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rupo A" sheetId="1" r:id="rId1"/>
    <sheet name="Grupo B" sheetId="2" r:id="rId2"/>
    <sheet name="Tabla de posiciones" sheetId="4" r:id="rId3"/>
    <sheet name="Lesionados" sheetId="3" r:id="rId4"/>
    <sheet name="Pro. Ron" sheetId="5" r:id="rId5"/>
  </sheets>
  <calcPr calcId="145621"/>
</workbook>
</file>

<file path=xl/calcChain.xml><?xml version="1.0" encoding="utf-8"?>
<calcChain xmlns="http://schemas.openxmlformats.org/spreadsheetml/2006/main">
  <c r="P5" i="4" l="1"/>
  <c r="O5" i="4"/>
  <c r="P8" i="4"/>
  <c r="O8" i="4"/>
  <c r="P4" i="4"/>
  <c r="O4" i="4"/>
  <c r="P3" i="4"/>
  <c r="O3" i="4"/>
  <c r="P6" i="4"/>
  <c r="O6" i="4"/>
  <c r="P7" i="4"/>
  <c r="O7" i="4"/>
  <c r="P9" i="4"/>
  <c r="O9" i="4"/>
  <c r="P10" i="4"/>
  <c r="O10" i="4"/>
  <c r="G10" i="4"/>
  <c r="F10" i="4"/>
  <c r="G5" i="4"/>
  <c r="F5" i="4"/>
  <c r="G4" i="4"/>
  <c r="F4" i="4"/>
  <c r="G7" i="4"/>
  <c r="F7" i="4"/>
  <c r="G14" i="4"/>
  <c r="F14" i="4"/>
  <c r="G3" i="4"/>
  <c r="F3" i="4"/>
  <c r="G8" i="4"/>
  <c r="F8" i="4"/>
  <c r="G13" i="4"/>
  <c r="F13" i="4"/>
  <c r="G11" i="4"/>
  <c r="F11" i="4"/>
  <c r="G6" i="4"/>
  <c r="F6" i="4"/>
  <c r="G12" i="4"/>
  <c r="F12" i="4"/>
  <c r="G9" i="4"/>
  <c r="F9" i="4"/>
  <c r="D14" i="3" l="1"/>
  <c r="D21" i="3" l="1"/>
  <c r="H10" i="4" l="1"/>
  <c r="C10" i="4"/>
  <c r="Q5" i="4" l="1"/>
  <c r="Q6" i="4"/>
  <c r="Q7" i="4"/>
  <c r="Q10" i="4"/>
  <c r="L3" i="4"/>
  <c r="L4" i="4"/>
  <c r="L7" i="4"/>
  <c r="L6" i="4"/>
  <c r="L10" i="4"/>
  <c r="L5" i="4"/>
  <c r="L8" i="4"/>
  <c r="H8" i="4"/>
  <c r="H9" i="4"/>
  <c r="C14" i="4"/>
  <c r="C6" i="4"/>
  <c r="C4" i="4"/>
  <c r="C13" i="4"/>
  <c r="L9" i="4"/>
  <c r="C3" i="4"/>
  <c r="C5" i="4"/>
  <c r="C7" i="4"/>
  <c r="C8" i="4"/>
  <c r="C9" i="4"/>
  <c r="C11" i="4"/>
  <c r="C12" i="4"/>
  <c r="H4" i="4" l="1"/>
  <c r="H13" i="4"/>
  <c r="Q9" i="4"/>
  <c r="H3" i="4"/>
  <c r="H5" i="4"/>
  <c r="H7" i="4"/>
  <c r="H11" i="4"/>
  <c r="Q8" i="4"/>
  <c r="Q4" i="4"/>
  <c r="Q3" i="4"/>
  <c r="H6" i="4"/>
  <c r="H14" i="4"/>
  <c r="H12" i="4"/>
  <c r="D20" i="3"/>
  <c r="D19" i="3"/>
  <c r="D10" i="3" l="1"/>
  <c r="D5" i="3"/>
  <c r="D7" i="3"/>
  <c r="D8" i="3"/>
  <c r="D11" i="3"/>
  <c r="D12" i="3"/>
  <c r="D13" i="3"/>
  <c r="D16" i="3"/>
  <c r="D17" i="3"/>
  <c r="D18" i="3"/>
  <c r="D22" i="3"/>
  <c r="D3" i="3"/>
</calcChain>
</file>

<file path=xl/sharedStrings.xml><?xml version="1.0" encoding="utf-8"?>
<sst xmlns="http://schemas.openxmlformats.org/spreadsheetml/2006/main" count="1421" uniqueCount="265">
  <si>
    <t>Resultados de la Ronda 1 Grupo A del 26 de Enero 2014</t>
  </si>
  <si>
    <t>CAMPO</t>
  </si>
  <si>
    <t>PITCHER GANADOR</t>
  </si>
  <si>
    <t>PARTIDO</t>
  </si>
  <si>
    <t>Rancho Nuevo</t>
  </si>
  <si>
    <t>Belmar</t>
  </si>
  <si>
    <t>René González</t>
  </si>
  <si>
    <t>San Pedro Apóstol</t>
  </si>
  <si>
    <t>Vergel</t>
  </si>
  <si>
    <t>Rosendo Cervera</t>
  </si>
  <si>
    <t>Gavilanes</t>
  </si>
  <si>
    <t>Sindicato SAPAL</t>
  </si>
  <si>
    <t>Miguel Macías</t>
  </si>
  <si>
    <t>Atlético Rayas</t>
  </si>
  <si>
    <t>Químicos</t>
  </si>
  <si>
    <t>Daniel Martínez</t>
  </si>
  <si>
    <t>Cuadra López</t>
  </si>
  <si>
    <t>Horacio Aguirre</t>
  </si>
  <si>
    <t>Programación de la Ronda 2 Grupo "A" del 02 de Febrero de 2014</t>
  </si>
  <si>
    <t>RESUL</t>
  </si>
  <si>
    <t>HORARIO</t>
  </si>
  <si>
    <t>Avalos 1</t>
  </si>
  <si>
    <t>Avalos 2</t>
  </si>
  <si>
    <t>Avalos 3</t>
  </si>
  <si>
    <t>Tigritos</t>
  </si>
  <si>
    <t>Hacienda Arriba</t>
  </si>
  <si>
    <t>Deportivo Sánchez</t>
  </si>
  <si>
    <t>Ferretería La Libertad</t>
  </si>
  <si>
    <t>30-30</t>
  </si>
  <si>
    <t>Pericos del Carmen</t>
  </si>
  <si>
    <t>Calzado Sandy</t>
  </si>
  <si>
    <t>San Ángel</t>
  </si>
  <si>
    <t>Programación de la Ronda 1 Grupo "B" del 02 de Febrero de 2014</t>
  </si>
  <si>
    <t>Equipo de Manuel</t>
  </si>
  <si>
    <t>Moreno 1</t>
  </si>
  <si>
    <t>Ávalos 1</t>
  </si>
  <si>
    <t>Dodgers Del Carmen</t>
  </si>
  <si>
    <t>Moreno 2</t>
  </si>
  <si>
    <t>Resultados de la Ronda 2 Grupo "A" del 02 de Febrero de 2014</t>
  </si>
  <si>
    <t>Eustacio Mares</t>
  </si>
  <si>
    <t>Bernabé Valle</t>
  </si>
  <si>
    <t>Francisco Zúñiga</t>
  </si>
  <si>
    <t>Eduardo Villegas</t>
  </si>
  <si>
    <t>Gabriel Valle</t>
  </si>
  <si>
    <t>Resultados de la Ronda 1 Grupo B del 02 De Febrero de 2014</t>
  </si>
  <si>
    <t>Javier Sánchez</t>
  </si>
  <si>
    <t>Luz Cervera</t>
  </si>
  <si>
    <t>Alfredo Flores</t>
  </si>
  <si>
    <t>Baudel Macías</t>
  </si>
  <si>
    <t>Programación de la Ronda 3 Grupo "A" del 09 de Febrero de 2014</t>
  </si>
  <si>
    <t>San Carlos Vinos Paty</t>
  </si>
  <si>
    <t>El Alto</t>
  </si>
  <si>
    <t>Programación de la Ronda 2 Grupo "B" del 09 de Febrero de 2014</t>
  </si>
  <si>
    <t>???</t>
  </si>
  <si>
    <t>Ávalos 2</t>
  </si>
  <si>
    <t>Ávalos 3</t>
  </si>
  <si>
    <t>Resultados de la Ronda 3 Grupo "A" del 09 de Febrero de 2014</t>
  </si>
  <si>
    <t>Juan González</t>
  </si>
  <si>
    <t>Manuel Hernández</t>
  </si>
  <si>
    <t>Juan Miguel Luna Rmz</t>
  </si>
  <si>
    <t>Marcelino Reyes</t>
  </si>
  <si>
    <t xml:space="preserve">Armando Serrano </t>
  </si>
  <si>
    <t>Programación de la Ronda 4 Grupo "A" del 16 de Febrero de 2014</t>
  </si>
  <si>
    <t>Resultados de la Ronda 2 Grupo B del 09 De Febrero de 2014</t>
  </si>
  <si>
    <t>Programación de la Ronda 3 Grupo "B" del 16 de Febrero de 2014</t>
  </si>
  <si>
    <t>Hilarión Macías</t>
  </si>
  <si>
    <t>Juan Martín Sánchez</t>
  </si>
  <si>
    <t>Pericos Del Carmen</t>
  </si>
  <si>
    <t>Equipo</t>
  </si>
  <si>
    <t>Aportación</t>
  </si>
  <si>
    <t>Restante</t>
  </si>
  <si>
    <t>Ranchero</t>
  </si>
  <si>
    <t>Resultados de la Ronda 4 Grupo "A" del 16 de Febrero de 2014</t>
  </si>
  <si>
    <t>Rafael González</t>
  </si>
  <si>
    <t>Armando Muñoz</t>
  </si>
  <si>
    <t>David Arenas</t>
  </si>
  <si>
    <t>Misael Reyes</t>
  </si>
  <si>
    <t>San Carlos La Roncha</t>
  </si>
  <si>
    <t>Químicos de León</t>
  </si>
  <si>
    <t>La Roncha</t>
  </si>
  <si>
    <t>Programación de la Ronda 5 Grupo "A" del 23 de Febrero de 2014</t>
  </si>
  <si>
    <t>Resultados de la Ronda 3 Grupo B del 16 De Febrero de 2014</t>
  </si>
  <si>
    <t>Programación de la Ronda 4 Grupo "B" del 23 de Febrero de 2014</t>
  </si>
  <si>
    <t>Unión Laguna Junior</t>
  </si>
  <si>
    <t>Tigritos de San Pedro</t>
  </si>
  <si>
    <t>Guadalupe Muñoz</t>
  </si>
  <si>
    <t>Víctor Manuel Alonso</t>
  </si>
  <si>
    <t>forfeit</t>
  </si>
  <si>
    <t>Martín López</t>
  </si>
  <si>
    <t>Cantidad</t>
  </si>
  <si>
    <t>Fecha</t>
  </si>
  <si>
    <t>Apoyo</t>
  </si>
  <si>
    <t>Disponible</t>
  </si>
  <si>
    <t>Desglose de Apoyos y Disponible</t>
  </si>
  <si>
    <t>Umpires</t>
  </si>
  <si>
    <t>Resultados de la Ronda 5 Grupo "A" del 23 de Febrero de 2014</t>
  </si>
  <si>
    <t>Los Márquez</t>
  </si>
  <si>
    <t>Sánchez-Alto</t>
  </si>
  <si>
    <t>Adán Márquez</t>
  </si>
  <si>
    <t>Francisco Arenas</t>
  </si>
  <si>
    <t>Programación de la Ronda 6 Grupo "A" del 2 de Marzo de 2014</t>
  </si>
  <si>
    <t>Químicos De León</t>
  </si>
  <si>
    <t>'</t>
  </si>
  <si>
    <t>Resultados de la Ronda 4 Grupo B del 23 De Febrero de 2014</t>
  </si>
  <si>
    <t>Francisco Manríquez</t>
  </si>
  <si>
    <t>Isidro Lucio</t>
  </si>
  <si>
    <t>Programación de la Ronda 5 Grupo "B" del 2 de Marzo de 2014</t>
  </si>
  <si>
    <t>Deportivo Tigritos</t>
  </si>
  <si>
    <t>Potrero</t>
  </si>
  <si>
    <t>Posición</t>
  </si>
  <si>
    <t>Equipos</t>
  </si>
  <si>
    <t>JJ</t>
  </si>
  <si>
    <t>JG</t>
  </si>
  <si>
    <t>JP</t>
  </si>
  <si>
    <t>CF</t>
  </si>
  <si>
    <t>CC</t>
  </si>
  <si>
    <t>DIF</t>
  </si>
  <si>
    <t>Nomenclatura de Equipos A</t>
  </si>
  <si>
    <t>Nomenclatura de Equipos B</t>
  </si>
  <si>
    <t>Nombre del Pitcher</t>
  </si>
  <si>
    <t>RG</t>
  </si>
  <si>
    <t>3,5</t>
  </si>
  <si>
    <t>Armando Serrano</t>
  </si>
  <si>
    <t>2,3</t>
  </si>
  <si>
    <t>Cirilo Luna</t>
  </si>
  <si>
    <t>Deportivo Buzo</t>
  </si>
  <si>
    <t>Resultados de la Ronda 6 Grupo "A" del 2 de Marzo de 2014</t>
  </si>
  <si>
    <t>Juan Diego Frausto</t>
  </si>
  <si>
    <t>Benedicto Villegas</t>
  </si>
  <si>
    <t>Daniel Ortega</t>
  </si>
  <si>
    <t>Adolfo Martínez</t>
  </si>
  <si>
    <t>Sánchez El Alto</t>
  </si>
  <si>
    <t>Marcos Buzo</t>
  </si>
  <si>
    <t>César Alonso</t>
  </si>
  <si>
    <t>Programación de la Ronda 7 Grupo "A" del 9 de Marzo de 2014</t>
  </si>
  <si>
    <t>Resultados de la Ronda 5 Grupo B del 2 de Marzo de 2014</t>
  </si>
  <si>
    <t>Programación de la Ronda 6 Grupo "B" del 9 de Marzo de 2014</t>
  </si>
  <si>
    <t>3,4</t>
  </si>
  <si>
    <t>4,6</t>
  </si>
  <si>
    <t>Resultados de la Ronda 7 Grupo "A" del 9 de Marzo de 2014</t>
  </si>
  <si>
    <t>Elio González</t>
  </si>
  <si>
    <t>Giovanni Torres</t>
  </si>
  <si>
    <t>Ernesto Quiroz</t>
  </si>
  <si>
    <t>Jaime Sánchez</t>
  </si>
  <si>
    <t>Resultados de la Ronda 6 Grupo B del 9 de Marzo de 2014</t>
  </si>
  <si>
    <t>Manuel López</t>
  </si>
  <si>
    <t>Programación de la Ronda 8 Grupo "A" del 16 de Marzo de 2014</t>
  </si>
  <si>
    <t>Descansa</t>
  </si>
  <si>
    <t>Alto 2</t>
  </si>
  <si>
    <t>Alto 1</t>
  </si>
  <si>
    <t>Programación de la Ronda 7 Grupo "B" del 16 de Marzo de 2014</t>
  </si>
  <si>
    <t>San Pedro Apostol</t>
  </si>
  <si>
    <t>Giovani Torres</t>
  </si>
  <si>
    <t>6,7</t>
  </si>
  <si>
    <t>Cesareo Rayas</t>
  </si>
  <si>
    <t>Pablo Arenas</t>
  </si>
  <si>
    <t>Nicolás Escobedo</t>
  </si>
  <si>
    <t>José Rodríguez</t>
  </si>
  <si>
    <t>Samuel Preciado</t>
  </si>
  <si>
    <t>Cuadra López. Descansó</t>
  </si>
  <si>
    <t>Resultados de la Ronda 8 Grupo "A" del 16 de Marzo de 2014</t>
  </si>
  <si>
    <t>Programación de la Ronda 9 Grupo "A" del 23 de Marzo de 2014</t>
  </si>
  <si>
    <t>San José</t>
  </si>
  <si>
    <t>*San José</t>
  </si>
  <si>
    <t>*Antes Deportivo Buzo</t>
  </si>
  <si>
    <t>Resultados de la Ronda 7 Grupo B del 16 de Marzo de 2014</t>
  </si>
  <si>
    <t>Programación de la Ronda 8 Grupo "B" del 23 de Marzo de 2014</t>
  </si>
  <si>
    <t>Manuel Luna</t>
  </si>
  <si>
    <t>Alfonso Aguado</t>
  </si>
  <si>
    <t>Cesraeo Rayas</t>
  </si>
  <si>
    <t>Romo/ Descansa Vergel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</si>
  <si>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</si>
  <si>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</si>
  <si>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</si>
  <si>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</si>
  <si>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</si>
  <si>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</si>
  <si>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</si>
  <si>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</si>
  <si>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</si>
  <si>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</si>
  <si>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</si>
  <si>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</si>
  <si>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</si>
  <si>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R8</t>
  </si>
  <si>
    <t>LA PREMIER DE LEON GTO</t>
  </si>
  <si>
    <t>PROGRAMACION DE RONDAS GRUPO A TEMPORADA II 2014</t>
  </si>
  <si>
    <t>PROGRAMACION DE RONDAS GRUPO B TEMPORADA II 2014</t>
  </si>
  <si>
    <t>GPO.A</t>
  </si>
  <si>
    <t>GPO.B</t>
  </si>
  <si>
    <t>Romo</t>
  </si>
  <si>
    <t>Resultados de la Ronda 9 Grupo "A" del 23 de Marzo de 2014</t>
  </si>
  <si>
    <t>Descansó</t>
  </si>
  <si>
    <t>Programación de la Ronda 10 Grupo "A" del 30 de Marzo de 2014</t>
  </si>
  <si>
    <t>Miguel Rocha</t>
  </si>
  <si>
    <t>Víctor Hernández</t>
  </si>
  <si>
    <t>Resultados de la Ronda 8 Grupo B del 23 de Marzo de 2014</t>
  </si>
  <si>
    <t>Programación de la Ronda 9 Grupo "B" del 30 de Marzo de 2014</t>
  </si>
  <si>
    <t>Rubén García</t>
  </si>
  <si>
    <t>Deportivo Los Tigritos</t>
  </si>
  <si>
    <t>1,5,7,9</t>
  </si>
  <si>
    <t>1,4,6,8</t>
  </si>
  <si>
    <t>4,8</t>
  </si>
  <si>
    <t>Resultados de la Ronda 10 Grupo "A" del 30 de Marzo de 2014</t>
  </si>
  <si>
    <t>Programación de la Ronda 11 Grupo "A" del 06 de Abril de 2014</t>
  </si>
  <si>
    <t>Ezequiel Márquez</t>
  </si>
  <si>
    <t>Luis Rodríguez Sánchez</t>
  </si>
  <si>
    <t>Jorge Muñoz</t>
  </si>
  <si>
    <t>Resultados de la Ronda 9 Grupo B del 30 de Marzo de 2014</t>
  </si>
  <si>
    <t>Programación de la Ronda 10 Grupo "B" del 06 de Abril de 2014</t>
  </si>
  <si>
    <t>Andrés López</t>
  </si>
  <si>
    <t>Baudel Rivera</t>
  </si>
  <si>
    <t>Alto</t>
  </si>
  <si>
    <t>3,5,9,10</t>
  </si>
  <si>
    <t>2,10</t>
  </si>
  <si>
    <t>1,9</t>
  </si>
  <si>
    <t>5,8,9</t>
  </si>
  <si>
    <t>Resultados de la Ronda 11 Grupo "A" del 06 de Abril de 2014</t>
  </si>
  <si>
    <t>Programación de la Ronda 12 Grupo "A" del 13 de Abril de 2014</t>
  </si>
  <si>
    <t>Resultados de la Ronda 10 Grupo B del 06 de Abril de 2014</t>
  </si>
  <si>
    <t>Programación de la Ronda 11 Grupo "B" del 13 de Abril de 2014</t>
  </si>
  <si>
    <t>Armando Rodríguez</t>
  </si>
  <si>
    <t>Guadalupe Alonso</t>
  </si>
  <si>
    <t>Gerardo Torres</t>
  </si>
  <si>
    <t>Julio Ayala</t>
  </si>
  <si>
    <t>Pedro Rocha</t>
  </si>
  <si>
    <t>Ramón Hernández</t>
  </si>
  <si>
    <t>La Loza</t>
  </si>
  <si>
    <t xml:space="preserve">Se queda empatado </t>
  </si>
  <si>
    <t>(pendiente)</t>
  </si>
  <si>
    <t>3,5,9,10,11</t>
  </si>
  <si>
    <t>6,7,11</t>
  </si>
  <si>
    <t>2,5,10</t>
  </si>
  <si>
    <t>Resultados de la Ronda 12 Grupo "A" del 13 de Abril de 2014</t>
  </si>
  <si>
    <t>Felipe Luna Rocha</t>
  </si>
  <si>
    <t>Programación de la Ronda 13 Grupo "A" del 20 de Abril de 2014</t>
  </si>
  <si>
    <t>Resultados de la Ronda 11 Grupo B del 13 de Abril de 2014</t>
  </si>
  <si>
    <t>Manuel Lopez</t>
  </si>
  <si>
    <t>Antonio Vázquez</t>
  </si>
  <si>
    <t>Programación de la Ronda 12 Grupo "B" del 20 de Abril de 2014</t>
  </si>
  <si>
    <t>10,12</t>
  </si>
  <si>
    <t>5,12</t>
  </si>
  <si>
    <t>2,12</t>
  </si>
  <si>
    <t>Sergio Sánchez</t>
  </si>
  <si>
    <t>Resultados de la Ronda 13 Grupo "A" del 20 de Abril de 2014</t>
  </si>
  <si>
    <t>Luis Muñoz</t>
  </si>
  <si>
    <t>Programación de la Ronda 14 Grupo "A" del 27 de Abril de 2014</t>
  </si>
  <si>
    <t>Resultados de la Ronda 12 Grupo B del 20 de Abril de 2014</t>
  </si>
  <si>
    <t>Ramón Martínez</t>
  </si>
  <si>
    <t>Eduardo Villagómez</t>
  </si>
  <si>
    <t>Everardo Martínez</t>
  </si>
  <si>
    <t>Simón Ramos</t>
  </si>
  <si>
    <t>Programación de la Ronda 13 Grupo "B" del 27 de Abril de 2014</t>
  </si>
  <si>
    <t>Químicos De Léon</t>
  </si>
  <si>
    <t>Tabla de Posiciones a la Ronda 13 Grupo A</t>
  </si>
  <si>
    <t>Tabla de Posiciones a la Ronda 12 Grupo B</t>
  </si>
  <si>
    <t>7,8,13</t>
  </si>
  <si>
    <t>6,13</t>
  </si>
  <si>
    <t>6,9,12,13</t>
  </si>
  <si>
    <t>Pitchers Ganadores a la Ronda 13 Grupo A</t>
  </si>
  <si>
    <t>Pitchers más Ganadores a la Ronda 13 Grupo A</t>
  </si>
  <si>
    <t>2,7,11</t>
  </si>
  <si>
    <t>Pitchers Ganadores a la Ronda 12 Grupo B</t>
  </si>
  <si>
    <t>Pitchers más Ganadores a la Ronda 12 Grupo B</t>
  </si>
  <si>
    <t>Aportaciones por equipo para el fondo de apoyo a lesionados al 16/04/14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</si>
</sst>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/>
    <xf numFmtId="0" fontId="1" fillId="0" borderId="1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" fillId="0" borderId="11" xfId="0" applyFont="1" applyBorder="1" applyAlignment="1">
      <alignment horizontal="center"/>
    </xf>
    <xf numFmtId="0" fontId="2" fillId="0" borderId="0" xfId="0" applyFont="1" applyBorder="1"/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7" xfId="0" applyFont="1" applyBorder="1"/>
    <xf numFmtId="0" fontId="2" fillId="0" borderId="29" xfId="0" applyFont="1" applyBorder="1"/>
    <xf numFmtId="0" fontId="2" fillId="0" borderId="30" xfId="0" applyFont="1" applyBorder="1"/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" fillId="0" borderId="39" xfId="0" applyFont="1" applyBorder="1"/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49" xfId="0" applyFont="1" applyBorder="1"/>
    <xf numFmtId="0" fontId="2" fillId="0" borderId="27" xfId="0" quotePrefix="1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6" xfId="0" applyFont="1" applyFill="1" applyBorder="1" applyAlignment="1">
      <alignment horizontal="center"/>
    </xf>
    <xf numFmtId="0" fontId="1" fillId="0" borderId="57" xfId="0" applyFont="1" applyFill="1" applyBorder="1" applyAlignment="1">
      <alignment horizontal="center"/>
    </xf>
    <xf numFmtId="0" fontId="3" fillId="2" borderId="33" xfId="0" applyFont="1" applyFill="1" applyBorder="1" applyAlignment="1"/>
    <xf numFmtId="0" fontId="3" fillId="2" borderId="34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2" fillId="0" borderId="58" xfId="0" applyFont="1" applyBorder="1"/>
    <xf numFmtId="0" fontId="2" fillId="0" borderId="59" xfId="0" applyFont="1" applyBorder="1"/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48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29" xfId="0" applyFont="1" applyFill="1" applyBorder="1"/>
    <xf numFmtId="0" fontId="2" fillId="0" borderId="30" xfId="0" applyFont="1" applyFill="1" applyBorder="1"/>
    <xf numFmtId="0" fontId="2" fillId="0" borderId="49" xfId="0" quotePrefix="1" applyFont="1" applyBorder="1"/>
    <xf numFmtId="0" fontId="2" fillId="0" borderId="63" xfId="0" applyFont="1" applyBorder="1"/>
    <xf numFmtId="0" fontId="2" fillId="0" borderId="64" xfId="0" applyFont="1" applyBorder="1"/>
    <xf numFmtId="0" fontId="2" fillId="0" borderId="54" xfId="0" applyFont="1" applyBorder="1"/>
    <xf numFmtId="0" fontId="2" fillId="0" borderId="15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53" xfId="0" applyFont="1" applyFill="1" applyBorder="1"/>
    <xf numFmtId="0" fontId="2" fillId="0" borderId="53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0" xfId="0" applyFont="1" applyAlignment="1">
      <alignment vertical="center"/>
    </xf>
    <xf numFmtId="14" fontId="2" fillId="0" borderId="0" xfId="0" applyNumberFormat="1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7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17" xfId="0" applyBorder="1"/>
    <xf numFmtId="0" fontId="2" fillId="0" borderId="17" xfId="0" applyFont="1" applyFill="1" applyBorder="1"/>
    <xf numFmtId="0" fontId="0" fillId="0" borderId="0" xfId="0" applyBorder="1"/>
    <xf numFmtId="0" fontId="1" fillId="2" borderId="6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68" xfId="0" applyFont="1" applyBorder="1"/>
    <xf numFmtId="0" fontId="2" fillId="0" borderId="0" xfId="0" applyFont="1" applyFill="1" applyBorder="1" applyAlignment="1"/>
    <xf numFmtId="0" fontId="2" fillId="0" borderId="2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20" fontId="2" fillId="0" borderId="28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0" fontId="2" fillId="0" borderId="51" xfId="0" applyNumberFormat="1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0" fontId="2" fillId="0" borderId="1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8"/>
  <sheetViews>
    <sheetView topLeftCell="A171" workbookViewId="0">
      <selection activeCell="G186" sqref="G186:G187"/>
    </sheetView>
  </sheetViews>
  <sheetFormatPr baseColWidth="10" defaultColWidth="9.140625" defaultRowHeight="14.1" customHeight="1" x14ac:dyDescent="0.25"/>
  <cols>
    <col min="2" max="2" width="19.5703125" customWidth="1"/>
    <col min="3" max="3" width="6" customWidth="1"/>
    <col min="4" max="4" width="24.85546875" customWidth="1"/>
    <col min="5" max="5" width="2.140625" customWidth="1"/>
    <col min="6" max="6" width="28.42578125" customWidth="1"/>
    <col min="7" max="7" width="13.85546875" customWidth="1"/>
    <col min="8" max="8" width="15.85546875" customWidth="1"/>
  </cols>
  <sheetData>
    <row r="1" spans="2:9" ht="14.1" customHeight="1" thickBot="1" x14ac:dyDescent="0.3">
      <c r="B1" s="117" t="s">
        <v>0</v>
      </c>
      <c r="C1" s="118"/>
      <c r="D1" s="119"/>
      <c r="E1" s="46"/>
      <c r="F1" s="122" t="s">
        <v>18</v>
      </c>
      <c r="G1" s="122"/>
      <c r="H1" s="122"/>
      <c r="I1" s="14"/>
    </row>
    <row r="2" spans="2:9" ht="14.1" customHeight="1" thickTop="1" x14ac:dyDescent="0.25">
      <c r="B2" s="11" t="s">
        <v>3</v>
      </c>
      <c r="C2" s="12" t="s">
        <v>19</v>
      </c>
      <c r="D2" s="13" t="s">
        <v>2</v>
      </c>
      <c r="E2" s="46"/>
      <c r="F2" s="10" t="s">
        <v>3</v>
      </c>
      <c r="G2" s="10" t="s">
        <v>1</v>
      </c>
      <c r="H2" s="10" t="s">
        <v>20</v>
      </c>
    </row>
    <row r="3" spans="2:9" ht="14.1" customHeight="1" x14ac:dyDescent="0.25">
      <c r="B3" s="4" t="s">
        <v>4</v>
      </c>
      <c r="C3" s="6">
        <v>0</v>
      </c>
      <c r="D3" s="2"/>
      <c r="E3" s="19"/>
      <c r="F3" s="16" t="s">
        <v>50</v>
      </c>
      <c r="G3" s="121" t="s">
        <v>37</v>
      </c>
      <c r="H3" s="120">
        <v>0.54166666666666663</v>
      </c>
    </row>
    <row r="4" spans="2:9" ht="14.1" customHeight="1" thickBot="1" x14ac:dyDescent="0.3">
      <c r="B4" s="5" t="s">
        <v>5</v>
      </c>
      <c r="C4" s="7">
        <v>9</v>
      </c>
      <c r="D4" s="8" t="s">
        <v>6</v>
      </c>
      <c r="E4" s="19"/>
      <c r="F4" s="17" t="s">
        <v>11</v>
      </c>
      <c r="G4" s="121"/>
      <c r="H4" s="121"/>
    </row>
    <row r="5" spans="2:9" ht="14.1" customHeight="1" x14ac:dyDescent="0.25">
      <c r="B5" s="4" t="s">
        <v>7</v>
      </c>
      <c r="C5" s="9">
        <v>12</v>
      </c>
      <c r="D5" s="3" t="s">
        <v>9</v>
      </c>
      <c r="E5" s="19"/>
      <c r="F5" s="16" t="s">
        <v>7</v>
      </c>
      <c r="G5" s="121" t="s">
        <v>22</v>
      </c>
      <c r="H5" s="120">
        <v>0.54166666666666663</v>
      </c>
    </row>
    <row r="6" spans="2:9" ht="14.1" customHeight="1" thickBot="1" x14ac:dyDescent="0.3">
      <c r="B6" s="5" t="s">
        <v>8</v>
      </c>
      <c r="C6" s="7">
        <v>10</v>
      </c>
      <c r="D6" s="8"/>
      <c r="E6" s="19"/>
      <c r="F6" s="17" t="s">
        <v>25</v>
      </c>
      <c r="G6" s="121"/>
      <c r="H6" s="121"/>
    </row>
    <row r="7" spans="2:9" ht="14.1" customHeight="1" x14ac:dyDescent="0.25">
      <c r="B7" s="4" t="s">
        <v>10</v>
      </c>
      <c r="C7" s="9">
        <v>9</v>
      </c>
      <c r="D7" s="3" t="s">
        <v>12</v>
      </c>
      <c r="E7" s="19"/>
      <c r="F7" s="16" t="s">
        <v>14</v>
      </c>
      <c r="G7" s="121" t="s">
        <v>31</v>
      </c>
      <c r="H7" s="120">
        <v>0.41666666666666669</v>
      </c>
    </row>
    <row r="8" spans="2:9" ht="14.1" customHeight="1" thickBot="1" x14ac:dyDescent="0.3">
      <c r="B8" s="5" t="s">
        <v>11</v>
      </c>
      <c r="C8" s="7">
        <v>0</v>
      </c>
      <c r="D8" s="8"/>
      <c r="E8" s="19"/>
      <c r="F8" s="17" t="s">
        <v>16</v>
      </c>
      <c r="G8" s="121"/>
      <c r="H8" s="121"/>
    </row>
    <row r="9" spans="2:9" ht="14.1" customHeight="1" x14ac:dyDescent="0.25">
      <c r="B9" s="4" t="s">
        <v>13</v>
      </c>
      <c r="C9" s="9">
        <v>17</v>
      </c>
      <c r="D9" s="3" t="s">
        <v>15</v>
      </c>
      <c r="E9" s="19"/>
      <c r="F9" s="16" t="s">
        <v>36</v>
      </c>
      <c r="G9" s="121" t="s">
        <v>23</v>
      </c>
      <c r="H9" s="120">
        <v>0.54166666666666663</v>
      </c>
    </row>
    <row r="10" spans="2:9" ht="14.1" customHeight="1" thickBot="1" x14ac:dyDescent="0.3">
      <c r="B10" s="5" t="s">
        <v>14</v>
      </c>
      <c r="C10" s="7">
        <v>14</v>
      </c>
      <c r="D10" s="8"/>
      <c r="E10" s="19"/>
      <c r="F10" s="17" t="s">
        <v>8</v>
      </c>
      <c r="G10" s="121"/>
      <c r="H10" s="121"/>
    </row>
    <row r="11" spans="2:9" ht="14.1" customHeight="1" x14ac:dyDescent="0.25">
      <c r="B11" s="4" t="s">
        <v>16</v>
      </c>
      <c r="C11" s="9">
        <v>14</v>
      </c>
      <c r="D11" s="3" t="s">
        <v>17</v>
      </c>
      <c r="E11" s="19"/>
      <c r="F11" s="16" t="s">
        <v>13</v>
      </c>
      <c r="G11" s="121" t="s">
        <v>21</v>
      </c>
      <c r="H11" s="120">
        <v>0.41666666666666669</v>
      </c>
    </row>
    <row r="12" spans="2:9" ht="14.1" customHeight="1" thickBot="1" x14ac:dyDescent="0.3">
      <c r="B12" s="5" t="s">
        <v>50</v>
      </c>
      <c r="C12" s="7">
        <v>5</v>
      </c>
      <c r="D12" s="8"/>
      <c r="E12" s="19"/>
      <c r="F12" s="17" t="s">
        <v>5</v>
      </c>
      <c r="G12" s="121"/>
      <c r="H12" s="121"/>
    </row>
    <row r="13" spans="2:9" ht="14.1" customHeight="1" x14ac:dyDescent="0.25">
      <c r="F13" s="1"/>
      <c r="G13" s="1"/>
      <c r="H13" s="1"/>
    </row>
    <row r="14" spans="2:9" ht="14.1" customHeight="1" x14ac:dyDescent="0.25">
      <c r="F14" s="110"/>
      <c r="G14" s="110"/>
      <c r="H14" s="110"/>
    </row>
    <row r="15" spans="2:9" ht="14.1" customHeight="1" thickBot="1" x14ac:dyDescent="0.3">
      <c r="B15" s="117" t="s">
        <v>38</v>
      </c>
      <c r="C15" s="118"/>
      <c r="D15" s="119"/>
      <c r="E15" s="46"/>
      <c r="F15" s="122" t="s">
        <v>49</v>
      </c>
      <c r="G15" s="122"/>
      <c r="H15" s="122"/>
    </row>
    <row r="16" spans="2:9" ht="14.1" customHeight="1" thickTop="1" x14ac:dyDescent="0.25">
      <c r="B16" s="11" t="s">
        <v>3</v>
      </c>
      <c r="C16" s="15" t="s">
        <v>19</v>
      </c>
      <c r="D16" s="13" t="s">
        <v>2</v>
      </c>
      <c r="E16" s="46"/>
      <c r="F16" s="10" t="s">
        <v>3</v>
      </c>
      <c r="G16" s="10" t="s">
        <v>1</v>
      </c>
      <c r="H16" s="10" t="s">
        <v>20</v>
      </c>
    </row>
    <row r="17" spans="2:8" ht="14.1" customHeight="1" x14ac:dyDescent="0.25">
      <c r="B17" s="16" t="s">
        <v>50</v>
      </c>
      <c r="C17" s="6">
        <v>17</v>
      </c>
      <c r="D17" s="2"/>
      <c r="E17" s="19"/>
      <c r="F17" s="16" t="s">
        <v>50</v>
      </c>
      <c r="G17" s="121" t="s">
        <v>21</v>
      </c>
      <c r="H17" s="120">
        <v>0.41666666666666669</v>
      </c>
    </row>
    <row r="18" spans="2:8" ht="14.1" customHeight="1" thickBot="1" x14ac:dyDescent="0.3">
      <c r="B18" s="17" t="s">
        <v>11</v>
      </c>
      <c r="C18" s="7">
        <v>24</v>
      </c>
      <c r="D18" s="8" t="s">
        <v>41</v>
      </c>
      <c r="E18" s="19"/>
      <c r="F18" s="17" t="s">
        <v>7</v>
      </c>
      <c r="G18" s="121"/>
      <c r="H18" s="121"/>
    </row>
    <row r="19" spans="2:8" ht="14.1" customHeight="1" x14ac:dyDescent="0.25">
      <c r="B19" s="16" t="s">
        <v>7</v>
      </c>
      <c r="C19" s="9">
        <v>15</v>
      </c>
      <c r="D19" s="3" t="s">
        <v>39</v>
      </c>
      <c r="E19" s="19"/>
      <c r="F19" s="16" t="s">
        <v>14</v>
      </c>
      <c r="G19" s="121" t="s">
        <v>31</v>
      </c>
      <c r="H19" s="120">
        <v>0.41666666666666669</v>
      </c>
    </row>
    <row r="20" spans="2:8" ht="14.1" customHeight="1" thickBot="1" x14ac:dyDescent="0.3">
      <c r="B20" s="17" t="s">
        <v>25</v>
      </c>
      <c r="C20" s="7">
        <v>14</v>
      </c>
      <c r="D20" s="8"/>
      <c r="E20" s="19"/>
      <c r="F20" s="17" t="s">
        <v>11</v>
      </c>
      <c r="G20" s="121"/>
      <c r="H20" s="121"/>
    </row>
    <row r="21" spans="2:8" ht="14.1" customHeight="1" x14ac:dyDescent="0.25">
      <c r="B21" s="16" t="s">
        <v>14</v>
      </c>
      <c r="C21" s="9">
        <v>17</v>
      </c>
      <c r="D21" s="3" t="s">
        <v>42</v>
      </c>
      <c r="E21" s="19"/>
      <c r="F21" s="16" t="s">
        <v>36</v>
      </c>
      <c r="G21" s="121" t="s">
        <v>35</v>
      </c>
      <c r="H21" s="120">
        <v>0.54166666666666663</v>
      </c>
    </row>
    <row r="22" spans="2:8" ht="14.1" customHeight="1" thickBot="1" x14ac:dyDescent="0.3">
      <c r="B22" s="17" t="s">
        <v>16</v>
      </c>
      <c r="C22" s="7">
        <v>13</v>
      </c>
      <c r="D22" s="8"/>
      <c r="E22" s="19"/>
      <c r="F22" s="17" t="s">
        <v>25</v>
      </c>
      <c r="G22" s="121"/>
      <c r="H22" s="121"/>
    </row>
    <row r="23" spans="2:8" ht="14.1" customHeight="1" x14ac:dyDescent="0.25">
      <c r="B23" s="16" t="s">
        <v>36</v>
      </c>
      <c r="C23" s="9">
        <v>7</v>
      </c>
      <c r="D23" s="3"/>
      <c r="E23" s="19"/>
      <c r="F23" s="16" t="s">
        <v>13</v>
      </c>
      <c r="G23" s="121" t="s">
        <v>51</v>
      </c>
      <c r="H23" s="120">
        <v>0.41666666666666669</v>
      </c>
    </row>
    <row r="24" spans="2:8" ht="14.1" customHeight="1" thickBot="1" x14ac:dyDescent="0.3">
      <c r="B24" s="17" t="s">
        <v>8</v>
      </c>
      <c r="C24" s="7">
        <v>22</v>
      </c>
      <c r="D24" s="8" t="s">
        <v>40</v>
      </c>
      <c r="E24" s="19"/>
      <c r="F24" s="17" t="s">
        <v>16</v>
      </c>
      <c r="G24" s="121"/>
      <c r="H24" s="121"/>
    </row>
    <row r="25" spans="2:8" ht="14.1" customHeight="1" x14ac:dyDescent="0.25">
      <c r="B25" s="16" t="s">
        <v>13</v>
      </c>
      <c r="C25" s="9">
        <v>17</v>
      </c>
      <c r="D25" s="3" t="s">
        <v>43</v>
      </c>
      <c r="E25" s="19"/>
      <c r="F25" s="16" t="s">
        <v>8</v>
      </c>
      <c r="G25" s="121" t="s">
        <v>55</v>
      </c>
      <c r="H25" s="120">
        <v>0.54166666666666663</v>
      </c>
    </row>
    <row r="26" spans="2:8" ht="14.1" customHeight="1" thickBot="1" x14ac:dyDescent="0.3">
      <c r="B26" s="17" t="s">
        <v>5</v>
      </c>
      <c r="C26" s="7">
        <v>16</v>
      </c>
      <c r="D26" s="8"/>
      <c r="E26" s="19"/>
      <c r="F26" s="17" t="s">
        <v>5</v>
      </c>
      <c r="G26" s="121"/>
      <c r="H26" s="121"/>
    </row>
    <row r="28" spans="2:8" ht="14.1" customHeight="1" thickBot="1" x14ac:dyDescent="0.3">
      <c r="B28" s="117" t="s">
        <v>56</v>
      </c>
      <c r="C28" s="118"/>
      <c r="D28" s="119"/>
      <c r="E28" s="46"/>
      <c r="F28" s="110" t="s">
        <v>62</v>
      </c>
      <c r="G28" s="110"/>
      <c r="H28" s="110"/>
    </row>
    <row r="29" spans="2:8" ht="14.1" customHeight="1" thickTop="1" thickBot="1" x14ac:dyDescent="0.3">
      <c r="B29" s="33" t="s">
        <v>3</v>
      </c>
      <c r="C29" s="34" t="s">
        <v>19</v>
      </c>
      <c r="D29" s="35" t="s">
        <v>2</v>
      </c>
      <c r="E29" s="46"/>
      <c r="F29" s="30" t="s">
        <v>3</v>
      </c>
      <c r="G29" s="31" t="s">
        <v>1</v>
      </c>
      <c r="H29" s="32" t="s">
        <v>20</v>
      </c>
    </row>
    <row r="30" spans="2:8" ht="14.1" customHeight="1" thickBot="1" x14ac:dyDescent="0.3">
      <c r="B30" s="28" t="s">
        <v>50</v>
      </c>
      <c r="C30" s="37">
        <v>24</v>
      </c>
      <c r="D30" s="36" t="s">
        <v>58</v>
      </c>
      <c r="E30" s="19"/>
      <c r="F30" s="28" t="s">
        <v>14</v>
      </c>
      <c r="G30" s="102" t="s">
        <v>34</v>
      </c>
      <c r="H30" s="104">
        <v>0.54166666666666663</v>
      </c>
    </row>
    <row r="31" spans="2:8" ht="14.1" customHeight="1" thickBot="1" x14ac:dyDescent="0.3">
      <c r="B31" s="27" t="s">
        <v>7</v>
      </c>
      <c r="C31" s="38">
        <v>7</v>
      </c>
      <c r="D31" s="8"/>
      <c r="E31" s="19"/>
      <c r="F31" s="27" t="s">
        <v>7</v>
      </c>
      <c r="G31" s="102"/>
      <c r="H31" s="111"/>
    </row>
    <row r="32" spans="2:8" ht="14.1" customHeight="1" thickBot="1" x14ac:dyDescent="0.3">
      <c r="B32" s="28" t="s">
        <v>14</v>
      </c>
      <c r="C32" s="39">
        <v>23</v>
      </c>
      <c r="D32" s="3" t="s">
        <v>57</v>
      </c>
      <c r="E32" s="19"/>
      <c r="F32" s="28" t="s">
        <v>36</v>
      </c>
      <c r="G32" s="102" t="s">
        <v>54</v>
      </c>
      <c r="H32" s="104">
        <v>0.54166666666666663</v>
      </c>
    </row>
    <row r="33" spans="2:8" ht="14.1" customHeight="1" thickBot="1" x14ac:dyDescent="0.3">
      <c r="B33" s="27" t="s">
        <v>11</v>
      </c>
      <c r="C33" s="38">
        <v>7</v>
      </c>
      <c r="D33" s="8"/>
      <c r="E33" s="19"/>
      <c r="F33" s="27" t="s">
        <v>50</v>
      </c>
      <c r="G33" s="102"/>
      <c r="H33" s="111"/>
    </row>
    <row r="34" spans="2:8" ht="14.1" customHeight="1" thickBot="1" x14ac:dyDescent="0.3">
      <c r="B34" s="28" t="s">
        <v>36</v>
      </c>
      <c r="C34" s="39">
        <v>9</v>
      </c>
      <c r="D34" s="3" t="s">
        <v>59</v>
      </c>
      <c r="E34" s="19"/>
      <c r="F34" s="28" t="s">
        <v>13</v>
      </c>
      <c r="G34" s="102" t="s">
        <v>31</v>
      </c>
      <c r="H34" s="104">
        <v>0.41666666666666669</v>
      </c>
    </row>
    <row r="35" spans="2:8" ht="14.1" customHeight="1" thickBot="1" x14ac:dyDescent="0.3">
      <c r="B35" s="27" t="s">
        <v>25</v>
      </c>
      <c r="C35" s="38">
        <v>7</v>
      </c>
      <c r="D35" s="8"/>
      <c r="E35" s="19"/>
      <c r="F35" s="27" t="s">
        <v>11</v>
      </c>
      <c r="G35" s="102"/>
      <c r="H35" s="111"/>
    </row>
    <row r="36" spans="2:8" ht="14.1" customHeight="1" thickBot="1" x14ac:dyDescent="0.3">
      <c r="B36" s="28" t="s">
        <v>13</v>
      </c>
      <c r="C36" s="39">
        <v>8</v>
      </c>
      <c r="D36" s="3"/>
      <c r="E36" s="19"/>
      <c r="F36" s="28" t="s">
        <v>8</v>
      </c>
      <c r="G36" s="102" t="s">
        <v>31</v>
      </c>
      <c r="H36" s="104">
        <v>0.54166666666666663</v>
      </c>
    </row>
    <row r="37" spans="2:8" ht="14.1" customHeight="1" thickBot="1" x14ac:dyDescent="0.3">
      <c r="B37" s="27" t="s">
        <v>16</v>
      </c>
      <c r="C37" s="38">
        <v>24</v>
      </c>
      <c r="D37" s="8" t="s">
        <v>60</v>
      </c>
      <c r="E37" s="19"/>
      <c r="F37" s="27" t="s">
        <v>25</v>
      </c>
      <c r="G37" s="102"/>
      <c r="H37" s="111"/>
    </row>
    <row r="38" spans="2:8" ht="14.1" customHeight="1" thickBot="1" x14ac:dyDescent="0.3">
      <c r="B38" s="28" t="s">
        <v>8</v>
      </c>
      <c r="C38" s="39">
        <v>15</v>
      </c>
      <c r="D38" s="3" t="s">
        <v>61</v>
      </c>
      <c r="E38" s="19"/>
      <c r="F38" s="28" t="s">
        <v>16</v>
      </c>
      <c r="G38" s="102" t="s">
        <v>35</v>
      </c>
      <c r="H38" s="104">
        <v>0.41666666666666669</v>
      </c>
    </row>
    <row r="39" spans="2:8" ht="14.1" customHeight="1" thickBot="1" x14ac:dyDescent="0.3">
      <c r="B39" s="29" t="s">
        <v>5</v>
      </c>
      <c r="C39" s="40">
        <v>14</v>
      </c>
      <c r="D39" s="26"/>
      <c r="E39" s="19"/>
      <c r="F39" s="29" t="s">
        <v>5</v>
      </c>
      <c r="G39" s="123"/>
      <c r="H39" s="124"/>
    </row>
    <row r="40" spans="2:8" ht="14.1" customHeight="1" thickTop="1" x14ac:dyDescent="0.25"/>
    <row r="41" spans="2:8" ht="14.1" customHeight="1" thickBot="1" x14ac:dyDescent="0.3">
      <c r="B41" s="117" t="s">
        <v>72</v>
      </c>
      <c r="C41" s="118"/>
      <c r="D41" s="119"/>
      <c r="F41" s="110" t="s">
        <v>80</v>
      </c>
      <c r="G41" s="110"/>
      <c r="H41" s="110"/>
    </row>
    <row r="42" spans="2:8" ht="14.1" customHeight="1" thickTop="1" thickBot="1" x14ac:dyDescent="0.3">
      <c r="B42" s="33" t="s">
        <v>3</v>
      </c>
      <c r="C42" s="34" t="s">
        <v>19</v>
      </c>
      <c r="D42" s="35" t="s">
        <v>2</v>
      </c>
      <c r="F42" s="30" t="s">
        <v>3</v>
      </c>
      <c r="G42" s="31" t="s">
        <v>1</v>
      </c>
      <c r="H42" s="32" t="s">
        <v>20</v>
      </c>
    </row>
    <row r="43" spans="2:8" ht="14.1" customHeight="1" thickBot="1" x14ac:dyDescent="0.3">
      <c r="B43" s="28" t="s">
        <v>14</v>
      </c>
      <c r="C43" s="37">
        <v>11</v>
      </c>
      <c r="D43" s="36" t="s">
        <v>73</v>
      </c>
      <c r="F43" s="28" t="s">
        <v>77</v>
      </c>
      <c r="G43" s="102" t="s">
        <v>79</v>
      </c>
      <c r="H43" s="104">
        <v>0.54166666666666663</v>
      </c>
    </row>
    <row r="44" spans="2:8" ht="14.1" customHeight="1" thickBot="1" x14ac:dyDescent="0.3">
      <c r="B44" s="27" t="s">
        <v>7</v>
      </c>
      <c r="C44" s="38">
        <v>8</v>
      </c>
      <c r="D44" s="8"/>
      <c r="F44" s="27" t="s">
        <v>78</v>
      </c>
      <c r="G44" s="102"/>
      <c r="H44" s="111"/>
    </row>
    <row r="45" spans="2:8" ht="14.1" customHeight="1" thickBot="1" x14ac:dyDescent="0.3">
      <c r="B45" s="28" t="s">
        <v>36</v>
      </c>
      <c r="C45" s="39">
        <v>16</v>
      </c>
      <c r="D45" s="3" t="s">
        <v>59</v>
      </c>
      <c r="F45" s="28" t="s">
        <v>13</v>
      </c>
      <c r="G45" s="102" t="s">
        <v>31</v>
      </c>
      <c r="H45" s="104">
        <v>0.54166666666666663</v>
      </c>
    </row>
    <row r="46" spans="2:8" ht="14.1" customHeight="1" thickBot="1" x14ac:dyDescent="0.3">
      <c r="B46" s="27" t="s">
        <v>50</v>
      </c>
      <c r="C46" s="38">
        <v>5</v>
      </c>
      <c r="D46" s="8"/>
      <c r="F46" s="27" t="s">
        <v>7</v>
      </c>
      <c r="G46" s="102"/>
      <c r="H46" s="111"/>
    </row>
    <row r="47" spans="2:8" ht="14.1" customHeight="1" thickBot="1" x14ac:dyDescent="0.3">
      <c r="B47" s="28" t="s">
        <v>13</v>
      </c>
      <c r="C47" s="39">
        <v>20</v>
      </c>
      <c r="D47" s="3" t="s">
        <v>74</v>
      </c>
      <c r="F47" s="28" t="s">
        <v>8</v>
      </c>
      <c r="G47" s="102" t="s">
        <v>35</v>
      </c>
      <c r="H47" s="104">
        <v>0.41666666666666669</v>
      </c>
    </row>
    <row r="48" spans="2:8" ht="14.1" customHeight="1" thickBot="1" x14ac:dyDescent="0.3">
      <c r="B48" s="27" t="s">
        <v>11</v>
      </c>
      <c r="C48" s="38">
        <v>6</v>
      </c>
      <c r="D48" s="8"/>
      <c r="F48" s="27" t="s">
        <v>50</v>
      </c>
      <c r="G48" s="102"/>
      <c r="H48" s="111"/>
    </row>
    <row r="49" spans="2:8" ht="14.1" customHeight="1" thickBot="1" x14ac:dyDescent="0.3">
      <c r="B49" s="28" t="s">
        <v>8</v>
      </c>
      <c r="C49" s="39">
        <v>17</v>
      </c>
      <c r="D49" s="3"/>
      <c r="F49" s="28" t="s">
        <v>16</v>
      </c>
      <c r="G49" s="102" t="s">
        <v>51</v>
      </c>
      <c r="H49" s="104">
        <v>0.41666666666666669</v>
      </c>
    </row>
    <row r="50" spans="2:8" ht="14.1" customHeight="1" thickBot="1" x14ac:dyDescent="0.3">
      <c r="B50" s="27" t="s">
        <v>25</v>
      </c>
      <c r="C50" s="38">
        <v>22</v>
      </c>
      <c r="D50" s="8" t="s">
        <v>75</v>
      </c>
      <c r="F50" s="27" t="s">
        <v>11</v>
      </c>
      <c r="G50" s="102"/>
      <c r="H50" s="111"/>
    </row>
    <row r="51" spans="2:8" ht="14.1" customHeight="1" thickBot="1" x14ac:dyDescent="0.3">
      <c r="B51" s="28" t="s">
        <v>16</v>
      </c>
      <c r="C51" s="39">
        <v>28</v>
      </c>
      <c r="D51" s="3" t="s">
        <v>76</v>
      </c>
      <c r="F51" s="28" t="s">
        <v>25</v>
      </c>
      <c r="G51" s="102" t="s">
        <v>35</v>
      </c>
      <c r="H51" s="104">
        <v>0.54166666666666663</v>
      </c>
    </row>
    <row r="52" spans="2:8" ht="14.1" customHeight="1" thickBot="1" x14ac:dyDescent="0.3">
      <c r="B52" s="29" t="s">
        <v>5</v>
      </c>
      <c r="C52" s="40">
        <v>4</v>
      </c>
      <c r="D52" s="26"/>
      <c r="F52" s="29" t="s">
        <v>5</v>
      </c>
      <c r="G52" s="123"/>
      <c r="H52" s="124"/>
    </row>
    <row r="53" spans="2:8" ht="14.1" customHeight="1" thickTop="1" x14ac:dyDescent="0.25"/>
    <row r="54" spans="2:8" ht="14.1" customHeight="1" thickBot="1" x14ac:dyDescent="0.3">
      <c r="B54" s="117" t="s">
        <v>95</v>
      </c>
      <c r="C54" s="118"/>
      <c r="D54" s="119"/>
      <c r="F54" s="110" t="s">
        <v>100</v>
      </c>
      <c r="G54" s="110"/>
      <c r="H54" s="110"/>
    </row>
    <row r="55" spans="2:8" ht="14.1" customHeight="1" thickTop="1" thickBot="1" x14ac:dyDescent="0.3">
      <c r="B55" s="33" t="s">
        <v>3</v>
      </c>
      <c r="C55" s="34" t="s">
        <v>19</v>
      </c>
      <c r="D55" s="35" t="s">
        <v>2</v>
      </c>
      <c r="F55" s="30" t="s">
        <v>3</v>
      </c>
      <c r="G55" s="31" t="s">
        <v>1</v>
      </c>
      <c r="H55" s="32" t="s">
        <v>20</v>
      </c>
    </row>
    <row r="56" spans="2:8" ht="14.1" customHeight="1" thickBot="1" x14ac:dyDescent="0.3">
      <c r="B56" s="28" t="s">
        <v>77</v>
      </c>
      <c r="C56" s="37">
        <v>15</v>
      </c>
      <c r="D56" s="36"/>
      <c r="F56" s="28" t="s">
        <v>13</v>
      </c>
      <c r="G56" s="102" t="s">
        <v>35</v>
      </c>
      <c r="H56" s="104">
        <v>0.54166666666666663</v>
      </c>
    </row>
    <row r="57" spans="2:8" ht="14.1" customHeight="1" thickBot="1" x14ac:dyDescent="0.3">
      <c r="B57" s="27" t="s">
        <v>78</v>
      </c>
      <c r="C57" s="38">
        <v>22</v>
      </c>
      <c r="D57" s="8" t="s">
        <v>57</v>
      </c>
      <c r="F57" s="27" t="s">
        <v>36</v>
      </c>
      <c r="G57" s="102"/>
      <c r="H57" s="111"/>
    </row>
    <row r="58" spans="2:8" ht="14.1" customHeight="1" thickBot="1" x14ac:dyDescent="0.3">
      <c r="B58" s="28" t="s">
        <v>13</v>
      </c>
      <c r="C58" s="39">
        <v>11</v>
      </c>
      <c r="D58" s="3" t="s">
        <v>15</v>
      </c>
      <c r="F58" s="28" t="s">
        <v>8</v>
      </c>
      <c r="G58" s="102" t="s">
        <v>35</v>
      </c>
      <c r="H58" s="104">
        <v>0.41666666666666669</v>
      </c>
    </row>
    <row r="59" spans="2:8" ht="14.1" customHeight="1" thickBot="1" x14ac:dyDescent="0.3">
      <c r="B59" s="27" t="s">
        <v>7</v>
      </c>
      <c r="C59" s="38">
        <v>2</v>
      </c>
      <c r="D59" s="8"/>
      <c r="F59" s="27" t="s">
        <v>101</v>
      </c>
      <c r="G59" s="102"/>
      <c r="H59" s="111"/>
    </row>
    <row r="60" spans="2:8" ht="14.1" customHeight="1" thickBot="1" x14ac:dyDescent="0.3">
      <c r="B60" s="28" t="s">
        <v>8</v>
      </c>
      <c r="C60" s="39">
        <v>8</v>
      </c>
      <c r="D60" s="3"/>
      <c r="F60" s="28" t="s">
        <v>16</v>
      </c>
      <c r="G60" s="102" t="s">
        <v>51</v>
      </c>
      <c r="H60" s="104">
        <v>0.41666666666666669</v>
      </c>
    </row>
    <row r="61" spans="2:8" ht="14.1" customHeight="1" thickBot="1" x14ac:dyDescent="0.3">
      <c r="B61" s="27" t="s">
        <v>50</v>
      </c>
      <c r="C61" s="38">
        <v>13</v>
      </c>
      <c r="D61" s="8" t="s">
        <v>58</v>
      </c>
      <c r="F61" s="27" t="s">
        <v>7</v>
      </c>
      <c r="G61" s="102"/>
      <c r="H61" s="111"/>
    </row>
    <row r="62" spans="2:8" ht="14.1" customHeight="1" thickBot="1" x14ac:dyDescent="0.3">
      <c r="B62" s="28" t="s">
        <v>16</v>
      </c>
      <c r="C62" s="39">
        <v>12</v>
      </c>
      <c r="D62" s="3" t="s">
        <v>60</v>
      </c>
      <c r="F62" s="28" t="s">
        <v>25</v>
      </c>
      <c r="G62" s="102" t="s">
        <v>55</v>
      </c>
      <c r="H62" s="104">
        <v>0.54166666666666663</v>
      </c>
    </row>
    <row r="63" spans="2:8" ht="14.1" customHeight="1" thickBot="1" x14ac:dyDescent="0.3">
      <c r="B63" s="27" t="s">
        <v>11</v>
      </c>
      <c r="C63" s="38">
        <v>4</v>
      </c>
      <c r="D63" s="8"/>
      <c r="F63" s="27" t="s">
        <v>50</v>
      </c>
      <c r="G63" s="102"/>
      <c r="H63" s="111"/>
    </row>
    <row r="64" spans="2:8" ht="14.1" customHeight="1" thickBot="1" x14ac:dyDescent="0.3">
      <c r="B64" s="28" t="s">
        <v>25</v>
      </c>
      <c r="C64" s="39">
        <v>28</v>
      </c>
      <c r="D64" s="3" t="s">
        <v>99</v>
      </c>
      <c r="F64" s="28" t="s">
        <v>96</v>
      </c>
      <c r="G64" s="102" t="s">
        <v>31</v>
      </c>
      <c r="H64" s="104">
        <v>0.54166666666666663</v>
      </c>
    </row>
    <row r="65" spans="2:8" ht="14.1" customHeight="1" thickBot="1" x14ac:dyDescent="0.3">
      <c r="B65" s="47" t="s">
        <v>5</v>
      </c>
      <c r="C65" s="39">
        <v>9</v>
      </c>
      <c r="D65" s="3"/>
      <c r="F65" s="47" t="s">
        <v>11</v>
      </c>
      <c r="G65" s="103"/>
      <c r="H65" s="105"/>
    </row>
    <row r="66" spans="2:8" ht="14.1" customHeight="1" x14ac:dyDescent="0.25">
      <c r="B66" s="28" t="s">
        <v>96</v>
      </c>
      <c r="C66" s="37">
        <v>13</v>
      </c>
      <c r="D66" s="36" t="s">
        <v>98</v>
      </c>
      <c r="F66" s="28" t="s">
        <v>97</v>
      </c>
      <c r="G66" s="103" t="s">
        <v>51</v>
      </c>
      <c r="H66" s="107">
        <v>0.54166666666666663</v>
      </c>
    </row>
    <row r="67" spans="2:8" ht="14.1" customHeight="1" thickBot="1" x14ac:dyDescent="0.3">
      <c r="B67" s="29" t="s">
        <v>97</v>
      </c>
      <c r="C67" s="40">
        <v>5</v>
      </c>
      <c r="D67" s="26"/>
      <c r="F67" s="68" t="s">
        <v>125</v>
      </c>
      <c r="G67" s="112"/>
      <c r="H67" s="113"/>
    </row>
    <row r="68" spans="2:8" ht="14.1" customHeight="1" thickTop="1" x14ac:dyDescent="0.25">
      <c r="F68" s="66" t="s">
        <v>77</v>
      </c>
      <c r="G68" s="103" t="s">
        <v>54</v>
      </c>
      <c r="H68" s="107">
        <v>0.54166666666666663</v>
      </c>
    </row>
    <row r="69" spans="2:8" ht="14.1" customHeight="1" thickBot="1" x14ac:dyDescent="0.3">
      <c r="F69" s="67" t="s">
        <v>5</v>
      </c>
      <c r="G69" s="106"/>
      <c r="H69" s="108"/>
    </row>
    <row r="70" spans="2:8" ht="14.1" customHeight="1" thickTop="1" x14ac:dyDescent="0.25"/>
    <row r="71" spans="2:8" ht="14.1" customHeight="1" thickBot="1" x14ac:dyDescent="0.3">
      <c r="B71" s="117" t="s">
        <v>126</v>
      </c>
      <c r="C71" s="118"/>
      <c r="D71" s="119"/>
      <c r="F71" s="110" t="s">
        <v>134</v>
      </c>
      <c r="G71" s="110"/>
      <c r="H71" s="110"/>
    </row>
    <row r="72" spans="2:8" ht="14.1" customHeight="1" thickTop="1" thickBot="1" x14ac:dyDescent="0.3">
      <c r="B72" s="33" t="s">
        <v>3</v>
      </c>
      <c r="C72" s="34" t="s">
        <v>19</v>
      </c>
      <c r="D72" s="35" t="s">
        <v>2</v>
      </c>
      <c r="F72" s="30" t="s">
        <v>3</v>
      </c>
      <c r="G72" s="31" t="s">
        <v>1</v>
      </c>
      <c r="H72" s="32" t="s">
        <v>20</v>
      </c>
    </row>
    <row r="73" spans="2:8" ht="14.1" customHeight="1" thickBot="1" x14ac:dyDescent="0.3">
      <c r="B73" s="28" t="s">
        <v>13</v>
      </c>
      <c r="C73" s="44">
        <v>8</v>
      </c>
      <c r="D73" s="36"/>
      <c r="F73" s="28" t="s">
        <v>8</v>
      </c>
      <c r="G73" s="102" t="s">
        <v>108</v>
      </c>
      <c r="H73" s="104">
        <v>0.54166666666666663</v>
      </c>
    </row>
    <row r="74" spans="2:8" ht="14.1" customHeight="1" thickBot="1" x14ac:dyDescent="0.3">
      <c r="B74" s="27" t="s">
        <v>36</v>
      </c>
      <c r="C74" s="41">
        <v>22</v>
      </c>
      <c r="D74" s="8" t="s">
        <v>127</v>
      </c>
      <c r="F74" s="27" t="s">
        <v>13</v>
      </c>
      <c r="G74" s="102"/>
      <c r="H74" s="111"/>
    </row>
    <row r="75" spans="2:8" ht="14.1" customHeight="1" thickBot="1" x14ac:dyDescent="0.3">
      <c r="B75" s="28" t="s">
        <v>8</v>
      </c>
      <c r="C75" s="42">
        <v>5</v>
      </c>
      <c r="D75" s="3"/>
      <c r="F75" s="28" t="s">
        <v>16</v>
      </c>
      <c r="G75" s="102" t="s">
        <v>51</v>
      </c>
      <c r="H75" s="104">
        <v>0.54166666666666663</v>
      </c>
    </row>
    <row r="76" spans="2:8" ht="14.1" customHeight="1" thickBot="1" x14ac:dyDescent="0.3">
      <c r="B76" s="27" t="s">
        <v>101</v>
      </c>
      <c r="C76" s="41">
        <v>18</v>
      </c>
      <c r="D76" s="8" t="s">
        <v>128</v>
      </c>
      <c r="F76" s="27" t="s">
        <v>36</v>
      </c>
      <c r="G76" s="102"/>
      <c r="H76" s="111"/>
    </row>
    <row r="77" spans="2:8" ht="14.1" customHeight="1" thickBot="1" x14ac:dyDescent="0.3">
      <c r="B77" s="28" t="s">
        <v>16</v>
      </c>
      <c r="C77" s="42">
        <v>18</v>
      </c>
      <c r="D77" s="3" t="s">
        <v>76</v>
      </c>
      <c r="F77" s="28" t="s">
        <v>25</v>
      </c>
      <c r="G77" s="102" t="s">
        <v>35</v>
      </c>
      <c r="H77" s="104">
        <v>0.54166666666666663</v>
      </c>
    </row>
    <row r="78" spans="2:8" ht="14.1" customHeight="1" thickBot="1" x14ac:dyDescent="0.3">
      <c r="B78" s="27" t="s">
        <v>7</v>
      </c>
      <c r="C78" s="41">
        <v>4</v>
      </c>
      <c r="D78" s="8"/>
      <c r="F78" s="27" t="s">
        <v>101</v>
      </c>
      <c r="G78" s="102"/>
      <c r="H78" s="111"/>
    </row>
    <row r="79" spans="2:8" ht="14.1" customHeight="1" thickBot="1" x14ac:dyDescent="0.3">
      <c r="B79" s="28" t="s">
        <v>25</v>
      </c>
      <c r="C79" s="42">
        <v>4</v>
      </c>
      <c r="D79" s="3"/>
      <c r="F79" s="28" t="s">
        <v>96</v>
      </c>
      <c r="G79" s="102" t="s">
        <v>51</v>
      </c>
      <c r="H79" s="104">
        <v>0.41666666666666669</v>
      </c>
    </row>
    <row r="80" spans="2:8" ht="14.1" customHeight="1" thickBot="1" x14ac:dyDescent="0.3">
      <c r="B80" s="27" t="s">
        <v>50</v>
      </c>
      <c r="C80" s="41">
        <v>39</v>
      </c>
      <c r="D80" s="8" t="s">
        <v>129</v>
      </c>
      <c r="F80" s="27" t="s">
        <v>7</v>
      </c>
      <c r="G80" s="102"/>
      <c r="H80" s="111"/>
    </row>
    <row r="81" spans="2:8" ht="14.1" customHeight="1" thickBot="1" x14ac:dyDescent="0.3">
      <c r="B81" s="28" t="s">
        <v>96</v>
      </c>
      <c r="C81" s="42">
        <v>19</v>
      </c>
      <c r="D81" s="3" t="s">
        <v>130</v>
      </c>
      <c r="F81" s="28" t="s">
        <v>77</v>
      </c>
      <c r="G81" s="102" t="s">
        <v>79</v>
      </c>
      <c r="H81" s="104">
        <v>0.54166666666666663</v>
      </c>
    </row>
    <row r="82" spans="2:8" ht="14.1" customHeight="1" thickBot="1" x14ac:dyDescent="0.3">
      <c r="B82" s="47" t="s">
        <v>11</v>
      </c>
      <c r="C82" s="42">
        <v>18</v>
      </c>
      <c r="D82" s="3"/>
      <c r="F82" s="47" t="s">
        <v>50</v>
      </c>
      <c r="G82" s="103"/>
      <c r="H82" s="105"/>
    </row>
    <row r="83" spans="2:8" ht="14.1" customHeight="1" x14ac:dyDescent="0.25">
      <c r="B83" s="28" t="s">
        <v>131</v>
      </c>
      <c r="C83" s="44">
        <v>13</v>
      </c>
      <c r="D83" s="36"/>
      <c r="F83" s="28" t="s">
        <v>131</v>
      </c>
      <c r="G83" s="103" t="s">
        <v>31</v>
      </c>
      <c r="H83" s="107">
        <v>0.54166666666666663</v>
      </c>
    </row>
    <row r="84" spans="2:8" ht="14.1" customHeight="1" thickBot="1" x14ac:dyDescent="0.3">
      <c r="B84" s="68" t="s">
        <v>125</v>
      </c>
      <c r="C84" s="41">
        <v>14</v>
      </c>
      <c r="D84" s="3" t="s">
        <v>132</v>
      </c>
      <c r="F84" s="47" t="s">
        <v>11</v>
      </c>
      <c r="G84" s="112"/>
      <c r="H84" s="113"/>
    </row>
    <row r="85" spans="2:8" ht="14.1" customHeight="1" x14ac:dyDescent="0.25">
      <c r="B85" s="66" t="s">
        <v>77</v>
      </c>
      <c r="C85" s="44">
        <v>25</v>
      </c>
      <c r="D85" s="69" t="s">
        <v>133</v>
      </c>
      <c r="F85" s="66" t="s">
        <v>5</v>
      </c>
      <c r="G85" s="103" t="s">
        <v>54</v>
      </c>
      <c r="H85" s="107">
        <v>0.54166666666666663</v>
      </c>
    </row>
    <row r="86" spans="2:8" ht="14.1" customHeight="1" thickBot="1" x14ac:dyDescent="0.3">
      <c r="B86" s="67" t="s">
        <v>5</v>
      </c>
      <c r="C86" s="43">
        <v>7</v>
      </c>
      <c r="D86" s="70"/>
      <c r="F86" s="67" t="s">
        <v>125</v>
      </c>
      <c r="G86" s="106"/>
      <c r="H86" s="108"/>
    </row>
    <row r="87" spans="2:8" ht="14.1" customHeight="1" thickTop="1" x14ac:dyDescent="0.25"/>
    <row r="88" spans="2:8" ht="14.1" customHeight="1" thickBot="1" x14ac:dyDescent="0.3">
      <c r="B88" s="117" t="s">
        <v>139</v>
      </c>
      <c r="C88" s="118"/>
      <c r="D88" s="119"/>
      <c r="F88" s="110" t="s">
        <v>146</v>
      </c>
      <c r="G88" s="110"/>
      <c r="H88" s="110"/>
    </row>
    <row r="89" spans="2:8" ht="14.1" customHeight="1" thickTop="1" thickBot="1" x14ac:dyDescent="0.3">
      <c r="B89" s="33" t="s">
        <v>3</v>
      </c>
      <c r="C89" s="34" t="s">
        <v>19</v>
      </c>
      <c r="D89" s="35" t="s">
        <v>2</v>
      </c>
      <c r="F89" s="30" t="s">
        <v>3</v>
      </c>
      <c r="G89" s="31" t="s">
        <v>1</v>
      </c>
      <c r="H89" s="32" t="s">
        <v>20</v>
      </c>
    </row>
    <row r="90" spans="2:8" ht="14.1" customHeight="1" thickBot="1" x14ac:dyDescent="0.3">
      <c r="B90" s="28" t="s">
        <v>8</v>
      </c>
      <c r="C90" s="44">
        <v>8</v>
      </c>
      <c r="D90" s="36"/>
      <c r="F90" s="28" t="s">
        <v>16</v>
      </c>
      <c r="G90" s="102" t="s">
        <v>147</v>
      </c>
      <c r="H90" s="104"/>
    </row>
    <row r="91" spans="2:8" ht="14.1" customHeight="1" thickBot="1" x14ac:dyDescent="0.3">
      <c r="B91" s="27" t="s">
        <v>13</v>
      </c>
      <c r="C91" s="41">
        <v>23</v>
      </c>
      <c r="D91" s="8" t="s">
        <v>15</v>
      </c>
      <c r="F91" s="27"/>
      <c r="G91" s="102"/>
      <c r="H91" s="111"/>
    </row>
    <row r="92" spans="2:8" ht="14.1" customHeight="1" thickBot="1" x14ac:dyDescent="0.3">
      <c r="B92" s="28" t="s">
        <v>16</v>
      </c>
      <c r="C92" s="42">
        <v>21</v>
      </c>
      <c r="D92" s="3" t="s">
        <v>140</v>
      </c>
      <c r="F92" s="28" t="s">
        <v>25</v>
      </c>
      <c r="G92" s="102" t="s">
        <v>35</v>
      </c>
      <c r="H92" s="104">
        <v>0.41666666666666669</v>
      </c>
    </row>
    <row r="93" spans="2:8" ht="14.1" customHeight="1" thickBot="1" x14ac:dyDescent="0.3">
      <c r="B93" s="27" t="s">
        <v>36</v>
      </c>
      <c r="C93" s="41">
        <v>11</v>
      </c>
      <c r="D93" s="8"/>
      <c r="F93" s="27" t="s">
        <v>13</v>
      </c>
      <c r="G93" s="102"/>
      <c r="H93" s="111"/>
    </row>
    <row r="94" spans="2:8" ht="14.1" customHeight="1" thickBot="1" x14ac:dyDescent="0.3">
      <c r="B94" s="28" t="s">
        <v>25</v>
      </c>
      <c r="C94" s="42">
        <v>7</v>
      </c>
      <c r="D94" s="3"/>
      <c r="F94" s="28" t="s">
        <v>96</v>
      </c>
      <c r="G94" s="102" t="s">
        <v>54</v>
      </c>
      <c r="H94" s="104">
        <v>0.54166666666666663</v>
      </c>
    </row>
    <row r="95" spans="2:8" ht="14.1" customHeight="1" thickBot="1" x14ac:dyDescent="0.3">
      <c r="B95" s="27" t="s">
        <v>101</v>
      </c>
      <c r="C95" s="41">
        <v>23</v>
      </c>
      <c r="D95" s="8" t="s">
        <v>141</v>
      </c>
      <c r="F95" s="27" t="s">
        <v>36</v>
      </c>
      <c r="G95" s="102"/>
      <c r="H95" s="111"/>
    </row>
    <row r="96" spans="2:8" ht="14.1" customHeight="1" thickBot="1" x14ac:dyDescent="0.3">
      <c r="B96" s="28" t="s">
        <v>96</v>
      </c>
      <c r="C96" s="42">
        <v>16</v>
      </c>
      <c r="D96" s="3" t="s">
        <v>142</v>
      </c>
      <c r="F96" s="28" t="s">
        <v>77</v>
      </c>
      <c r="G96" s="102" t="s">
        <v>148</v>
      </c>
      <c r="H96" s="104">
        <v>0.54166666666666663</v>
      </c>
    </row>
    <row r="97" spans="2:8" ht="14.1" customHeight="1" thickBot="1" x14ac:dyDescent="0.3">
      <c r="B97" s="27" t="s">
        <v>7</v>
      </c>
      <c r="C97" s="41">
        <v>15</v>
      </c>
      <c r="D97" s="8"/>
      <c r="F97" s="27" t="s">
        <v>101</v>
      </c>
      <c r="G97" s="102"/>
      <c r="H97" s="111"/>
    </row>
    <row r="98" spans="2:8" ht="14.1" customHeight="1" thickBot="1" x14ac:dyDescent="0.3">
      <c r="B98" s="28" t="s">
        <v>77</v>
      </c>
      <c r="C98" s="42">
        <v>22</v>
      </c>
      <c r="D98" s="3" t="s">
        <v>133</v>
      </c>
      <c r="F98" s="28" t="s">
        <v>131</v>
      </c>
      <c r="G98" s="102" t="s">
        <v>149</v>
      </c>
      <c r="H98" s="104">
        <v>0.41666666666666669</v>
      </c>
    </row>
    <row r="99" spans="2:8" ht="14.1" customHeight="1" thickBot="1" x14ac:dyDescent="0.3">
      <c r="B99" s="47" t="s">
        <v>50</v>
      </c>
      <c r="C99" s="42">
        <v>12</v>
      </c>
      <c r="D99" s="3"/>
      <c r="F99" s="47" t="s">
        <v>7</v>
      </c>
      <c r="G99" s="103"/>
      <c r="H99" s="105"/>
    </row>
    <row r="100" spans="2:8" ht="14.1" customHeight="1" x14ac:dyDescent="0.25">
      <c r="B100" s="28" t="s">
        <v>131</v>
      </c>
      <c r="C100" s="44">
        <v>12</v>
      </c>
      <c r="D100" s="36" t="s">
        <v>143</v>
      </c>
      <c r="F100" s="28" t="s">
        <v>5</v>
      </c>
      <c r="G100" s="103" t="s">
        <v>35</v>
      </c>
      <c r="H100" s="107">
        <v>0.54166666666666663</v>
      </c>
    </row>
    <row r="101" spans="2:8" ht="14.1" customHeight="1" thickBot="1" x14ac:dyDescent="0.3">
      <c r="B101" s="47" t="s">
        <v>11</v>
      </c>
      <c r="C101" s="41">
        <v>9</v>
      </c>
      <c r="D101" s="3"/>
      <c r="F101" s="47" t="s">
        <v>50</v>
      </c>
      <c r="G101" s="112"/>
      <c r="H101" s="113"/>
    </row>
    <row r="102" spans="2:8" ht="14.1" customHeight="1" x14ac:dyDescent="0.25">
      <c r="B102" s="66" t="s">
        <v>5</v>
      </c>
      <c r="C102" s="44">
        <v>7</v>
      </c>
      <c r="D102" s="69"/>
      <c r="F102" s="66" t="s">
        <v>11</v>
      </c>
      <c r="G102" s="103" t="s">
        <v>149</v>
      </c>
      <c r="H102" s="107">
        <v>0.54166666666666663</v>
      </c>
    </row>
    <row r="103" spans="2:8" ht="14.1" customHeight="1" thickBot="1" x14ac:dyDescent="0.3">
      <c r="B103" s="67" t="s">
        <v>125</v>
      </c>
      <c r="C103" s="43">
        <v>21</v>
      </c>
      <c r="D103" s="70"/>
      <c r="F103" s="67" t="s">
        <v>125</v>
      </c>
      <c r="G103" s="106"/>
      <c r="H103" s="108"/>
    </row>
    <row r="104" spans="2:8" ht="14.1" customHeight="1" thickTop="1" x14ac:dyDescent="0.25"/>
    <row r="105" spans="2:8" ht="14.1" customHeight="1" thickBot="1" x14ac:dyDescent="0.3">
      <c r="B105" s="117" t="s">
        <v>160</v>
      </c>
      <c r="C105" s="118"/>
      <c r="D105" s="119"/>
      <c r="F105" s="110" t="s">
        <v>161</v>
      </c>
      <c r="G105" s="110"/>
      <c r="H105" s="110"/>
    </row>
    <row r="106" spans="2:8" ht="14.1" customHeight="1" thickTop="1" thickBot="1" x14ac:dyDescent="0.3">
      <c r="B106" s="33" t="s">
        <v>3</v>
      </c>
      <c r="C106" s="34" t="s">
        <v>19</v>
      </c>
      <c r="D106" s="35" t="s">
        <v>2</v>
      </c>
      <c r="F106" s="30" t="s">
        <v>3</v>
      </c>
      <c r="G106" s="31" t="s">
        <v>1</v>
      </c>
      <c r="H106" s="32" t="s">
        <v>20</v>
      </c>
    </row>
    <row r="107" spans="2:8" ht="14.1" customHeight="1" thickBot="1" x14ac:dyDescent="0.3">
      <c r="B107" s="28" t="s">
        <v>159</v>
      </c>
      <c r="C107" s="44"/>
      <c r="D107" s="36"/>
      <c r="F107" s="28" t="s">
        <v>25</v>
      </c>
      <c r="G107" s="102" t="s">
        <v>149</v>
      </c>
      <c r="H107" s="104">
        <v>0.41666666666666669</v>
      </c>
    </row>
    <row r="108" spans="2:8" ht="14.1" customHeight="1" thickBot="1" x14ac:dyDescent="0.3">
      <c r="B108" s="27"/>
      <c r="C108" s="41"/>
      <c r="D108" s="8"/>
      <c r="F108" s="27" t="s">
        <v>16</v>
      </c>
      <c r="G108" s="102"/>
      <c r="H108" s="111"/>
    </row>
    <row r="109" spans="2:8" ht="14.1" customHeight="1" thickBot="1" x14ac:dyDescent="0.3">
      <c r="B109" s="28" t="s">
        <v>25</v>
      </c>
      <c r="C109" s="42">
        <v>4</v>
      </c>
      <c r="D109" s="3"/>
      <c r="F109" s="28" t="s">
        <v>96</v>
      </c>
      <c r="G109" s="102"/>
      <c r="H109" s="104"/>
    </row>
    <row r="110" spans="2:8" ht="14.1" customHeight="1" thickBot="1" x14ac:dyDescent="0.3">
      <c r="B110" s="27" t="s">
        <v>13</v>
      </c>
      <c r="C110" s="41">
        <v>30</v>
      </c>
      <c r="D110" s="8" t="s">
        <v>154</v>
      </c>
      <c r="F110" s="27" t="s">
        <v>147</v>
      </c>
      <c r="G110" s="102"/>
      <c r="H110" s="111"/>
    </row>
    <row r="111" spans="2:8" ht="14.1" customHeight="1" thickBot="1" x14ac:dyDescent="0.3">
      <c r="B111" s="28" t="s">
        <v>96</v>
      </c>
      <c r="C111" s="42">
        <v>6</v>
      </c>
      <c r="D111" s="3"/>
      <c r="F111" s="28" t="s">
        <v>77</v>
      </c>
      <c r="G111" s="102" t="s">
        <v>79</v>
      </c>
      <c r="H111" s="104">
        <v>0.54166666666666663</v>
      </c>
    </row>
    <row r="112" spans="2:8" ht="14.1" customHeight="1" thickBot="1" x14ac:dyDescent="0.3">
      <c r="B112" s="27" t="s">
        <v>36</v>
      </c>
      <c r="C112" s="41">
        <v>21</v>
      </c>
      <c r="D112" s="8" t="s">
        <v>155</v>
      </c>
      <c r="F112" s="27" t="s">
        <v>13</v>
      </c>
      <c r="G112" s="102"/>
      <c r="H112" s="111"/>
    </row>
    <row r="113" spans="2:9" ht="14.1" customHeight="1" thickBot="1" x14ac:dyDescent="0.3">
      <c r="B113" s="28" t="s">
        <v>77</v>
      </c>
      <c r="C113" s="42">
        <v>10</v>
      </c>
      <c r="D113" s="3"/>
      <c r="F113" s="28" t="s">
        <v>131</v>
      </c>
      <c r="G113" s="102" t="s">
        <v>108</v>
      </c>
      <c r="H113" s="104">
        <v>0.54166666666666663</v>
      </c>
    </row>
    <row r="114" spans="2:9" ht="14.1" customHeight="1" thickBot="1" x14ac:dyDescent="0.3">
      <c r="B114" s="27" t="s">
        <v>101</v>
      </c>
      <c r="C114" s="41">
        <v>11</v>
      </c>
      <c r="D114" s="8" t="s">
        <v>156</v>
      </c>
      <c r="F114" s="27" t="s">
        <v>36</v>
      </c>
      <c r="G114" s="102"/>
      <c r="H114" s="111"/>
    </row>
    <row r="115" spans="2:9" ht="14.1" customHeight="1" thickBot="1" x14ac:dyDescent="0.3">
      <c r="B115" s="28" t="s">
        <v>131</v>
      </c>
      <c r="C115" s="42">
        <v>17</v>
      </c>
      <c r="D115" s="3" t="s">
        <v>143</v>
      </c>
      <c r="F115" s="28" t="s">
        <v>5</v>
      </c>
      <c r="G115" s="102" t="s">
        <v>35</v>
      </c>
      <c r="H115" s="104">
        <v>0.41666666666666669</v>
      </c>
    </row>
    <row r="116" spans="2:9" ht="14.1" customHeight="1" thickBot="1" x14ac:dyDescent="0.3">
      <c r="B116" s="47" t="s">
        <v>7</v>
      </c>
      <c r="C116" s="42">
        <v>12</v>
      </c>
      <c r="D116" s="3"/>
      <c r="F116" s="47" t="s">
        <v>101</v>
      </c>
      <c r="G116" s="103"/>
      <c r="H116" s="105"/>
    </row>
    <row r="117" spans="2:9" ht="14.1" customHeight="1" x14ac:dyDescent="0.25">
      <c r="B117" s="28" t="s">
        <v>5</v>
      </c>
      <c r="C117" s="44">
        <v>19</v>
      </c>
      <c r="D117" s="36"/>
      <c r="F117" s="28" t="s">
        <v>11</v>
      </c>
      <c r="G117" s="103" t="s">
        <v>35</v>
      </c>
      <c r="H117" s="107">
        <v>0.54166666666666663</v>
      </c>
    </row>
    <row r="118" spans="2:9" ht="14.1" customHeight="1" thickBot="1" x14ac:dyDescent="0.3">
      <c r="B118" s="47" t="s">
        <v>50</v>
      </c>
      <c r="C118" s="41">
        <v>24</v>
      </c>
      <c r="D118" s="3" t="s">
        <v>157</v>
      </c>
      <c r="F118" s="47" t="s">
        <v>7</v>
      </c>
      <c r="G118" s="112"/>
      <c r="H118" s="113"/>
    </row>
    <row r="119" spans="2:9" ht="14.1" customHeight="1" x14ac:dyDescent="0.25">
      <c r="B119" s="66" t="s">
        <v>11</v>
      </c>
      <c r="C119" s="44">
        <v>15</v>
      </c>
      <c r="D119" s="69"/>
      <c r="F119" s="66" t="s">
        <v>50</v>
      </c>
      <c r="G119" s="103" t="s">
        <v>108</v>
      </c>
      <c r="H119" s="107">
        <v>0.41666666666666669</v>
      </c>
    </row>
    <row r="120" spans="2:9" ht="14.1" customHeight="1" thickBot="1" x14ac:dyDescent="0.3">
      <c r="B120" s="67" t="s">
        <v>125</v>
      </c>
      <c r="C120" s="43">
        <v>16</v>
      </c>
      <c r="D120" s="70" t="s">
        <v>158</v>
      </c>
      <c r="F120" s="67" t="s">
        <v>163</v>
      </c>
      <c r="G120" s="106"/>
      <c r="H120" s="108"/>
    </row>
    <row r="121" spans="2:9" ht="14.1" customHeight="1" thickTop="1" x14ac:dyDescent="0.25">
      <c r="F121" s="88" t="s">
        <v>164</v>
      </c>
      <c r="G121" s="87"/>
    </row>
    <row r="122" spans="2:9" ht="14.1" customHeight="1" thickBot="1" x14ac:dyDescent="0.3">
      <c r="B122" s="117" t="s">
        <v>191</v>
      </c>
      <c r="C122" s="118"/>
      <c r="D122" s="119"/>
      <c r="F122" s="110" t="s">
        <v>193</v>
      </c>
      <c r="G122" s="110"/>
      <c r="H122" s="110"/>
    </row>
    <row r="123" spans="2:9" ht="14.1" customHeight="1" thickTop="1" thickBot="1" x14ac:dyDescent="0.3">
      <c r="B123" s="33" t="s">
        <v>3</v>
      </c>
      <c r="C123" s="34" t="s">
        <v>19</v>
      </c>
      <c r="D123" s="35" t="s">
        <v>2</v>
      </c>
      <c r="F123" s="30" t="s">
        <v>3</v>
      </c>
      <c r="G123" s="31" t="s">
        <v>1</v>
      </c>
      <c r="H123" s="32" t="s">
        <v>20</v>
      </c>
      <c r="I123" s="89"/>
    </row>
    <row r="124" spans="2:9" ht="14.1" customHeight="1" thickBot="1" x14ac:dyDescent="0.3">
      <c r="B124" s="28" t="s">
        <v>16</v>
      </c>
      <c r="C124" s="44">
        <v>14</v>
      </c>
      <c r="D124" s="36" t="s">
        <v>60</v>
      </c>
      <c r="F124" s="28" t="s">
        <v>96</v>
      </c>
      <c r="G124" s="102" t="s">
        <v>149</v>
      </c>
      <c r="H124" s="104">
        <v>0.54166666666666663</v>
      </c>
    </row>
    <row r="125" spans="2:9" ht="14.1" customHeight="1" thickBot="1" x14ac:dyDescent="0.3">
      <c r="B125" s="27" t="s">
        <v>96</v>
      </c>
      <c r="C125" s="41">
        <v>4</v>
      </c>
      <c r="D125" s="8"/>
      <c r="F125" s="27" t="s">
        <v>25</v>
      </c>
      <c r="G125" s="102"/>
      <c r="H125" s="111"/>
    </row>
    <row r="126" spans="2:9" ht="14.1" customHeight="1" thickBot="1" x14ac:dyDescent="0.3">
      <c r="B126" s="28" t="s">
        <v>25</v>
      </c>
      <c r="C126" s="42"/>
      <c r="D126" s="3"/>
      <c r="F126" s="28" t="s">
        <v>77</v>
      </c>
      <c r="G126" s="102" t="s">
        <v>35</v>
      </c>
      <c r="H126" s="104">
        <v>0.54166666666666663</v>
      </c>
    </row>
    <row r="127" spans="2:9" ht="14.1" customHeight="1" thickBot="1" x14ac:dyDescent="0.3">
      <c r="B127" s="27" t="s">
        <v>192</v>
      </c>
      <c r="C127" s="41"/>
      <c r="D127" s="8"/>
      <c r="F127" s="27" t="s">
        <v>16</v>
      </c>
      <c r="G127" s="102"/>
      <c r="H127" s="111"/>
    </row>
    <row r="128" spans="2:9" ht="14.1" customHeight="1" thickBot="1" x14ac:dyDescent="0.3">
      <c r="B128" s="28" t="s">
        <v>77</v>
      </c>
      <c r="C128" s="42">
        <v>10</v>
      </c>
      <c r="D128" s="3"/>
      <c r="F128" s="28" t="s">
        <v>131</v>
      </c>
      <c r="G128" s="102" t="s">
        <v>35</v>
      </c>
      <c r="H128" s="104">
        <v>0.41666666666666669</v>
      </c>
    </row>
    <row r="129" spans="2:8" ht="14.1" customHeight="1" thickBot="1" x14ac:dyDescent="0.3">
      <c r="B129" s="27" t="s">
        <v>13</v>
      </c>
      <c r="C129" s="41">
        <v>14</v>
      </c>
      <c r="D129" s="8" t="s">
        <v>15</v>
      </c>
      <c r="F129" s="27" t="s">
        <v>13</v>
      </c>
      <c r="G129" s="102"/>
      <c r="H129" s="111"/>
    </row>
    <row r="130" spans="2:8" ht="14.1" customHeight="1" thickBot="1" x14ac:dyDescent="0.3">
      <c r="B130" s="28" t="s">
        <v>131</v>
      </c>
      <c r="C130" s="42">
        <v>10</v>
      </c>
      <c r="D130" s="3"/>
      <c r="F130" s="28" t="s">
        <v>11</v>
      </c>
      <c r="G130" s="102" t="s">
        <v>31</v>
      </c>
      <c r="H130" s="104">
        <v>0.41666666666666669</v>
      </c>
    </row>
    <row r="131" spans="2:8" ht="14.1" customHeight="1" thickBot="1" x14ac:dyDescent="0.3">
      <c r="B131" s="27" t="s">
        <v>36</v>
      </c>
      <c r="C131" s="41">
        <v>19</v>
      </c>
      <c r="D131" s="8" t="s">
        <v>127</v>
      </c>
      <c r="F131" s="27" t="s">
        <v>36</v>
      </c>
      <c r="G131" s="102"/>
      <c r="H131" s="111"/>
    </row>
    <row r="132" spans="2:8" ht="14.1" customHeight="1" thickBot="1" x14ac:dyDescent="0.3">
      <c r="B132" s="28" t="s">
        <v>5</v>
      </c>
      <c r="C132" s="42">
        <v>0</v>
      </c>
      <c r="D132" s="3"/>
      <c r="F132" s="28" t="s">
        <v>50</v>
      </c>
      <c r="G132" s="102" t="s">
        <v>108</v>
      </c>
      <c r="H132" s="104">
        <v>0.54166666666666663</v>
      </c>
    </row>
    <row r="133" spans="2:8" ht="14.1" customHeight="1" thickBot="1" x14ac:dyDescent="0.3">
      <c r="B133" s="47" t="s">
        <v>101</v>
      </c>
      <c r="C133" s="42">
        <v>9</v>
      </c>
      <c r="D133" s="3" t="s">
        <v>57</v>
      </c>
      <c r="F133" s="47" t="s">
        <v>101</v>
      </c>
      <c r="G133" s="103"/>
      <c r="H133" s="105"/>
    </row>
    <row r="134" spans="2:8" ht="14.1" customHeight="1" x14ac:dyDescent="0.25">
      <c r="B134" s="28" t="s">
        <v>11</v>
      </c>
      <c r="C134" s="44">
        <v>27</v>
      </c>
      <c r="D134" s="36" t="s">
        <v>194</v>
      </c>
      <c r="F134" s="28" t="s">
        <v>7</v>
      </c>
      <c r="G134" s="103" t="s">
        <v>149</v>
      </c>
      <c r="H134" s="107">
        <v>0.41666666666666669</v>
      </c>
    </row>
    <row r="135" spans="2:8" ht="14.1" customHeight="1" thickBot="1" x14ac:dyDescent="0.3">
      <c r="B135" s="47" t="s">
        <v>7</v>
      </c>
      <c r="C135" s="41">
        <v>7</v>
      </c>
      <c r="D135" s="3"/>
      <c r="F135" s="47" t="s">
        <v>162</v>
      </c>
      <c r="G135" s="112"/>
      <c r="H135" s="113"/>
    </row>
    <row r="136" spans="2:8" ht="14.1" customHeight="1" thickTop="1" x14ac:dyDescent="0.25">
      <c r="B136" s="66" t="s">
        <v>50</v>
      </c>
      <c r="C136" s="44">
        <v>26</v>
      </c>
      <c r="D136" s="69" t="s">
        <v>195</v>
      </c>
      <c r="F136" s="88"/>
      <c r="G136" s="114"/>
      <c r="H136" s="116"/>
    </row>
    <row r="137" spans="2:8" ht="14.1" customHeight="1" thickBot="1" x14ac:dyDescent="0.3">
      <c r="B137" s="67" t="s">
        <v>162</v>
      </c>
      <c r="C137" s="43">
        <v>8</v>
      </c>
      <c r="D137" s="70"/>
      <c r="F137" s="93"/>
      <c r="G137" s="115"/>
      <c r="H137" s="115"/>
    </row>
    <row r="138" spans="2:8" ht="14.1" customHeight="1" thickTop="1" x14ac:dyDescent="0.25">
      <c r="B138" s="93"/>
      <c r="C138" s="9"/>
      <c r="D138" s="19"/>
      <c r="F138" s="93"/>
      <c r="G138" s="99"/>
      <c r="H138" s="99"/>
    </row>
    <row r="139" spans="2:8" ht="14.1" customHeight="1" thickBot="1" x14ac:dyDescent="0.3">
      <c r="B139" s="109" t="s">
        <v>203</v>
      </c>
      <c r="C139" s="109"/>
      <c r="D139" s="109"/>
      <c r="F139" s="110" t="s">
        <v>204</v>
      </c>
      <c r="G139" s="110"/>
      <c r="H139" s="110"/>
    </row>
    <row r="140" spans="2:8" ht="14.1" customHeight="1" thickTop="1" thickBot="1" x14ac:dyDescent="0.3">
      <c r="B140" s="33" t="s">
        <v>3</v>
      </c>
      <c r="C140" s="34" t="s">
        <v>19</v>
      </c>
      <c r="D140" s="35" t="s">
        <v>2</v>
      </c>
      <c r="F140" s="30" t="s">
        <v>3</v>
      </c>
      <c r="G140" s="31" t="s">
        <v>1</v>
      </c>
      <c r="H140" s="32" t="s">
        <v>20</v>
      </c>
    </row>
    <row r="141" spans="2:8" ht="14.1" customHeight="1" thickBot="1" x14ac:dyDescent="0.3">
      <c r="B141" s="28" t="s">
        <v>96</v>
      </c>
      <c r="C141" s="44">
        <v>20</v>
      </c>
      <c r="D141" s="36" t="s">
        <v>205</v>
      </c>
      <c r="F141" s="28" t="s">
        <v>77</v>
      </c>
      <c r="G141" s="102" t="s">
        <v>79</v>
      </c>
      <c r="H141" s="104">
        <v>0.54166666666666663</v>
      </c>
    </row>
    <row r="142" spans="2:8" ht="14.1" customHeight="1" thickBot="1" x14ac:dyDescent="0.3">
      <c r="B142" s="27" t="s">
        <v>25</v>
      </c>
      <c r="C142" s="41">
        <v>11</v>
      </c>
      <c r="D142" s="8"/>
      <c r="F142" s="27" t="s">
        <v>96</v>
      </c>
      <c r="G142" s="102"/>
      <c r="H142" s="111"/>
    </row>
    <row r="143" spans="2:8" ht="14.1" customHeight="1" thickBot="1" x14ac:dyDescent="0.3">
      <c r="B143" s="28" t="s">
        <v>77</v>
      </c>
      <c r="C143" s="42">
        <v>9</v>
      </c>
      <c r="D143" s="3"/>
      <c r="F143" s="28" t="s">
        <v>131</v>
      </c>
      <c r="G143" s="102" t="s">
        <v>212</v>
      </c>
      <c r="H143" s="104">
        <v>0.54166666666666663</v>
      </c>
    </row>
    <row r="144" spans="2:8" ht="14.1" customHeight="1" thickBot="1" x14ac:dyDescent="0.3">
      <c r="B144" s="27" t="s">
        <v>16</v>
      </c>
      <c r="C144" s="41">
        <v>14</v>
      </c>
      <c r="D144" s="8" t="s">
        <v>60</v>
      </c>
      <c r="F144" s="27" t="s">
        <v>25</v>
      </c>
      <c r="G144" s="102"/>
      <c r="H144" s="111"/>
    </row>
    <row r="145" spans="2:8" ht="14.1" customHeight="1" thickBot="1" x14ac:dyDescent="0.3">
      <c r="B145" s="28" t="s">
        <v>131</v>
      </c>
      <c r="C145" s="42">
        <v>5</v>
      </c>
      <c r="D145" s="3" t="s">
        <v>206</v>
      </c>
      <c r="F145" s="28" t="s">
        <v>11</v>
      </c>
      <c r="G145" s="102" t="s">
        <v>212</v>
      </c>
      <c r="H145" s="104">
        <v>0.41666666666666669</v>
      </c>
    </row>
    <row r="146" spans="2:8" ht="14.1" customHeight="1" thickBot="1" x14ac:dyDescent="0.3">
      <c r="B146" s="27" t="s">
        <v>13</v>
      </c>
      <c r="C146" s="41">
        <v>3</v>
      </c>
      <c r="D146" s="8"/>
      <c r="F146" s="27" t="s">
        <v>16</v>
      </c>
      <c r="G146" s="102"/>
      <c r="H146" s="111"/>
    </row>
    <row r="147" spans="2:8" ht="14.1" customHeight="1" thickBot="1" x14ac:dyDescent="0.3">
      <c r="B147" s="28" t="s">
        <v>11</v>
      </c>
      <c r="C147" s="42">
        <v>14</v>
      </c>
      <c r="D147" s="3" t="s">
        <v>41</v>
      </c>
      <c r="F147" s="28" t="s">
        <v>50</v>
      </c>
      <c r="G147" s="102" t="s">
        <v>31</v>
      </c>
      <c r="H147" s="104">
        <v>0.54166666666666663</v>
      </c>
    </row>
    <row r="148" spans="2:8" ht="14.1" customHeight="1" thickBot="1" x14ac:dyDescent="0.3">
      <c r="B148" s="27" t="s">
        <v>36</v>
      </c>
      <c r="C148" s="42">
        <v>9</v>
      </c>
      <c r="D148" s="3"/>
      <c r="F148" s="27" t="s">
        <v>13</v>
      </c>
      <c r="G148" s="102"/>
      <c r="H148" s="111"/>
    </row>
    <row r="149" spans="2:8" ht="14.1" customHeight="1" thickBot="1" x14ac:dyDescent="0.3">
      <c r="B149" s="28" t="s">
        <v>50</v>
      </c>
      <c r="C149" s="44">
        <v>7</v>
      </c>
      <c r="D149" s="36"/>
      <c r="F149" s="28" t="s">
        <v>7</v>
      </c>
      <c r="G149" s="102" t="s">
        <v>108</v>
      </c>
      <c r="H149" s="104">
        <v>0.41666666666666669</v>
      </c>
    </row>
    <row r="150" spans="2:8" ht="14.1" customHeight="1" thickBot="1" x14ac:dyDescent="0.3">
      <c r="B150" s="47" t="s">
        <v>101</v>
      </c>
      <c r="C150" s="41">
        <v>14</v>
      </c>
      <c r="D150" s="3" t="s">
        <v>57</v>
      </c>
      <c r="F150" s="47" t="s">
        <v>36</v>
      </c>
      <c r="G150" s="103"/>
      <c r="H150" s="105"/>
    </row>
    <row r="151" spans="2:8" ht="14.1" customHeight="1" x14ac:dyDescent="0.25">
      <c r="B151" s="28" t="s">
        <v>7</v>
      </c>
      <c r="C151" s="44">
        <v>11</v>
      </c>
      <c r="D151" s="69"/>
      <c r="F151" s="28" t="s">
        <v>101</v>
      </c>
      <c r="G151" s="103" t="s">
        <v>35</v>
      </c>
      <c r="H151" s="107">
        <v>0.41666666666666669</v>
      </c>
    </row>
    <row r="152" spans="2:8" ht="14.1" customHeight="1" thickBot="1" x14ac:dyDescent="0.3">
      <c r="B152" s="100" t="s">
        <v>162</v>
      </c>
      <c r="C152" s="43">
        <v>17</v>
      </c>
      <c r="D152" s="70" t="s">
        <v>207</v>
      </c>
      <c r="F152" s="29" t="s">
        <v>162</v>
      </c>
      <c r="G152" s="106"/>
      <c r="H152" s="108"/>
    </row>
    <row r="153" spans="2:8" ht="14.1" customHeight="1" thickTop="1" x14ac:dyDescent="0.25"/>
    <row r="154" spans="2:8" ht="14.1" customHeight="1" thickBot="1" x14ac:dyDescent="0.3">
      <c r="B154" s="109" t="s">
        <v>217</v>
      </c>
      <c r="C154" s="109"/>
      <c r="D154" s="109"/>
      <c r="F154" s="110" t="s">
        <v>218</v>
      </c>
      <c r="G154" s="110"/>
      <c r="H154" s="110"/>
    </row>
    <row r="155" spans="2:8" ht="14.1" customHeight="1" thickTop="1" thickBot="1" x14ac:dyDescent="0.3">
      <c r="B155" s="33" t="s">
        <v>3</v>
      </c>
      <c r="C155" s="34" t="s">
        <v>19</v>
      </c>
      <c r="D155" s="35" t="s">
        <v>2</v>
      </c>
      <c r="F155" s="30" t="s">
        <v>3</v>
      </c>
      <c r="G155" s="31" t="s">
        <v>1</v>
      </c>
      <c r="H155" s="32" t="s">
        <v>20</v>
      </c>
    </row>
    <row r="156" spans="2:8" ht="14.1" customHeight="1" thickBot="1" x14ac:dyDescent="0.3">
      <c r="B156" s="28" t="s">
        <v>77</v>
      </c>
      <c r="C156" s="44">
        <v>21</v>
      </c>
      <c r="D156" s="36" t="s">
        <v>222</v>
      </c>
      <c r="F156" s="28" t="s">
        <v>131</v>
      </c>
      <c r="G156" s="102" t="s">
        <v>31</v>
      </c>
      <c r="H156" s="104">
        <v>0.54166666666666663</v>
      </c>
    </row>
    <row r="157" spans="2:8" ht="14.1" customHeight="1" thickBot="1" x14ac:dyDescent="0.3">
      <c r="B157" s="27" t="s">
        <v>96</v>
      </c>
      <c r="C157" s="41">
        <v>12</v>
      </c>
      <c r="D157" s="8"/>
      <c r="F157" s="27" t="s">
        <v>77</v>
      </c>
      <c r="G157" s="102"/>
      <c r="H157" s="111"/>
    </row>
    <row r="158" spans="2:8" ht="14.1" customHeight="1" thickBot="1" x14ac:dyDescent="0.3">
      <c r="B158" s="28" t="s">
        <v>131</v>
      </c>
      <c r="C158" s="42">
        <v>16</v>
      </c>
      <c r="D158" s="3" t="s">
        <v>221</v>
      </c>
      <c r="F158" s="28" t="s">
        <v>11</v>
      </c>
      <c r="G158" s="102" t="s">
        <v>227</v>
      </c>
      <c r="H158" s="104">
        <v>0.41666666666666669</v>
      </c>
    </row>
    <row r="159" spans="2:8" ht="14.1" customHeight="1" thickBot="1" x14ac:dyDescent="0.3">
      <c r="B159" s="27" t="s">
        <v>25</v>
      </c>
      <c r="C159" s="41">
        <v>15</v>
      </c>
      <c r="D159" s="8"/>
      <c r="F159" s="27" t="s">
        <v>96</v>
      </c>
      <c r="G159" s="102"/>
      <c r="H159" s="111"/>
    </row>
    <row r="160" spans="2:8" ht="14.1" customHeight="1" thickBot="1" x14ac:dyDescent="0.3">
      <c r="B160" s="28" t="s">
        <v>11</v>
      </c>
      <c r="C160" s="42">
        <v>8</v>
      </c>
      <c r="D160" s="3"/>
      <c r="F160" s="28" t="s">
        <v>50</v>
      </c>
      <c r="G160" s="102" t="s">
        <v>54</v>
      </c>
      <c r="H160" s="104">
        <v>0.54166666666666663</v>
      </c>
    </row>
    <row r="161" spans="2:8" ht="14.1" customHeight="1" thickBot="1" x14ac:dyDescent="0.3">
      <c r="B161" s="27" t="s">
        <v>16</v>
      </c>
      <c r="C161" s="41">
        <v>9</v>
      </c>
      <c r="D161" s="8" t="s">
        <v>60</v>
      </c>
      <c r="F161" s="27" t="s">
        <v>25</v>
      </c>
      <c r="G161" s="102"/>
      <c r="H161" s="111"/>
    </row>
    <row r="162" spans="2:8" ht="14.1" customHeight="1" thickBot="1" x14ac:dyDescent="0.3">
      <c r="B162" s="28" t="s">
        <v>50</v>
      </c>
      <c r="C162" s="42">
        <v>14</v>
      </c>
      <c r="D162" s="3" t="s">
        <v>224</v>
      </c>
      <c r="F162" s="28" t="s">
        <v>7</v>
      </c>
      <c r="G162" s="102" t="s">
        <v>35</v>
      </c>
      <c r="H162" s="104">
        <v>0.54166666666666663</v>
      </c>
    </row>
    <row r="163" spans="2:8" ht="14.1" customHeight="1" thickBot="1" x14ac:dyDescent="0.3">
      <c r="B163" s="27" t="s">
        <v>13</v>
      </c>
      <c r="C163" s="42">
        <v>13</v>
      </c>
      <c r="D163" s="3"/>
      <c r="F163" s="27" t="s">
        <v>16</v>
      </c>
      <c r="G163" s="102"/>
      <c r="H163" s="111"/>
    </row>
    <row r="164" spans="2:8" ht="14.1" customHeight="1" thickBot="1" x14ac:dyDescent="0.3">
      <c r="B164" s="28" t="s">
        <v>7</v>
      </c>
      <c r="C164" s="44">
        <v>13</v>
      </c>
      <c r="D164" s="36" t="s">
        <v>225</v>
      </c>
      <c r="F164" s="28" t="s">
        <v>101</v>
      </c>
      <c r="G164" s="102" t="s">
        <v>35</v>
      </c>
      <c r="H164" s="104">
        <v>0.41666666666666669</v>
      </c>
    </row>
    <row r="165" spans="2:8" ht="14.1" customHeight="1" thickBot="1" x14ac:dyDescent="0.3">
      <c r="B165" s="47" t="s">
        <v>36</v>
      </c>
      <c r="C165" s="41">
        <v>12</v>
      </c>
      <c r="D165" s="3"/>
      <c r="F165" s="47" t="s">
        <v>13</v>
      </c>
      <c r="G165" s="103"/>
      <c r="H165" s="105"/>
    </row>
    <row r="166" spans="2:8" ht="14.1" customHeight="1" x14ac:dyDescent="0.25">
      <c r="B166" s="28" t="s">
        <v>101</v>
      </c>
      <c r="C166" s="44">
        <v>8</v>
      </c>
      <c r="D166" s="69"/>
      <c r="F166" s="28" t="s">
        <v>36</v>
      </c>
      <c r="G166" s="103" t="s">
        <v>212</v>
      </c>
      <c r="H166" s="107">
        <v>0.54166666666666663</v>
      </c>
    </row>
    <row r="167" spans="2:8" ht="14.1" customHeight="1" thickBot="1" x14ac:dyDescent="0.3">
      <c r="B167" s="29" t="s">
        <v>162</v>
      </c>
      <c r="C167" s="43">
        <v>9</v>
      </c>
      <c r="D167" s="70" t="s">
        <v>132</v>
      </c>
      <c r="F167" s="29" t="s">
        <v>162</v>
      </c>
      <c r="G167" s="106"/>
      <c r="H167" s="108"/>
    </row>
    <row r="168" spans="2:8" ht="14.1" customHeight="1" thickTop="1" x14ac:dyDescent="0.25"/>
    <row r="169" spans="2:8" ht="14.1" customHeight="1" thickBot="1" x14ac:dyDescent="0.3">
      <c r="B169" s="109" t="s">
        <v>233</v>
      </c>
      <c r="C169" s="109"/>
      <c r="D169" s="109"/>
      <c r="F169" s="110" t="s">
        <v>235</v>
      </c>
      <c r="G169" s="110"/>
      <c r="H169" s="110"/>
    </row>
    <row r="170" spans="2:8" ht="14.1" customHeight="1" thickTop="1" thickBot="1" x14ac:dyDescent="0.3">
      <c r="B170" s="33" t="s">
        <v>3</v>
      </c>
      <c r="C170" s="34" t="s">
        <v>19</v>
      </c>
      <c r="D170" s="35" t="s">
        <v>2</v>
      </c>
      <c r="F170" s="30" t="s">
        <v>3</v>
      </c>
      <c r="G170" s="31" t="s">
        <v>1</v>
      </c>
      <c r="H170" s="32" t="s">
        <v>20</v>
      </c>
    </row>
    <row r="171" spans="2:8" ht="14.1" customHeight="1" thickBot="1" x14ac:dyDescent="0.3">
      <c r="B171" s="28" t="s">
        <v>131</v>
      </c>
      <c r="C171" s="44">
        <v>10</v>
      </c>
      <c r="D171" s="3" t="s">
        <v>221</v>
      </c>
      <c r="F171" s="28" t="s">
        <v>11</v>
      </c>
      <c r="G171" s="102" t="s">
        <v>35</v>
      </c>
      <c r="H171" s="104">
        <v>0.41666666666666669</v>
      </c>
    </row>
    <row r="172" spans="2:8" ht="14.1" customHeight="1" thickBot="1" x14ac:dyDescent="0.3">
      <c r="B172" s="27" t="s">
        <v>77</v>
      </c>
      <c r="C172" s="41">
        <v>5</v>
      </c>
      <c r="D172" s="8"/>
      <c r="F172" s="27" t="s">
        <v>131</v>
      </c>
      <c r="G172" s="102"/>
      <c r="H172" s="111"/>
    </row>
    <row r="173" spans="2:8" ht="14.1" customHeight="1" thickBot="1" x14ac:dyDescent="0.3">
      <c r="B173" s="28" t="s">
        <v>11</v>
      </c>
      <c r="C173" s="42">
        <v>9</v>
      </c>
      <c r="D173" s="3"/>
      <c r="F173" s="28" t="s">
        <v>50</v>
      </c>
      <c r="G173" s="102" t="s">
        <v>79</v>
      </c>
      <c r="H173" s="104">
        <v>0.54166666666666663</v>
      </c>
    </row>
    <row r="174" spans="2:8" ht="14.1" customHeight="1" thickBot="1" x14ac:dyDescent="0.3">
      <c r="B174" s="27" t="s">
        <v>96</v>
      </c>
      <c r="C174" s="41">
        <v>27</v>
      </c>
      <c r="D174" s="8" t="s">
        <v>205</v>
      </c>
      <c r="F174" s="27" t="s">
        <v>77</v>
      </c>
      <c r="G174" s="102"/>
      <c r="H174" s="111"/>
    </row>
    <row r="175" spans="2:8" ht="14.1" customHeight="1" thickBot="1" x14ac:dyDescent="0.3">
      <c r="B175" s="28" t="s">
        <v>50</v>
      </c>
      <c r="C175" s="42">
        <v>6</v>
      </c>
      <c r="D175" s="3"/>
      <c r="F175" s="28" t="s">
        <v>7</v>
      </c>
      <c r="G175" s="102" t="s">
        <v>212</v>
      </c>
      <c r="H175" s="104">
        <v>0.41666666666666669</v>
      </c>
    </row>
    <row r="176" spans="2:8" ht="14.1" customHeight="1" thickBot="1" x14ac:dyDescent="0.3">
      <c r="B176" s="27" t="s">
        <v>25</v>
      </c>
      <c r="C176" s="41">
        <v>9</v>
      </c>
      <c r="D176" s="8" t="s">
        <v>99</v>
      </c>
      <c r="F176" s="27" t="s">
        <v>96</v>
      </c>
      <c r="G176" s="102"/>
      <c r="H176" s="111"/>
    </row>
    <row r="177" spans="2:8" ht="14.1" customHeight="1" thickBot="1" x14ac:dyDescent="0.3">
      <c r="B177" s="28" t="s">
        <v>7</v>
      </c>
      <c r="C177" s="42">
        <v>23</v>
      </c>
      <c r="D177" s="3" t="s">
        <v>234</v>
      </c>
      <c r="F177" s="28" t="s">
        <v>101</v>
      </c>
      <c r="G177" s="102" t="s">
        <v>35</v>
      </c>
      <c r="H177" s="104">
        <v>0.54166666666666663</v>
      </c>
    </row>
    <row r="178" spans="2:8" ht="14.1" customHeight="1" thickBot="1" x14ac:dyDescent="0.3">
      <c r="B178" s="27" t="s">
        <v>16</v>
      </c>
      <c r="C178" s="42">
        <v>22</v>
      </c>
      <c r="D178" s="3"/>
      <c r="F178" s="27" t="s">
        <v>25</v>
      </c>
      <c r="G178" s="102"/>
      <c r="H178" s="111"/>
    </row>
    <row r="179" spans="2:8" ht="14.1" customHeight="1" thickBot="1" x14ac:dyDescent="0.3">
      <c r="B179" s="28" t="s">
        <v>101</v>
      </c>
      <c r="C179" s="44">
        <v>9</v>
      </c>
      <c r="D179" s="36"/>
      <c r="F179" s="28" t="s">
        <v>36</v>
      </c>
      <c r="G179" s="102" t="s">
        <v>31</v>
      </c>
      <c r="H179" s="104">
        <v>0.54166666666666663</v>
      </c>
    </row>
    <row r="180" spans="2:8" ht="14.1" customHeight="1" thickBot="1" x14ac:dyDescent="0.3">
      <c r="B180" s="47" t="s">
        <v>13</v>
      </c>
      <c r="C180" s="41">
        <v>14</v>
      </c>
      <c r="D180" s="3" t="s">
        <v>43</v>
      </c>
      <c r="F180" s="47" t="s">
        <v>16</v>
      </c>
      <c r="G180" s="103"/>
      <c r="H180" s="105"/>
    </row>
    <row r="181" spans="2:8" ht="14.1" customHeight="1" x14ac:dyDescent="0.25">
      <c r="B181" s="28" t="s">
        <v>36</v>
      </c>
      <c r="C181" s="44">
        <v>15</v>
      </c>
      <c r="D181" s="69" t="s">
        <v>127</v>
      </c>
      <c r="F181" s="28" t="s">
        <v>13</v>
      </c>
      <c r="G181" s="103" t="s">
        <v>212</v>
      </c>
      <c r="H181" s="107">
        <v>0.54166666666666663</v>
      </c>
    </row>
    <row r="182" spans="2:8" ht="14.1" customHeight="1" thickBot="1" x14ac:dyDescent="0.3">
      <c r="B182" s="29" t="s">
        <v>162</v>
      </c>
      <c r="C182" s="43">
        <v>7</v>
      </c>
      <c r="D182" s="70"/>
      <c r="F182" s="29" t="s">
        <v>162</v>
      </c>
      <c r="G182" s="106"/>
      <c r="H182" s="108"/>
    </row>
    <row r="183" spans="2:8" ht="14.1" customHeight="1" thickTop="1" x14ac:dyDescent="0.25"/>
    <row r="184" spans="2:8" ht="14.1" customHeight="1" thickBot="1" x14ac:dyDescent="0.3">
      <c r="B184" s="109" t="s">
        <v>244</v>
      </c>
      <c r="C184" s="109"/>
      <c r="D184" s="109"/>
      <c r="F184" s="110" t="s">
        <v>246</v>
      </c>
      <c r="G184" s="110"/>
      <c r="H184" s="110"/>
    </row>
    <row r="185" spans="2:8" ht="14.1" customHeight="1" thickTop="1" thickBot="1" x14ac:dyDescent="0.3">
      <c r="B185" s="33" t="s">
        <v>3</v>
      </c>
      <c r="C185" s="34" t="s">
        <v>19</v>
      </c>
      <c r="D185" s="35" t="s">
        <v>2</v>
      </c>
      <c r="F185" s="30" t="s">
        <v>3</v>
      </c>
      <c r="G185" s="31" t="s">
        <v>1</v>
      </c>
      <c r="H185" s="32" t="s">
        <v>20</v>
      </c>
    </row>
    <row r="186" spans="2:8" ht="14.1" customHeight="1" thickBot="1" x14ac:dyDescent="0.3">
      <c r="B186" s="28" t="s">
        <v>11</v>
      </c>
      <c r="C186" s="44">
        <v>6</v>
      </c>
      <c r="D186" s="3"/>
      <c r="F186" s="28" t="s">
        <v>50</v>
      </c>
      <c r="G186" s="102"/>
      <c r="H186" s="104"/>
    </row>
    <row r="187" spans="2:8" ht="14.1" customHeight="1" thickBot="1" x14ac:dyDescent="0.3">
      <c r="B187" s="27" t="s">
        <v>131</v>
      </c>
      <c r="C187" s="41">
        <v>10</v>
      </c>
      <c r="D187" s="8" t="s">
        <v>143</v>
      </c>
      <c r="F187" s="27" t="s">
        <v>11</v>
      </c>
      <c r="G187" s="102"/>
      <c r="H187" s="111"/>
    </row>
    <row r="188" spans="2:8" ht="14.1" customHeight="1" thickBot="1" x14ac:dyDescent="0.3">
      <c r="B188" s="28" t="s">
        <v>50</v>
      </c>
      <c r="C188" s="42">
        <v>23</v>
      </c>
      <c r="D188" s="3" t="s">
        <v>129</v>
      </c>
      <c r="F188" s="28" t="s">
        <v>7</v>
      </c>
      <c r="G188" s="102" t="s">
        <v>212</v>
      </c>
      <c r="H188" s="104">
        <v>0.54166666666666663</v>
      </c>
    </row>
    <row r="189" spans="2:8" ht="14.1" customHeight="1" thickBot="1" x14ac:dyDescent="0.3">
      <c r="B189" s="27" t="s">
        <v>77</v>
      </c>
      <c r="C189" s="41">
        <v>14</v>
      </c>
      <c r="D189" s="8"/>
      <c r="F189" s="27" t="s">
        <v>131</v>
      </c>
      <c r="G189" s="102"/>
      <c r="H189" s="111"/>
    </row>
    <row r="190" spans="2:8" ht="14.1" customHeight="1" thickBot="1" x14ac:dyDescent="0.3">
      <c r="B190" s="28" t="s">
        <v>7</v>
      </c>
      <c r="C190" s="42">
        <v>9</v>
      </c>
      <c r="D190" s="3"/>
      <c r="F190" s="28" t="s">
        <v>253</v>
      </c>
      <c r="G190" s="102" t="s">
        <v>31</v>
      </c>
      <c r="H190" s="104">
        <v>0.54166666666666663</v>
      </c>
    </row>
    <row r="191" spans="2:8" ht="14.1" customHeight="1" thickBot="1" x14ac:dyDescent="0.3">
      <c r="B191" s="27" t="s">
        <v>96</v>
      </c>
      <c r="C191" s="41">
        <v>11</v>
      </c>
      <c r="D191" s="8" t="s">
        <v>130</v>
      </c>
      <c r="F191" s="27" t="s">
        <v>77</v>
      </c>
      <c r="G191" s="102"/>
      <c r="H191" s="111"/>
    </row>
    <row r="192" spans="2:8" ht="14.1" customHeight="1" thickBot="1" x14ac:dyDescent="0.3">
      <c r="B192" s="28" t="s">
        <v>101</v>
      </c>
      <c r="C192" s="42">
        <v>26</v>
      </c>
      <c r="D192" s="3" t="s">
        <v>57</v>
      </c>
      <c r="F192" s="28" t="s">
        <v>36</v>
      </c>
      <c r="G192" s="102" t="s">
        <v>35</v>
      </c>
      <c r="H192" s="104">
        <v>0.54166666666666663</v>
      </c>
    </row>
    <row r="193" spans="2:8" ht="14.1" customHeight="1" thickBot="1" x14ac:dyDescent="0.3">
      <c r="B193" s="27" t="s">
        <v>25</v>
      </c>
      <c r="C193" s="42">
        <v>5</v>
      </c>
      <c r="D193" s="3"/>
      <c r="F193" s="27" t="s">
        <v>96</v>
      </c>
      <c r="G193" s="102"/>
      <c r="H193" s="111"/>
    </row>
    <row r="194" spans="2:8" ht="14.1" customHeight="1" thickBot="1" x14ac:dyDescent="0.3">
      <c r="B194" s="28" t="s">
        <v>36</v>
      </c>
      <c r="C194" s="44">
        <v>11</v>
      </c>
      <c r="D194" s="36" t="s">
        <v>127</v>
      </c>
      <c r="F194" s="28" t="s">
        <v>13</v>
      </c>
      <c r="G194" s="102" t="s">
        <v>35</v>
      </c>
      <c r="H194" s="104">
        <v>0.41666666666666669</v>
      </c>
    </row>
    <row r="195" spans="2:8" ht="14.1" customHeight="1" thickBot="1" x14ac:dyDescent="0.3">
      <c r="B195" s="47" t="s">
        <v>16</v>
      </c>
      <c r="C195" s="41">
        <v>9</v>
      </c>
      <c r="D195" s="3"/>
      <c r="F195" s="47" t="s">
        <v>25</v>
      </c>
      <c r="G195" s="103"/>
      <c r="H195" s="105"/>
    </row>
    <row r="196" spans="2:8" ht="14.1" customHeight="1" x14ac:dyDescent="0.25">
      <c r="B196" s="28" t="s">
        <v>13</v>
      </c>
      <c r="C196" s="44">
        <v>13</v>
      </c>
      <c r="D196" s="69"/>
      <c r="F196" s="28" t="s">
        <v>16</v>
      </c>
      <c r="G196" s="103" t="s">
        <v>212</v>
      </c>
      <c r="H196" s="107">
        <v>0.41666666666666669</v>
      </c>
    </row>
    <row r="197" spans="2:8" ht="14.1" customHeight="1" thickBot="1" x14ac:dyDescent="0.3">
      <c r="B197" s="29" t="s">
        <v>162</v>
      </c>
      <c r="C197" s="43">
        <v>24</v>
      </c>
      <c r="D197" s="70" t="s">
        <v>245</v>
      </c>
      <c r="F197" s="29" t="s">
        <v>162</v>
      </c>
      <c r="G197" s="106"/>
      <c r="H197" s="108"/>
    </row>
    <row r="198" spans="2:8" ht="14.1" customHeight="1" thickTop="1" x14ac:dyDescent="0.25"/>
  </sheetData>
  <mergeCells count="185">
    <mergeCell ref="G164:G165"/>
    <mergeCell ref="H164:H165"/>
    <mergeCell ref="G166:G167"/>
    <mergeCell ref="H166:H167"/>
    <mergeCell ref="B154:D154"/>
    <mergeCell ref="F154:H154"/>
    <mergeCell ref="G156:G157"/>
    <mergeCell ref="H156:H157"/>
    <mergeCell ref="G158:G159"/>
    <mergeCell ref="H158:H159"/>
    <mergeCell ref="G160:G161"/>
    <mergeCell ref="H160:H161"/>
    <mergeCell ref="G162:G163"/>
    <mergeCell ref="H162:H163"/>
    <mergeCell ref="G149:G150"/>
    <mergeCell ref="H149:H150"/>
    <mergeCell ref="G151:G152"/>
    <mergeCell ref="H151:H152"/>
    <mergeCell ref="B139:D139"/>
    <mergeCell ref="F139:H139"/>
    <mergeCell ref="G141:G142"/>
    <mergeCell ref="H141:H142"/>
    <mergeCell ref="G143:G144"/>
    <mergeCell ref="H143:H144"/>
    <mergeCell ref="G145:G146"/>
    <mergeCell ref="H145:H146"/>
    <mergeCell ref="G147:G148"/>
    <mergeCell ref="H147:H148"/>
    <mergeCell ref="G117:G118"/>
    <mergeCell ref="H117:H118"/>
    <mergeCell ref="G119:G120"/>
    <mergeCell ref="H119:H120"/>
    <mergeCell ref="G111:G112"/>
    <mergeCell ref="H111:H112"/>
    <mergeCell ref="G113:G114"/>
    <mergeCell ref="H113:H114"/>
    <mergeCell ref="G115:G116"/>
    <mergeCell ref="H115:H116"/>
    <mergeCell ref="G109:G110"/>
    <mergeCell ref="H109:H110"/>
    <mergeCell ref="G68:G69"/>
    <mergeCell ref="H68:H69"/>
    <mergeCell ref="G47:G48"/>
    <mergeCell ref="H47:H48"/>
    <mergeCell ref="G49:G50"/>
    <mergeCell ref="H49:H50"/>
    <mergeCell ref="G51:G52"/>
    <mergeCell ref="H51:H52"/>
    <mergeCell ref="G66:G67"/>
    <mergeCell ref="H66:H67"/>
    <mergeCell ref="G60:G61"/>
    <mergeCell ref="H60:H61"/>
    <mergeCell ref="G62:G63"/>
    <mergeCell ref="H62:H63"/>
    <mergeCell ref="G64:G65"/>
    <mergeCell ref="H64:H65"/>
    <mergeCell ref="G56:G57"/>
    <mergeCell ref="H56:H57"/>
    <mergeCell ref="H81:H82"/>
    <mergeCell ref="G83:G84"/>
    <mergeCell ref="H83:H84"/>
    <mergeCell ref="G85:G86"/>
    <mergeCell ref="G34:G35"/>
    <mergeCell ref="H34:H35"/>
    <mergeCell ref="G36:G37"/>
    <mergeCell ref="H36:H37"/>
    <mergeCell ref="G38:G39"/>
    <mergeCell ref="H38:H39"/>
    <mergeCell ref="B105:D105"/>
    <mergeCell ref="F105:H105"/>
    <mergeCell ref="G107:G108"/>
    <mergeCell ref="H107:H108"/>
    <mergeCell ref="G58:G59"/>
    <mergeCell ref="H58:H59"/>
    <mergeCell ref="H85:H86"/>
    <mergeCell ref="B71:D71"/>
    <mergeCell ref="F71:H71"/>
    <mergeCell ref="G73:G74"/>
    <mergeCell ref="H73:H74"/>
    <mergeCell ref="G75:G76"/>
    <mergeCell ref="H75:H76"/>
    <mergeCell ref="G77:G78"/>
    <mergeCell ref="H77:H78"/>
    <mergeCell ref="G79:G80"/>
    <mergeCell ref="H79:H80"/>
    <mergeCell ref="G81:G82"/>
    <mergeCell ref="B15:D15"/>
    <mergeCell ref="B1:D1"/>
    <mergeCell ref="G3:G4"/>
    <mergeCell ref="G5:G6"/>
    <mergeCell ref="G7:G8"/>
    <mergeCell ref="G9:G10"/>
    <mergeCell ref="F15:H15"/>
    <mergeCell ref="F1:H1"/>
    <mergeCell ref="F14:H14"/>
    <mergeCell ref="G11:G12"/>
    <mergeCell ref="H3:H4"/>
    <mergeCell ref="H5:H6"/>
    <mergeCell ref="H7:H8"/>
    <mergeCell ref="H9:H10"/>
    <mergeCell ref="H11:H12"/>
    <mergeCell ref="H25:H26"/>
    <mergeCell ref="G17:G18"/>
    <mergeCell ref="H17:H18"/>
    <mergeCell ref="G19:G20"/>
    <mergeCell ref="H19:H20"/>
    <mergeCell ref="G21:G22"/>
    <mergeCell ref="H21:H22"/>
    <mergeCell ref="B54:D54"/>
    <mergeCell ref="F54:H54"/>
    <mergeCell ref="B28:D28"/>
    <mergeCell ref="F28:H28"/>
    <mergeCell ref="G30:G31"/>
    <mergeCell ref="H30:H31"/>
    <mergeCell ref="G32:G33"/>
    <mergeCell ref="H32:H33"/>
    <mergeCell ref="G23:G24"/>
    <mergeCell ref="H23:H24"/>
    <mergeCell ref="G25:G26"/>
    <mergeCell ref="B41:D41"/>
    <mergeCell ref="F41:H41"/>
    <mergeCell ref="G43:G44"/>
    <mergeCell ref="H43:H44"/>
    <mergeCell ref="G45:G46"/>
    <mergeCell ref="H45:H46"/>
    <mergeCell ref="B88:D88"/>
    <mergeCell ref="F88:H88"/>
    <mergeCell ref="G90:G91"/>
    <mergeCell ref="H90:H91"/>
    <mergeCell ref="G92:G93"/>
    <mergeCell ref="H92:H93"/>
    <mergeCell ref="G100:G101"/>
    <mergeCell ref="H100:H101"/>
    <mergeCell ref="G102:G103"/>
    <mergeCell ref="H102:H103"/>
    <mergeCell ref="G94:G95"/>
    <mergeCell ref="H94:H95"/>
    <mergeCell ref="G96:G97"/>
    <mergeCell ref="H96:H97"/>
    <mergeCell ref="G98:G99"/>
    <mergeCell ref="H98:H99"/>
    <mergeCell ref="G132:G133"/>
    <mergeCell ref="H132:H133"/>
    <mergeCell ref="G134:G135"/>
    <mergeCell ref="H134:H135"/>
    <mergeCell ref="G136:G137"/>
    <mergeCell ref="H136:H137"/>
    <mergeCell ref="B122:D122"/>
    <mergeCell ref="F122:H122"/>
    <mergeCell ref="G124:G125"/>
    <mergeCell ref="H124:H125"/>
    <mergeCell ref="G126:G127"/>
    <mergeCell ref="H126:H127"/>
    <mergeCell ref="G128:G129"/>
    <mergeCell ref="H128:H129"/>
    <mergeCell ref="G130:G131"/>
    <mergeCell ref="H130:H131"/>
    <mergeCell ref="G179:G180"/>
    <mergeCell ref="H179:H180"/>
    <mergeCell ref="G181:G182"/>
    <mergeCell ref="H181:H182"/>
    <mergeCell ref="B169:D169"/>
    <mergeCell ref="F169:H169"/>
    <mergeCell ref="G171:G172"/>
    <mergeCell ref="H171:H172"/>
    <mergeCell ref="G173:G174"/>
    <mergeCell ref="H173:H174"/>
    <mergeCell ref="G175:G176"/>
    <mergeCell ref="H175:H176"/>
    <mergeCell ref="G177:G178"/>
    <mergeCell ref="H177:H178"/>
    <mergeCell ref="G194:G195"/>
    <mergeCell ref="H194:H195"/>
    <mergeCell ref="G196:G197"/>
    <mergeCell ref="H196:H197"/>
    <mergeCell ref="B184:D184"/>
    <mergeCell ref="F184:H184"/>
    <mergeCell ref="G186:G187"/>
    <mergeCell ref="H186:H187"/>
    <mergeCell ref="G188:G189"/>
    <mergeCell ref="H188:H189"/>
    <mergeCell ref="G190:G191"/>
    <mergeCell ref="H190:H191"/>
    <mergeCell ref="G192:G193"/>
    <mergeCell ref="H192:H1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13" workbookViewId="0">
      <selection activeCell="E141" sqref="E141:E142"/>
    </sheetView>
  </sheetViews>
  <sheetFormatPr baseColWidth="10" defaultColWidth="9.140625" defaultRowHeight="14.1" customHeight="1" x14ac:dyDescent="0.25"/>
  <cols>
    <col min="1" max="1" width="27" customWidth="1"/>
    <col min="2" max="2" width="6.42578125" customWidth="1"/>
    <col min="3" max="3" width="18.28515625" customWidth="1"/>
    <col min="4" max="4" width="5.7109375" customWidth="1"/>
    <col min="5" max="5" width="28.85546875" customWidth="1"/>
    <col min="6" max="6" width="11.7109375" customWidth="1"/>
    <col min="7" max="7" width="11.42578125" customWidth="1"/>
  </cols>
  <sheetData>
    <row r="1" spans="1:7" ht="14.1" customHeight="1" thickBot="1" x14ac:dyDescent="0.3">
      <c r="A1" s="117" t="s">
        <v>44</v>
      </c>
      <c r="B1" s="118"/>
      <c r="C1" s="119"/>
      <c r="E1" s="122" t="s">
        <v>32</v>
      </c>
      <c r="F1" s="122"/>
      <c r="G1" s="122"/>
    </row>
    <row r="2" spans="1:7" ht="14.1" customHeight="1" thickTop="1" thickBot="1" x14ac:dyDescent="0.3">
      <c r="A2" s="22" t="s">
        <v>3</v>
      </c>
      <c r="B2" s="15" t="s">
        <v>19</v>
      </c>
      <c r="C2" s="13" t="s">
        <v>2</v>
      </c>
      <c r="E2" s="10" t="s">
        <v>3</v>
      </c>
      <c r="F2" s="10" t="s">
        <v>1</v>
      </c>
      <c r="G2" s="10" t="s">
        <v>20</v>
      </c>
    </row>
    <row r="3" spans="1:7" ht="14.1" customHeight="1" x14ac:dyDescent="0.25">
      <c r="A3" s="23" t="s">
        <v>24</v>
      </c>
      <c r="B3" s="6">
        <v>2</v>
      </c>
      <c r="C3" s="2"/>
      <c r="E3" s="16" t="s">
        <v>24</v>
      </c>
      <c r="F3" s="121" t="s">
        <v>10</v>
      </c>
      <c r="G3" s="120">
        <v>0.41666666666666669</v>
      </c>
    </row>
    <row r="4" spans="1:7" ht="14.1" customHeight="1" thickBot="1" x14ac:dyDescent="0.3">
      <c r="A4" s="24" t="s">
        <v>10</v>
      </c>
      <c r="B4" s="7">
        <v>24</v>
      </c>
      <c r="C4" s="8" t="s">
        <v>48</v>
      </c>
      <c r="E4" s="17" t="s">
        <v>10</v>
      </c>
      <c r="F4" s="121"/>
      <c r="G4" s="121"/>
    </row>
    <row r="5" spans="1:7" ht="14.1" customHeight="1" x14ac:dyDescent="0.25">
      <c r="A5" s="23" t="s">
        <v>26</v>
      </c>
      <c r="B5" s="9">
        <v>28</v>
      </c>
      <c r="C5" s="3" t="s">
        <v>45</v>
      </c>
      <c r="E5" s="16" t="s">
        <v>26</v>
      </c>
      <c r="F5" s="121" t="s">
        <v>31</v>
      </c>
      <c r="G5" s="120">
        <v>0.54166666666666663</v>
      </c>
    </row>
    <row r="6" spans="1:7" ht="14.1" customHeight="1" thickBot="1" x14ac:dyDescent="0.3">
      <c r="A6" s="24" t="s">
        <v>27</v>
      </c>
      <c r="B6" s="7">
        <v>12</v>
      </c>
      <c r="C6" s="8"/>
      <c r="E6" s="17" t="s">
        <v>27</v>
      </c>
      <c r="F6" s="121"/>
      <c r="G6" s="121"/>
    </row>
    <row r="7" spans="1:7" ht="14.1" customHeight="1" x14ac:dyDescent="0.25">
      <c r="A7" s="23" t="s">
        <v>29</v>
      </c>
      <c r="B7" s="9">
        <v>11</v>
      </c>
      <c r="C7" s="3"/>
      <c r="E7" s="16" t="s">
        <v>29</v>
      </c>
      <c r="F7" s="121" t="s">
        <v>34</v>
      </c>
      <c r="G7" s="120">
        <v>0.54166666666666663</v>
      </c>
    </row>
    <row r="8" spans="1:7" ht="14.1" customHeight="1" thickBot="1" x14ac:dyDescent="0.3">
      <c r="A8" s="24" t="s">
        <v>28</v>
      </c>
      <c r="B8" s="7">
        <v>12</v>
      </c>
      <c r="C8" s="8" t="s">
        <v>47</v>
      </c>
      <c r="E8" s="17" t="s">
        <v>28</v>
      </c>
      <c r="F8" s="121"/>
      <c r="G8" s="121"/>
    </row>
    <row r="9" spans="1:7" ht="14.1" customHeight="1" x14ac:dyDescent="0.25">
      <c r="A9" s="23" t="s">
        <v>33</v>
      </c>
      <c r="B9" s="9">
        <v>0</v>
      </c>
      <c r="C9" s="3"/>
      <c r="E9" s="16" t="s">
        <v>33</v>
      </c>
      <c r="F9" s="121" t="s">
        <v>35</v>
      </c>
      <c r="G9" s="120">
        <v>0.54166666666666663</v>
      </c>
    </row>
    <row r="10" spans="1:7" ht="14.1" customHeight="1" thickBot="1" x14ac:dyDescent="0.3">
      <c r="A10" s="24" t="s">
        <v>30</v>
      </c>
      <c r="B10" s="9">
        <v>9</v>
      </c>
      <c r="C10" s="3" t="s">
        <v>46</v>
      </c>
      <c r="E10" s="17" t="s">
        <v>30</v>
      </c>
      <c r="F10" s="121"/>
      <c r="G10" s="121"/>
    </row>
    <row r="11" spans="1:7" ht="14.1" customHeight="1" thickTop="1" x14ac:dyDescent="0.25">
      <c r="A11" s="19"/>
      <c r="B11" s="21"/>
      <c r="C11" s="20"/>
    </row>
    <row r="12" spans="1:7" ht="14.1" customHeight="1" thickBot="1" x14ac:dyDescent="0.3">
      <c r="A12" s="117" t="s">
        <v>44</v>
      </c>
      <c r="B12" s="118"/>
      <c r="C12" s="119"/>
      <c r="E12" s="110" t="s">
        <v>52</v>
      </c>
      <c r="F12" s="110"/>
      <c r="G12" s="110"/>
    </row>
    <row r="13" spans="1:7" ht="14.1" customHeight="1" thickTop="1" thickBot="1" x14ac:dyDescent="0.3">
      <c r="A13" s="22" t="s">
        <v>3</v>
      </c>
      <c r="B13" s="18" t="s">
        <v>19</v>
      </c>
      <c r="C13" s="13" t="s">
        <v>2</v>
      </c>
      <c r="E13" s="30" t="s">
        <v>3</v>
      </c>
      <c r="F13" s="31" t="s">
        <v>1</v>
      </c>
      <c r="G13" s="32" t="s">
        <v>20</v>
      </c>
    </row>
    <row r="14" spans="1:7" ht="14.1" customHeight="1" thickBot="1" x14ac:dyDescent="0.3">
      <c r="A14" s="23" t="s">
        <v>24</v>
      </c>
      <c r="B14" s="6">
        <v>2</v>
      </c>
      <c r="C14" s="2"/>
      <c r="E14" s="28" t="s">
        <v>24</v>
      </c>
      <c r="F14" s="102" t="s">
        <v>34</v>
      </c>
      <c r="G14" s="104">
        <v>0.54166666666666663</v>
      </c>
    </row>
    <row r="15" spans="1:7" ht="14.1" customHeight="1" thickBot="1" x14ac:dyDescent="0.3">
      <c r="A15" s="24" t="s">
        <v>10</v>
      </c>
      <c r="B15" s="7">
        <v>24</v>
      </c>
      <c r="C15" s="8" t="s">
        <v>48</v>
      </c>
      <c r="E15" s="27" t="s">
        <v>26</v>
      </c>
      <c r="F15" s="102"/>
      <c r="G15" s="111"/>
    </row>
    <row r="16" spans="1:7" ht="14.1" customHeight="1" thickBot="1" x14ac:dyDescent="0.3">
      <c r="A16" s="23" t="s">
        <v>26</v>
      </c>
      <c r="B16" s="9">
        <v>28</v>
      </c>
      <c r="C16" s="3" t="s">
        <v>45</v>
      </c>
      <c r="E16" s="28" t="s">
        <v>29</v>
      </c>
      <c r="F16" s="102" t="s">
        <v>54</v>
      </c>
      <c r="G16" s="104">
        <v>0.54166666666666663</v>
      </c>
    </row>
    <row r="17" spans="1:7" ht="14.1" customHeight="1" thickBot="1" x14ac:dyDescent="0.3">
      <c r="A17" s="24" t="s">
        <v>27</v>
      </c>
      <c r="B17" s="7">
        <v>12</v>
      </c>
      <c r="C17" s="8"/>
      <c r="E17" s="27" t="s">
        <v>10</v>
      </c>
      <c r="F17" s="102"/>
      <c r="G17" s="111"/>
    </row>
    <row r="18" spans="1:7" ht="14.1" customHeight="1" thickBot="1" x14ac:dyDescent="0.3">
      <c r="A18" s="23" t="s">
        <v>29</v>
      </c>
      <c r="B18" s="9">
        <v>11</v>
      </c>
      <c r="C18" s="3"/>
      <c r="E18" s="28" t="s">
        <v>53</v>
      </c>
      <c r="F18" s="102" t="s">
        <v>55</v>
      </c>
      <c r="G18" s="104">
        <v>0.54166666666666663</v>
      </c>
    </row>
    <row r="19" spans="1:7" ht="14.1" customHeight="1" thickBot="1" x14ac:dyDescent="0.3">
      <c r="A19" s="24" t="s">
        <v>28</v>
      </c>
      <c r="B19" s="7">
        <v>12</v>
      </c>
      <c r="C19" s="8" t="s">
        <v>47</v>
      </c>
      <c r="E19" s="27" t="s">
        <v>27</v>
      </c>
      <c r="F19" s="102"/>
      <c r="G19" s="111"/>
    </row>
    <row r="20" spans="1:7" ht="14.1" customHeight="1" thickBot="1" x14ac:dyDescent="0.3">
      <c r="A20" s="23" t="s">
        <v>33</v>
      </c>
      <c r="B20" s="9">
        <v>0</v>
      </c>
      <c r="C20" s="3"/>
      <c r="E20" s="28" t="s">
        <v>28</v>
      </c>
      <c r="F20" s="102" t="s">
        <v>31</v>
      </c>
      <c r="G20" s="104">
        <v>0.54166666666666663</v>
      </c>
    </row>
    <row r="21" spans="1:7" ht="14.1" customHeight="1" thickBot="1" x14ac:dyDescent="0.3">
      <c r="A21" s="24" t="s">
        <v>30</v>
      </c>
      <c r="B21" s="25">
        <v>9</v>
      </c>
      <c r="C21" s="26" t="s">
        <v>46</v>
      </c>
      <c r="E21" s="29" t="s">
        <v>30</v>
      </c>
      <c r="F21" s="123"/>
      <c r="G21" s="124"/>
    </row>
    <row r="23" spans="1:7" ht="14.1" customHeight="1" thickBot="1" x14ac:dyDescent="0.3">
      <c r="A23" s="117" t="s">
        <v>63</v>
      </c>
      <c r="B23" s="118"/>
      <c r="C23" s="119"/>
      <c r="E23" s="110" t="s">
        <v>64</v>
      </c>
      <c r="F23" s="110"/>
      <c r="G23" s="110"/>
    </row>
    <row r="24" spans="1:7" ht="14.1" customHeight="1" thickTop="1" thickBot="1" x14ac:dyDescent="0.3">
      <c r="A24" s="45" t="s">
        <v>3</v>
      </c>
      <c r="B24" s="34" t="s">
        <v>19</v>
      </c>
      <c r="C24" s="35" t="s">
        <v>2</v>
      </c>
      <c r="E24" s="30" t="s">
        <v>3</v>
      </c>
      <c r="F24" s="31" t="s">
        <v>1</v>
      </c>
      <c r="G24" s="32" t="s">
        <v>20</v>
      </c>
    </row>
    <row r="25" spans="1:7" ht="14.1" customHeight="1" thickBot="1" x14ac:dyDescent="0.3">
      <c r="A25" s="28" t="s">
        <v>24</v>
      </c>
      <c r="B25" s="44">
        <v>8</v>
      </c>
      <c r="C25" s="36"/>
      <c r="E25" s="28" t="s">
        <v>67</v>
      </c>
      <c r="F25" s="102" t="s">
        <v>37</v>
      </c>
      <c r="G25" s="104">
        <v>0.54166666666666663</v>
      </c>
    </row>
    <row r="26" spans="1:7" ht="14.1" customHeight="1" thickBot="1" x14ac:dyDescent="0.3">
      <c r="A26" s="27" t="s">
        <v>26</v>
      </c>
      <c r="B26" s="41">
        <v>22</v>
      </c>
      <c r="C26" s="8" t="s">
        <v>66</v>
      </c>
      <c r="E26" s="27" t="s">
        <v>26</v>
      </c>
      <c r="F26" s="102"/>
      <c r="G26" s="111"/>
    </row>
    <row r="27" spans="1:7" ht="14.1" customHeight="1" thickBot="1" x14ac:dyDescent="0.3">
      <c r="A27" s="28" t="s">
        <v>29</v>
      </c>
      <c r="B27" s="42">
        <v>11</v>
      </c>
      <c r="C27" s="3"/>
      <c r="E27" s="28" t="s">
        <v>24</v>
      </c>
      <c r="F27" s="102" t="s">
        <v>35</v>
      </c>
      <c r="G27" s="104">
        <v>0.54166666666666663</v>
      </c>
    </row>
    <row r="28" spans="1:7" ht="14.1" customHeight="1" thickBot="1" x14ac:dyDescent="0.3">
      <c r="A28" s="27" t="s">
        <v>10</v>
      </c>
      <c r="B28" s="41">
        <v>20</v>
      </c>
      <c r="C28" s="8" t="s">
        <v>65</v>
      </c>
      <c r="E28" s="27" t="s">
        <v>71</v>
      </c>
      <c r="F28" s="102"/>
      <c r="G28" s="111"/>
    </row>
    <row r="29" spans="1:7" ht="14.1" customHeight="1" thickBot="1" x14ac:dyDescent="0.3">
      <c r="A29" s="28" t="s">
        <v>53</v>
      </c>
      <c r="B29" s="42">
        <v>0</v>
      </c>
      <c r="C29" s="3"/>
      <c r="E29" s="28" t="s">
        <v>10</v>
      </c>
      <c r="F29" s="102" t="s">
        <v>10</v>
      </c>
      <c r="G29" s="104">
        <v>0.41666666666666669</v>
      </c>
    </row>
    <row r="30" spans="1:7" ht="14.1" customHeight="1" thickBot="1" x14ac:dyDescent="0.3">
      <c r="A30" s="27" t="s">
        <v>27</v>
      </c>
      <c r="B30" s="41">
        <v>9</v>
      </c>
      <c r="C30" s="8" t="s">
        <v>88</v>
      </c>
      <c r="E30" s="27" t="s">
        <v>28</v>
      </c>
      <c r="F30" s="102"/>
      <c r="G30" s="111"/>
    </row>
    <row r="31" spans="1:7" ht="14.1" customHeight="1" thickBot="1" x14ac:dyDescent="0.3">
      <c r="A31" s="28" t="s">
        <v>28</v>
      </c>
      <c r="B31" s="42">
        <v>9</v>
      </c>
      <c r="C31" s="3"/>
      <c r="E31" s="28" t="s">
        <v>27</v>
      </c>
      <c r="F31" s="102" t="s">
        <v>55</v>
      </c>
      <c r="G31" s="104">
        <v>0.54166666666666663</v>
      </c>
    </row>
    <row r="32" spans="1:7" ht="14.1" customHeight="1" thickBot="1" x14ac:dyDescent="0.3">
      <c r="A32" s="29" t="s">
        <v>30</v>
      </c>
      <c r="B32" s="43">
        <v>12</v>
      </c>
      <c r="C32" s="26" t="s">
        <v>124</v>
      </c>
      <c r="E32" s="29" t="s">
        <v>30</v>
      </c>
      <c r="F32" s="123"/>
      <c r="G32" s="124"/>
    </row>
    <row r="33" spans="1:7" ht="14.1" customHeight="1" thickTop="1" x14ac:dyDescent="0.25"/>
    <row r="34" spans="1:7" ht="14.1" customHeight="1" thickBot="1" x14ac:dyDescent="0.3">
      <c r="A34" s="117" t="s">
        <v>81</v>
      </c>
      <c r="B34" s="118"/>
      <c r="C34" s="119"/>
      <c r="E34" s="110" t="s">
        <v>82</v>
      </c>
      <c r="F34" s="110"/>
      <c r="G34" s="110"/>
    </row>
    <row r="35" spans="1:7" ht="14.1" customHeight="1" thickTop="1" thickBot="1" x14ac:dyDescent="0.3">
      <c r="A35" s="45" t="s">
        <v>3</v>
      </c>
      <c r="B35" s="34" t="s">
        <v>19</v>
      </c>
      <c r="C35" s="35" t="s">
        <v>2</v>
      </c>
      <c r="E35" s="30" t="s">
        <v>3</v>
      </c>
      <c r="F35" s="31" t="s">
        <v>1</v>
      </c>
      <c r="G35" s="32" t="s">
        <v>20</v>
      </c>
    </row>
    <row r="36" spans="1:7" ht="14.1" customHeight="1" thickBot="1" x14ac:dyDescent="0.3">
      <c r="A36" s="28" t="s">
        <v>67</v>
      </c>
      <c r="B36" s="44">
        <v>26</v>
      </c>
      <c r="C36" s="36" t="s">
        <v>85</v>
      </c>
      <c r="E36" s="28" t="s">
        <v>83</v>
      </c>
      <c r="F36" s="102" t="s">
        <v>55</v>
      </c>
      <c r="G36" s="104">
        <v>0.54166666666666663</v>
      </c>
    </row>
    <row r="37" spans="1:7" ht="14.1" customHeight="1" thickBot="1" x14ac:dyDescent="0.3">
      <c r="A37" s="27" t="s">
        <v>26</v>
      </c>
      <c r="B37" s="41">
        <v>17</v>
      </c>
      <c r="C37" s="8"/>
      <c r="E37" s="27" t="s">
        <v>26</v>
      </c>
      <c r="F37" s="102"/>
      <c r="G37" s="111"/>
    </row>
    <row r="38" spans="1:7" ht="14.1" customHeight="1" thickBot="1" x14ac:dyDescent="0.3">
      <c r="A38" s="28" t="s">
        <v>24</v>
      </c>
      <c r="B38" s="42">
        <v>2</v>
      </c>
      <c r="C38" s="3"/>
      <c r="E38" s="28"/>
      <c r="F38" s="102"/>
      <c r="G38" s="104"/>
    </row>
    <row r="39" spans="1:7" ht="14.1" customHeight="1" thickBot="1" x14ac:dyDescent="0.3">
      <c r="A39" s="27" t="s">
        <v>77</v>
      </c>
      <c r="B39" s="41">
        <v>11</v>
      </c>
      <c r="C39" s="8" t="s">
        <v>86</v>
      </c>
      <c r="E39" s="27"/>
      <c r="F39" s="102"/>
      <c r="G39" s="111"/>
    </row>
    <row r="40" spans="1:7" ht="14.1" customHeight="1" thickBot="1" x14ac:dyDescent="0.3">
      <c r="A40" s="28" t="s">
        <v>10</v>
      </c>
      <c r="B40" s="42">
        <v>9</v>
      </c>
      <c r="C40" s="3" t="s">
        <v>87</v>
      </c>
      <c r="E40" s="28" t="s">
        <v>27</v>
      </c>
      <c r="F40" s="102" t="s">
        <v>31</v>
      </c>
      <c r="G40" s="104">
        <v>0.54166666666666663</v>
      </c>
    </row>
    <row r="41" spans="1:7" ht="14.1" customHeight="1" thickBot="1" x14ac:dyDescent="0.3">
      <c r="A41" s="27" t="s">
        <v>28</v>
      </c>
      <c r="B41" s="41">
        <v>0</v>
      </c>
      <c r="C41" s="8"/>
      <c r="E41" s="27" t="s">
        <v>84</v>
      </c>
      <c r="F41" s="102"/>
      <c r="G41" s="111"/>
    </row>
    <row r="42" spans="1:7" ht="14.1" customHeight="1" thickBot="1" x14ac:dyDescent="0.3">
      <c r="A42" s="28" t="s">
        <v>27</v>
      </c>
      <c r="B42" s="42">
        <v>9</v>
      </c>
      <c r="C42" s="3" t="s">
        <v>88</v>
      </c>
      <c r="E42" s="28" t="s">
        <v>10</v>
      </c>
      <c r="F42" s="102" t="s">
        <v>54</v>
      </c>
      <c r="G42" s="104">
        <v>0.54166666666666663</v>
      </c>
    </row>
    <row r="43" spans="1:7" ht="14.1" customHeight="1" thickBot="1" x14ac:dyDescent="0.3">
      <c r="A43" s="29" t="s">
        <v>30</v>
      </c>
      <c r="B43" s="43">
        <v>7</v>
      </c>
      <c r="C43" s="26"/>
      <c r="E43" s="29" t="s">
        <v>30</v>
      </c>
      <c r="F43" s="123"/>
      <c r="G43" s="124"/>
    </row>
    <row r="44" spans="1:7" ht="14.1" customHeight="1" thickTop="1" x14ac:dyDescent="0.25"/>
    <row r="45" spans="1:7" ht="14.1" customHeight="1" thickBot="1" x14ac:dyDescent="0.3">
      <c r="A45" s="117" t="s">
        <v>103</v>
      </c>
      <c r="B45" s="118"/>
      <c r="C45" s="119"/>
      <c r="E45" s="110" t="s">
        <v>106</v>
      </c>
      <c r="F45" s="110"/>
      <c r="G45" s="110"/>
    </row>
    <row r="46" spans="1:7" ht="14.1" customHeight="1" thickTop="1" thickBot="1" x14ac:dyDescent="0.3">
      <c r="A46" s="45" t="s">
        <v>3</v>
      </c>
      <c r="B46" s="34" t="s">
        <v>19</v>
      </c>
      <c r="C46" s="35" t="s">
        <v>2</v>
      </c>
      <c r="E46" s="30" t="s">
        <v>3</v>
      </c>
      <c r="F46" s="31" t="s">
        <v>1</v>
      </c>
      <c r="G46" s="32" t="s">
        <v>20</v>
      </c>
    </row>
    <row r="47" spans="1:7" ht="14.1" customHeight="1" thickBot="1" x14ac:dyDescent="0.3">
      <c r="A47" s="28" t="s">
        <v>83</v>
      </c>
      <c r="B47" s="44">
        <v>8</v>
      </c>
      <c r="C47" s="36"/>
      <c r="E47" s="28" t="s">
        <v>83</v>
      </c>
      <c r="F47" s="102"/>
      <c r="G47" s="104"/>
    </row>
    <row r="48" spans="1:7" ht="14.1" customHeight="1" thickBot="1" x14ac:dyDescent="0.3">
      <c r="A48" s="27" t="s">
        <v>26</v>
      </c>
      <c r="B48" s="41">
        <v>18</v>
      </c>
      <c r="C48" s="8" t="s">
        <v>104</v>
      </c>
      <c r="E48" s="48" t="s">
        <v>102</v>
      </c>
      <c r="F48" s="102"/>
      <c r="G48" s="111"/>
    </row>
    <row r="49" spans="1:7" ht="14.1" customHeight="1" thickBot="1" x14ac:dyDescent="0.3">
      <c r="A49" s="28"/>
      <c r="B49" s="42"/>
      <c r="C49" s="3"/>
      <c r="E49" s="28" t="s">
        <v>27</v>
      </c>
      <c r="F49" s="102" t="s">
        <v>31</v>
      </c>
      <c r="G49" s="104">
        <v>0.41666666666666669</v>
      </c>
    </row>
    <row r="50" spans="1:7" ht="14.1" customHeight="1" thickBot="1" x14ac:dyDescent="0.3">
      <c r="A50" s="27"/>
      <c r="B50" s="41"/>
      <c r="C50" s="8"/>
      <c r="E50" s="27" t="s">
        <v>67</v>
      </c>
      <c r="F50" s="102"/>
      <c r="G50" s="111"/>
    </row>
    <row r="51" spans="1:7" ht="14.1" customHeight="1" thickBot="1" x14ac:dyDescent="0.3">
      <c r="A51" s="28" t="s">
        <v>27</v>
      </c>
      <c r="B51" s="42">
        <v>24</v>
      </c>
      <c r="C51" s="3" t="s">
        <v>105</v>
      </c>
      <c r="E51" s="28" t="s">
        <v>10</v>
      </c>
      <c r="F51" s="102" t="s">
        <v>10</v>
      </c>
      <c r="G51" s="104">
        <v>0.41666666666666669</v>
      </c>
    </row>
    <row r="52" spans="1:7" ht="14.1" customHeight="1" thickBot="1" x14ac:dyDescent="0.3">
      <c r="A52" s="27" t="s">
        <v>84</v>
      </c>
      <c r="B52" s="41">
        <v>12</v>
      </c>
      <c r="C52" s="8"/>
      <c r="E52" s="27" t="s">
        <v>26</v>
      </c>
      <c r="F52" s="102"/>
      <c r="G52" s="111"/>
    </row>
    <row r="53" spans="1:7" ht="14.1" customHeight="1" thickBot="1" x14ac:dyDescent="0.3">
      <c r="A53" s="28" t="s">
        <v>10</v>
      </c>
      <c r="B53" s="42">
        <v>14</v>
      </c>
      <c r="C53" s="3" t="s">
        <v>48</v>
      </c>
      <c r="E53" s="28" t="s">
        <v>107</v>
      </c>
      <c r="F53" s="102" t="s">
        <v>108</v>
      </c>
      <c r="G53" s="104">
        <v>0.54166666666666663</v>
      </c>
    </row>
    <row r="54" spans="1:7" ht="14.1" customHeight="1" thickBot="1" x14ac:dyDescent="0.3">
      <c r="A54" s="29" t="s">
        <v>30</v>
      </c>
      <c r="B54" s="43">
        <v>9</v>
      </c>
      <c r="C54" s="26"/>
      <c r="E54" s="29" t="s">
        <v>30</v>
      </c>
      <c r="F54" s="123"/>
      <c r="G54" s="124"/>
    </row>
    <row r="55" spans="1:7" ht="14.1" customHeight="1" thickTop="1" x14ac:dyDescent="0.25"/>
    <row r="56" spans="1:7" ht="14.1" customHeight="1" thickBot="1" x14ac:dyDescent="0.3">
      <c r="A56" s="117" t="s">
        <v>135</v>
      </c>
      <c r="B56" s="118"/>
      <c r="C56" s="119"/>
      <c r="E56" s="110" t="s">
        <v>136</v>
      </c>
      <c r="F56" s="110"/>
      <c r="G56" s="110"/>
    </row>
    <row r="57" spans="1:7" ht="14.1" customHeight="1" thickTop="1" thickBot="1" x14ac:dyDescent="0.3">
      <c r="A57" s="45" t="s">
        <v>3</v>
      </c>
      <c r="B57" s="34" t="s">
        <v>19</v>
      </c>
      <c r="C57" s="35" t="s">
        <v>2</v>
      </c>
      <c r="E57" s="30" t="s">
        <v>3</v>
      </c>
      <c r="F57" s="31" t="s">
        <v>1</v>
      </c>
      <c r="G57" s="32" t="s">
        <v>20</v>
      </c>
    </row>
    <row r="58" spans="1:7" ht="14.1" customHeight="1" thickBot="1" x14ac:dyDescent="0.3">
      <c r="A58" s="28" t="s">
        <v>83</v>
      </c>
      <c r="B58" s="44"/>
      <c r="C58" s="36"/>
      <c r="E58" s="28" t="s">
        <v>83</v>
      </c>
      <c r="F58" s="102" t="s">
        <v>108</v>
      </c>
      <c r="G58" s="104">
        <v>0.41666666666666669</v>
      </c>
    </row>
    <row r="59" spans="1:7" ht="14.1" customHeight="1" thickBot="1" x14ac:dyDescent="0.3">
      <c r="A59" s="48" t="s">
        <v>102</v>
      </c>
      <c r="B59" s="41"/>
      <c r="C59" s="8"/>
      <c r="E59" s="27" t="s">
        <v>10</v>
      </c>
      <c r="F59" s="102"/>
      <c r="G59" s="111"/>
    </row>
    <row r="60" spans="1:7" ht="14.1" customHeight="1" thickBot="1" x14ac:dyDescent="0.3">
      <c r="A60" s="28" t="s">
        <v>27</v>
      </c>
      <c r="B60" s="42">
        <v>15</v>
      </c>
      <c r="C60" s="3"/>
      <c r="E60" s="28" t="s">
        <v>107</v>
      </c>
      <c r="F60" s="102" t="s">
        <v>35</v>
      </c>
      <c r="G60" s="104">
        <v>0.41666666666666669</v>
      </c>
    </row>
    <row r="61" spans="1:7" ht="14.1" customHeight="1" thickBot="1" x14ac:dyDescent="0.3">
      <c r="A61" s="27" t="s">
        <v>67</v>
      </c>
      <c r="B61" s="41">
        <v>25</v>
      </c>
      <c r="C61" s="8" t="s">
        <v>85</v>
      </c>
      <c r="E61" s="27" t="s">
        <v>67</v>
      </c>
      <c r="F61" s="102"/>
      <c r="G61" s="111"/>
    </row>
    <row r="62" spans="1:7" ht="14.1" customHeight="1" thickBot="1" x14ac:dyDescent="0.3">
      <c r="A62" s="28" t="s">
        <v>10</v>
      </c>
      <c r="B62" s="42">
        <v>10</v>
      </c>
      <c r="C62" s="3" t="s">
        <v>65</v>
      </c>
      <c r="E62" s="28"/>
      <c r="F62" s="102"/>
      <c r="G62" s="104"/>
    </row>
    <row r="63" spans="1:7" ht="14.1" customHeight="1" thickBot="1" x14ac:dyDescent="0.3">
      <c r="A63" s="27" t="s">
        <v>26</v>
      </c>
      <c r="B63" s="41">
        <v>8</v>
      </c>
      <c r="C63" s="8"/>
      <c r="E63" s="27"/>
      <c r="F63" s="102"/>
      <c r="G63" s="111"/>
    </row>
    <row r="64" spans="1:7" ht="14.1" customHeight="1" thickBot="1" x14ac:dyDescent="0.3">
      <c r="A64" s="28" t="s">
        <v>107</v>
      </c>
      <c r="B64" s="42">
        <v>11</v>
      </c>
      <c r="C64" s="3"/>
      <c r="E64" s="28"/>
      <c r="F64" s="102"/>
      <c r="G64" s="104"/>
    </row>
    <row r="65" spans="1:7" ht="14.1" customHeight="1" thickBot="1" x14ac:dyDescent="0.3">
      <c r="A65" s="29" t="s">
        <v>30</v>
      </c>
      <c r="B65" s="43">
        <v>34</v>
      </c>
      <c r="C65" s="26" t="s">
        <v>47</v>
      </c>
      <c r="E65" s="29"/>
      <c r="F65" s="123"/>
      <c r="G65" s="124"/>
    </row>
    <row r="66" spans="1:7" ht="14.1" customHeight="1" thickTop="1" x14ac:dyDescent="0.25"/>
    <row r="67" spans="1:7" ht="14.1" customHeight="1" thickBot="1" x14ac:dyDescent="0.3">
      <c r="A67" s="117" t="s">
        <v>144</v>
      </c>
      <c r="B67" s="118"/>
      <c r="C67" s="119"/>
      <c r="E67" s="110" t="s">
        <v>150</v>
      </c>
      <c r="F67" s="110"/>
      <c r="G67" s="110"/>
    </row>
    <row r="68" spans="1:7" ht="14.1" customHeight="1" thickTop="1" thickBot="1" x14ac:dyDescent="0.3">
      <c r="A68" s="45" t="s">
        <v>3</v>
      </c>
      <c r="B68" s="34" t="s">
        <v>19</v>
      </c>
      <c r="C68" s="35" t="s">
        <v>2</v>
      </c>
      <c r="E68" s="30" t="s">
        <v>3</v>
      </c>
      <c r="F68" s="31" t="s">
        <v>1</v>
      </c>
      <c r="G68" s="32" t="s">
        <v>20</v>
      </c>
    </row>
    <row r="69" spans="1:7" ht="14.1" customHeight="1" thickBot="1" x14ac:dyDescent="0.3">
      <c r="A69" s="28" t="s">
        <v>83</v>
      </c>
      <c r="B69" s="44">
        <v>11</v>
      </c>
      <c r="C69" s="36"/>
      <c r="E69" s="28" t="s">
        <v>10</v>
      </c>
      <c r="F69" s="102" t="s">
        <v>10</v>
      </c>
      <c r="G69" s="104">
        <v>0.41666666666666669</v>
      </c>
    </row>
    <row r="70" spans="1:7" ht="14.1" customHeight="1" thickBot="1" x14ac:dyDescent="0.3">
      <c r="A70" s="27" t="s">
        <v>10</v>
      </c>
      <c r="B70" s="41">
        <v>23</v>
      </c>
      <c r="C70" s="8" t="s">
        <v>48</v>
      </c>
      <c r="E70" s="27" t="s">
        <v>27</v>
      </c>
      <c r="F70" s="102"/>
      <c r="G70" s="111"/>
    </row>
    <row r="71" spans="1:7" ht="14.1" customHeight="1" thickBot="1" x14ac:dyDescent="0.3">
      <c r="A71" s="28" t="s">
        <v>107</v>
      </c>
      <c r="B71" s="42">
        <v>17</v>
      </c>
      <c r="C71" s="3" t="s">
        <v>145</v>
      </c>
      <c r="E71" s="28" t="s">
        <v>107</v>
      </c>
      <c r="F71" s="102" t="s">
        <v>55</v>
      </c>
      <c r="G71" s="104">
        <v>0.54166666666666663</v>
      </c>
    </row>
    <row r="72" spans="1:7" ht="14.1" customHeight="1" thickBot="1" x14ac:dyDescent="0.3">
      <c r="A72" s="27" t="s">
        <v>67</v>
      </c>
      <c r="B72" s="41">
        <v>9</v>
      </c>
      <c r="C72" s="8"/>
      <c r="E72" s="27" t="s">
        <v>83</v>
      </c>
      <c r="F72" s="102"/>
      <c r="G72" s="111"/>
    </row>
    <row r="73" spans="1:7" ht="14.1" customHeight="1" thickBot="1" x14ac:dyDescent="0.3">
      <c r="A73" s="28"/>
      <c r="B73" s="42"/>
      <c r="C73" s="3"/>
      <c r="E73" s="28" t="s">
        <v>26</v>
      </c>
      <c r="F73" s="102" t="s">
        <v>108</v>
      </c>
      <c r="G73" s="104">
        <v>0.54166666666666663</v>
      </c>
    </row>
    <row r="74" spans="1:7" ht="14.1" customHeight="1" thickBot="1" x14ac:dyDescent="0.3">
      <c r="A74" s="27"/>
      <c r="B74" s="41"/>
      <c r="C74" s="8"/>
      <c r="E74" s="27" t="s">
        <v>8</v>
      </c>
      <c r="F74" s="102"/>
      <c r="G74" s="111"/>
    </row>
    <row r="75" spans="1:7" ht="14.1" customHeight="1" thickBot="1" x14ac:dyDescent="0.3">
      <c r="A75" s="28"/>
      <c r="B75" s="42"/>
      <c r="C75" s="3"/>
      <c r="E75" s="28" t="s">
        <v>67</v>
      </c>
      <c r="F75" s="102" t="s">
        <v>108</v>
      </c>
      <c r="G75" s="104">
        <v>0.41666666666666669</v>
      </c>
    </row>
    <row r="76" spans="1:7" ht="14.1" customHeight="1" thickBot="1" x14ac:dyDescent="0.3">
      <c r="A76" s="29"/>
      <c r="B76" s="43"/>
      <c r="C76" s="26"/>
      <c r="E76" s="29" t="s">
        <v>30</v>
      </c>
      <c r="F76" s="123"/>
      <c r="G76" s="124"/>
    </row>
    <row r="77" spans="1:7" ht="14.1" customHeight="1" thickTop="1" x14ac:dyDescent="0.25"/>
    <row r="78" spans="1:7" ht="14.1" customHeight="1" thickBot="1" x14ac:dyDescent="0.3">
      <c r="A78" s="117" t="s">
        <v>165</v>
      </c>
      <c r="B78" s="118"/>
      <c r="C78" s="119"/>
      <c r="E78" s="110" t="s">
        <v>166</v>
      </c>
      <c r="F78" s="110"/>
      <c r="G78" s="110"/>
    </row>
    <row r="79" spans="1:7" ht="14.1" customHeight="1" thickTop="1" thickBot="1" x14ac:dyDescent="0.3">
      <c r="A79" s="45" t="s">
        <v>3</v>
      </c>
      <c r="B79" s="34" t="s">
        <v>19</v>
      </c>
      <c r="C79" s="35" t="s">
        <v>2</v>
      </c>
      <c r="E79" s="30" t="s">
        <v>3</v>
      </c>
      <c r="F79" s="31" t="s">
        <v>1</v>
      </c>
      <c r="G79" s="32" t="s">
        <v>20</v>
      </c>
    </row>
    <row r="80" spans="1:7" ht="14.1" customHeight="1" thickBot="1" x14ac:dyDescent="0.3">
      <c r="A80" s="28" t="s">
        <v>10</v>
      </c>
      <c r="B80" s="44">
        <v>23</v>
      </c>
      <c r="C80" s="36" t="s">
        <v>167</v>
      </c>
      <c r="E80" s="28" t="s">
        <v>107</v>
      </c>
      <c r="F80" s="102" t="s">
        <v>55</v>
      </c>
      <c r="G80" s="104">
        <v>0.54166666666666663</v>
      </c>
    </row>
    <row r="81" spans="1:7" ht="14.1" customHeight="1" thickBot="1" x14ac:dyDescent="0.3">
      <c r="A81" s="27" t="s">
        <v>27</v>
      </c>
      <c r="B81" s="41">
        <v>10</v>
      </c>
      <c r="C81" s="8"/>
      <c r="E81" s="27" t="s">
        <v>10</v>
      </c>
      <c r="F81" s="102"/>
      <c r="G81" s="111"/>
    </row>
    <row r="82" spans="1:7" ht="14.1" customHeight="1" thickBot="1" x14ac:dyDescent="0.3">
      <c r="A82" s="28" t="s">
        <v>107</v>
      </c>
      <c r="B82" s="42">
        <v>20</v>
      </c>
      <c r="C82" s="3" t="s">
        <v>145</v>
      </c>
      <c r="E82" s="28" t="s">
        <v>26</v>
      </c>
      <c r="F82" s="102" t="s">
        <v>149</v>
      </c>
      <c r="G82" s="104">
        <v>0.54166666666666663</v>
      </c>
    </row>
    <row r="83" spans="1:7" ht="14.1" customHeight="1" thickBot="1" x14ac:dyDescent="0.3">
      <c r="A83" s="27" t="s">
        <v>83</v>
      </c>
      <c r="B83" s="41">
        <v>12</v>
      </c>
      <c r="C83" s="8"/>
      <c r="E83" s="27" t="s">
        <v>27</v>
      </c>
      <c r="F83" s="102"/>
      <c r="G83" s="111"/>
    </row>
    <row r="84" spans="1:7" ht="14.1" customHeight="1" thickBot="1" x14ac:dyDescent="0.3">
      <c r="A84" s="28" t="s">
        <v>26</v>
      </c>
      <c r="B84" s="42">
        <v>32</v>
      </c>
      <c r="C84" s="3" t="s">
        <v>66</v>
      </c>
      <c r="E84" s="28" t="s">
        <v>67</v>
      </c>
      <c r="F84" s="103" t="s">
        <v>54</v>
      </c>
      <c r="G84" s="104">
        <v>0.54166666666666663</v>
      </c>
    </row>
    <row r="85" spans="1:7" ht="14.1" customHeight="1" thickBot="1" x14ac:dyDescent="0.3">
      <c r="A85" s="27" t="s">
        <v>8</v>
      </c>
      <c r="B85" s="41">
        <v>10</v>
      </c>
      <c r="C85" s="8"/>
      <c r="E85" s="27" t="s">
        <v>83</v>
      </c>
      <c r="F85" s="125"/>
      <c r="G85" s="111"/>
    </row>
    <row r="86" spans="1:7" ht="14.1" customHeight="1" thickBot="1" x14ac:dyDescent="0.3">
      <c r="A86" s="28" t="s">
        <v>67</v>
      </c>
      <c r="B86" s="42">
        <v>12</v>
      </c>
      <c r="C86" s="3"/>
      <c r="E86" s="28" t="s">
        <v>170</v>
      </c>
      <c r="F86" s="102" t="s">
        <v>148</v>
      </c>
      <c r="G86" s="104">
        <v>0.54166666666666663</v>
      </c>
    </row>
    <row r="87" spans="1:7" ht="14.1" customHeight="1" thickBot="1" x14ac:dyDescent="0.3">
      <c r="A87" s="29" t="s">
        <v>30</v>
      </c>
      <c r="B87" s="43">
        <v>29</v>
      </c>
      <c r="C87" s="26" t="s">
        <v>168</v>
      </c>
      <c r="E87" s="29" t="s">
        <v>30</v>
      </c>
      <c r="F87" s="102"/>
      <c r="G87" s="124"/>
    </row>
    <row r="88" spans="1:7" ht="14.1" customHeight="1" thickTop="1" x14ac:dyDescent="0.25"/>
    <row r="89" spans="1:7" ht="14.1" customHeight="1" thickBot="1" x14ac:dyDescent="0.3">
      <c r="A89" s="117" t="s">
        <v>196</v>
      </c>
      <c r="B89" s="118"/>
      <c r="C89" s="119"/>
      <c r="E89" s="110" t="s">
        <v>197</v>
      </c>
      <c r="F89" s="110"/>
      <c r="G89" s="110"/>
    </row>
    <row r="90" spans="1:7" ht="14.1" customHeight="1" thickTop="1" thickBot="1" x14ac:dyDescent="0.3">
      <c r="A90" s="45" t="s">
        <v>3</v>
      </c>
      <c r="B90" s="34" t="s">
        <v>19</v>
      </c>
      <c r="C90" s="35" t="s">
        <v>2</v>
      </c>
      <c r="E90" s="30" t="s">
        <v>3</v>
      </c>
      <c r="F90" s="31" t="s">
        <v>1</v>
      </c>
      <c r="G90" s="32" t="s">
        <v>20</v>
      </c>
    </row>
    <row r="91" spans="1:7" ht="14.1" customHeight="1" thickBot="1" x14ac:dyDescent="0.3">
      <c r="A91" s="28" t="s">
        <v>107</v>
      </c>
      <c r="B91" s="44">
        <v>2</v>
      </c>
      <c r="C91" s="36"/>
      <c r="E91" s="28" t="s">
        <v>26</v>
      </c>
      <c r="F91" s="102" t="s">
        <v>54</v>
      </c>
      <c r="G91" s="104">
        <v>0.54166666666666663</v>
      </c>
    </row>
    <row r="92" spans="1:7" ht="14.1" customHeight="1" thickBot="1" x14ac:dyDescent="0.3">
      <c r="A92" s="27" t="s">
        <v>10</v>
      </c>
      <c r="B92" s="41">
        <v>23</v>
      </c>
      <c r="C92" s="8" t="s">
        <v>48</v>
      </c>
      <c r="E92" s="27" t="s">
        <v>199</v>
      </c>
      <c r="F92" s="102"/>
      <c r="G92" s="111"/>
    </row>
    <row r="93" spans="1:7" ht="14.1" customHeight="1" thickBot="1" x14ac:dyDescent="0.3">
      <c r="A93" s="28" t="s">
        <v>26</v>
      </c>
      <c r="B93" s="42">
        <v>19</v>
      </c>
      <c r="C93" s="3" t="s">
        <v>104</v>
      </c>
      <c r="E93" s="28" t="s">
        <v>67</v>
      </c>
      <c r="F93" s="102" t="s">
        <v>10</v>
      </c>
      <c r="G93" s="104">
        <v>0.54166666666666663</v>
      </c>
    </row>
    <row r="94" spans="1:7" ht="14.1" customHeight="1" thickBot="1" x14ac:dyDescent="0.3">
      <c r="A94" s="27" t="s">
        <v>27</v>
      </c>
      <c r="B94" s="41">
        <v>13</v>
      </c>
      <c r="C94" s="8"/>
      <c r="E94" s="27" t="s">
        <v>10</v>
      </c>
      <c r="F94" s="102"/>
      <c r="G94" s="111"/>
    </row>
    <row r="95" spans="1:7" ht="14.1" customHeight="1" thickBot="1" x14ac:dyDescent="0.3">
      <c r="A95" s="28" t="s">
        <v>67</v>
      </c>
      <c r="B95" s="42">
        <v>11</v>
      </c>
      <c r="C95" s="3"/>
      <c r="E95" s="28" t="s">
        <v>8</v>
      </c>
      <c r="F95" s="103" t="s">
        <v>55</v>
      </c>
      <c r="G95" s="104">
        <v>0.54166666666666663</v>
      </c>
    </row>
    <row r="96" spans="1:7" ht="14.1" customHeight="1" thickBot="1" x14ac:dyDescent="0.3">
      <c r="A96" s="27" t="s">
        <v>83</v>
      </c>
      <c r="B96" s="41">
        <v>24</v>
      </c>
      <c r="C96" s="8" t="s">
        <v>198</v>
      </c>
      <c r="E96" s="27" t="s">
        <v>27</v>
      </c>
      <c r="F96" s="125"/>
      <c r="G96" s="111"/>
    </row>
    <row r="97" spans="1:7" ht="14.1" customHeight="1" thickBot="1" x14ac:dyDescent="0.3">
      <c r="A97" s="28" t="s">
        <v>190</v>
      </c>
      <c r="B97" s="42">
        <v>0</v>
      </c>
      <c r="C97" s="3"/>
      <c r="E97" s="28" t="s">
        <v>83</v>
      </c>
      <c r="F97" s="102" t="s">
        <v>108</v>
      </c>
      <c r="G97" s="104">
        <v>0.41666666666666669</v>
      </c>
    </row>
    <row r="98" spans="1:7" ht="14.1" customHeight="1" thickBot="1" x14ac:dyDescent="0.3">
      <c r="A98" s="29" t="s">
        <v>30</v>
      </c>
      <c r="B98" s="43">
        <v>9</v>
      </c>
      <c r="C98" s="26" t="s">
        <v>47</v>
      </c>
      <c r="E98" s="29" t="s">
        <v>30</v>
      </c>
      <c r="F98" s="102"/>
      <c r="G98" s="124"/>
    </row>
    <row r="99" spans="1:7" ht="14.1" customHeight="1" thickTop="1" x14ac:dyDescent="0.25"/>
    <row r="100" spans="1:7" ht="14.1" customHeight="1" thickBot="1" x14ac:dyDescent="0.3">
      <c r="A100" s="117" t="s">
        <v>208</v>
      </c>
      <c r="B100" s="118"/>
      <c r="C100" s="119"/>
      <c r="E100" s="110" t="s">
        <v>209</v>
      </c>
      <c r="F100" s="110"/>
      <c r="G100" s="110"/>
    </row>
    <row r="101" spans="1:7" ht="14.1" customHeight="1" thickTop="1" thickBot="1" x14ac:dyDescent="0.3">
      <c r="A101" s="45" t="s">
        <v>3</v>
      </c>
      <c r="B101" s="34" t="s">
        <v>19</v>
      </c>
      <c r="C101" s="35" t="s">
        <v>2</v>
      </c>
      <c r="E101" s="30" t="s">
        <v>3</v>
      </c>
      <c r="F101" s="31" t="s">
        <v>1</v>
      </c>
      <c r="G101" s="32" t="s">
        <v>20</v>
      </c>
    </row>
    <row r="102" spans="1:7" ht="14.1" customHeight="1" thickBot="1" x14ac:dyDescent="0.3">
      <c r="A102" s="28" t="s">
        <v>26</v>
      </c>
      <c r="B102" s="44">
        <v>12</v>
      </c>
      <c r="C102" s="36" t="s">
        <v>45</v>
      </c>
      <c r="E102" s="28" t="s">
        <v>67</v>
      </c>
      <c r="F102" s="102" t="s">
        <v>31</v>
      </c>
      <c r="G102" s="104">
        <v>0.41666666666666669</v>
      </c>
    </row>
    <row r="103" spans="1:7" ht="14.1" customHeight="1" thickBot="1" x14ac:dyDescent="0.3">
      <c r="A103" s="27" t="s">
        <v>199</v>
      </c>
      <c r="B103" s="41">
        <v>6</v>
      </c>
      <c r="C103" s="8"/>
      <c r="E103" s="27" t="s">
        <v>26</v>
      </c>
      <c r="F103" s="102"/>
      <c r="G103" s="111"/>
    </row>
    <row r="104" spans="1:7" ht="14.1" customHeight="1" thickBot="1" x14ac:dyDescent="0.3">
      <c r="A104" s="28" t="s">
        <v>67</v>
      </c>
      <c r="B104" s="42">
        <v>4</v>
      </c>
      <c r="C104" s="3"/>
      <c r="E104" s="28" t="s">
        <v>8</v>
      </c>
      <c r="F104" s="102" t="s">
        <v>108</v>
      </c>
      <c r="G104" s="104">
        <v>0.54166666666666663</v>
      </c>
    </row>
    <row r="105" spans="1:7" ht="14.1" customHeight="1" thickBot="1" x14ac:dyDescent="0.3">
      <c r="A105" s="27" t="s">
        <v>10</v>
      </c>
      <c r="B105" s="41">
        <v>13</v>
      </c>
      <c r="C105" s="8" t="s">
        <v>211</v>
      </c>
      <c r="E105" s="27" t="s">
        <v>107</v>
      </c>
      <c r="F105" s="102"/>
      <c r="G105" s="111"/>
    </row>
    <row r="106" spans="1:7" ht="14.1" customHeight="1" thickBot="1" x14ac:dyDescent="0.3">
      <c r="A106" s="28" t="s">
        <v>8</v>
      </c>
      <c r="B106" s="42">
        <v>14</v>
      </c>
      <c r="C106" s="3"/>
      <c r="E106" s="28" t="s">
        <v>83</v>
      </c>
      <c r="F106" s="103" t="s">
        <v>54</v>
      </c>
      <c r="G106" s="104">
        <v>0.54166666666666663</v>
      </c>
    </row>
    <row r="107" spans="1:7" ht="14.1" customHeight="1" thickBot="1" x14ac:dyDescent="0.3">
      <c r="A107" s="27" t="s">
        <v>27</v>
      </c>
      <c r="B107" s="41">
        <v>16</v>
      </c>
      <c r="C107" s="8" t="s">
        <v>210</v>
      </c>
      <c r="E107" s="27" t="s">
        <v>10</v>
      </c>
      <c r="F107" s="125"/>
      <c r="G107" s="111"/>
    </row>
    <row r="108" spans="1:7" ht="14.1" customHeight="1" thickBot="1" x14ac:dyDescent="0.3">
      <c r="A108" s="28" t="s">
        <v>83</v>
      </c>
      <c r="B108" s="42">
        <v>17</v>
      </c>
      <c r="C108" s="3"/>
      <c r="E108" s="28" t="s">
        <v>27</v>
      </c>
      <c r="F108" s="102" t="s">
        <v>35</v>
      </c>
      <c r="G108" s="104">
        <v>0.54166666666666663</v>
      </c>
    </row>
    <row r="109" spans="1:7" ht="14.1" customHeight="1" thickBot="1" x14ac:dyDescent="0.3">
      <c r="A109" s="29" t="s">
        <v>30</v>
      </c>
      <c r="B109" s="43">
        <v>20</v>
      </c>
      <c r="C109" s="26" t="s">
        <v>47</v>
      </c>
      <c r="E109" s="29" t="s">
        <v>30</v>
      </c>
      <c r="F109" s="102"/>
      <c r="G109" s="124"/>
    </row>
    <row r="110" spans="1:7" ht="14.1" customHeight="1" thickTop="1" x14ac:dyDescent="0.25"/>
    <row r="111" spans="1:7" ht="14.1" customHeight="1" thickBot="1" x14ac:dyDescent="0.3">
      <c r="A111" s="117" t="s">
        <v>219</v>
      </c>
      <c r="B111" s="118"/>
      <c r="C111" s="119"/>
      <c r="E111" s="110" t="s">
        <v>220</v>
      </c>
      <c r="F111" s="110"/>
      <c r="G111" s="110"/>
    </row>
    <row r="112" spans="1:7" ht="14.1" customHeight="1" thickTop="1" thickBot="1" x14ac:dyDescent="0.3">
      <c r="A112" s="45" t="s">
        <v>3</v>
      </c>
      <c r="B112" s="34" t="s">
        <v>19</v>
      </c>
      <c r="C112" s="35" t="s">
        <v>2</v>
      </c>
      <c r="E112" s="30" t="s">
        <v>3</v>
      </c>
      <c r="F112" s="31" t="s">
        <v>1</v>
      </c>
      <c r="G112" s="32" t="s">
        <v>20</v>
      </c>
    </row>
    <row r="113" spans="1:7" ht="14.1" customHeight="1" thickBot="1" x14ac:dyDescent="0.3">
      <c r="A113" s="28" t="s">
        <v>67</v>
      </c>
      <c r="B113" s="44">
        <v>13</v>
      </c>
      <c r="C113" s="36" t="s">
        <v>223</v>
      </c>
      <c r="E113" s="28" t="s">
        <v>8</v>
      </c>
      <c r="F113" s="102" t="s">
        <v>55</v>
      </c>
      <c r="G113" s="104">
        <v>0.54166666666666663</v>
      </c>
    </row>
    <row r="114" spans="1:7" ht="14.1" customHeight="1" thickBot="1" x14ac:dyDescent="0.3">
      <c r="A114" s="27" t="s">
        <v>26</v>
      </c>
      <c r="B114" s="41">
        <v>9</v>
      </c>
      <c r="C114" s="8"/>
      <c r="E114" s="27" t="s">
        <v>67</v>
      </c>
      <c r="F114" s="102"/>
      <c r="G114" s="111"/>
    </row>
    <row r="115" spans="1:7" ht="14.1" customHeight="1" thickBot="1" x14ac:dyDescent="0.3">
      <c r="A115" s="28" t="s">
        <v>8</v>
      </c>
      <c r="B115" s="42">
        <v>16</v>
      </c>
      <c r="C115" s="3" t="s">
        <v>226</v>
      </c>
      <c r="E115" s="28" t="s">
        <v>83</v>
      </c>
      <c r="F115" s="102" t="s">
        <v>212</v>
      </c>
      <c r="G115" s="104">
        <v>0.41666666666666669</v>
      </c>
    </row>
    <row r="116" spans="1:7" ht="14.1" customHeight="1" thickBot="1" x14ac:dyDescent="0.3">
      <c r="A116" s="27" t="s">
        <v>107</v>
      </c>
      <c r="B116" s="41">
        <v>10</v>
      </c>
      <c r="C116" s="8"/>
      <c r="E116" s="27" t="s">
        <v>26</v>
      </c>
      <c r="F116" s="102"/>
      <c r="G116" s="111"/>
    </row>
    <row r="117" spans="1:7" ht="14.1" customHeight="1" thickBot="1" x14ac:dyDescent="0.3">
      <c r="A117" s="28" t="s">
        <v>83</v>
      </c>
      <c r="B117" s="42">
        <v>5</v>
      </c>
      <c r="C117" s="3"/>
      <c r="E117" s="28" t="s">
        <v>27</v>
      </c>
      <c r="F117" s="103" t="s">
        <v>108</v>
      </c>
      <c r="G117" s="104">
        <v>0.54166666666666663</v>
      </c>
    </row>
    <row r="118" spans="1:7" ht="14.1" customHeight="1" thickBot="1" x14ac:dyDescent="0.3">
      <c r="A118" s="27" t="s">
        <v>10</v>
      </c>
      <c r="B118" s="41">
        <v>17</v>
      </c>
      <c r="C118" s="8" t="s">
        <v>65</v>
      </c>
      <c r="E118" s="27" t="s">
        <v>107</v>
      </c>
      <c r="F118" s="125"/>
      <c r="G118" s="111"/>
    </row>
    <row r="119" spans="1:7" ht="14.1" customHeight="1" thickBot="1" x14ac:dyDescent="0.3">
      <c r="A119" s="28" t="s">
        <v>27</v>
      </c>
      <c r="B119" s="42">
        <v>10</v>
      </c>
      <c r="C119" s="3" t="s">
        <v>228</v>
      </c>
      <c r="E119" s="28" t="s">
        <v>10</v>
      </c>
      <c r="F119" s="102" t="s">
        <v>10</v>
      </c>
      <c r="G119" s="104">
        <v>0.54166666666666663</v>
      </c>
    </row>
    <row r="120" spans="1:7" ht="14.1" customHeight="1" thickBot="1" x14ac:dyDescent="0.3">
      <c r="A120" s="29" t="s">
        <v>30</v>
      </c>
      <c r="B120" s="43">
        <v>10</v>
      </c>
      <c r="C120" s="26" t="s">
        <v>229</v>
      </c>
      <c r="E120" s="29" t="s">
        <v>30</v>
      </c>
      <c r="F120" s="102"/>
      <c r="G120" s="124"/>
    </row>
    <row r="121" spans="1:7" ht="14.1" customHeight="1" thickTop="1" x14ac:dyDescent="0.25"/>
    <row r="122" spans="1:7" ht="14.1" customHeight="1" thickBot="1" x14ac:dyDescent="0.3">
      <c r="A122" s="117" t="s">
        <v>236</v>
      </c>
      <c r="B122" s="118"/>
      <c r="C122" s="119"/>
      <c r="E122" s="110" t="s">
        <v>239</v>
      </c>
      <c r="F122" s="110"/>
      <c r="G122" s="110"/>
    </row>
    <row r="123" spans="1:7" ht="14.1" customHeight="1" thickTop="1" thickBot="1" x14ac:dyDescent="0.3">
      <c r="A123" s="45" t="s">
        <v>3</v>
      </c>
      <c r="B123" s="34" t="s">
        <v>19</v>
      </c>
      <c r="C123" s="35" t="s">
        <v>2</v>
      </c>
      <c r="E123" s="30" t="s">
        <v>3</v>
      </c>
      <c r="F123" s="31" t="s">
        <v>1</v>
      </c>
      <c r="G123" s="32" t="s">
        <v>20</v>
      </c>
    </row>
    <row r="124" spans="1:7" ht="14.1" customHeight="1" thickBot="1" x14ac:dyDescent="0.3">
      <c r="A124" s="28" t="s">
        <v>8</v>
      </c>
      <c r="B124" s="44">
        <v>0</v>
      </c>
      <c r="C124" s="36"/>
      <c r="E124" s="28" t="s">
        <v>83</v>
      </c>
      <c r="F124" s="102" t="s">
        <v>108</v>
      </c>
      <c r="G124" s="104">
        <v>0.41666666666666669</v>
      </c>
    </row>
    <row r="125" spans="1:7" ht="14.1" customHeight="1" thickBot="1" x14ac:dyDescent="0.3">
      <c r="A125" s="27" t="s">
        <v>67</v>
      </c>
      <c r="B125" s="41">
        <v>9</v>
      </c>
      <c r="C125" s="8" t="s">
        <v>223</v>
      </c>
      <c r="E125" s="27" t="s">
        <v>8</v>
      </c>
      <c r="F125" s="102"/>
      <c r="G125" s="111"/>
    </row>
    <row r="126" spans="1:7" ht="14.1" customHeight="1" thickBot="1" x14ac:dyDescent="0.3">
      <c r="A126" s="28" t="s">
        <v>83</v>
      </c>
      <c r="B126" s="42">
        <v>0</v>
      </c>
      <c r="C126" s="3"/>
      <c r="E126" s="28" t="s">
        <v>27</v>
      </c>
      <c r="F126" s="102" t="s">
        <v>54</v>
      </c>
      <c r="G126" s="104">
        <v>0.54166666666666663</v>
      </c>
    </row>
    <row r="127" spans="1:7" ht="14.1" customHeight="1" thickBot="1" x14ac:dyDescent="0.3">
      <c r="A127" s="27" t="s">
        <v>26</v>
      </c>
      <c r="B127" s="41">
        <v>9</v>
      </c>
      <c r="C127" s="8" t="s">
        <v>66</v>
      </c>
      <c r="E127" s="27" t="s">
        <v>29</v>
      </c>
      <c r="F127" s="102"/>
      <c r="G127" s="111"/>
    </row>
    <row r="128" spans="1:7" ht="14.1" customHeight="1" thickBot="1" x14ac:dyDescent="0.3">
      <c r="A128" s="28" t="s">
        <v>27</v>
      </c>
      <c r="B128" s="42">
        <v>0</v>
      </c>
      <c r="C128" s="3"/>
      <c r="E128" s="28" t="s">
        <v>10</v>
      </c>
      <c r="F128" s="103" t="s">
        <v>55</v>
      </c>
      <c r="G128" s="104">
        <v>0.54166666666666663</v>
      </c>
    </row>
    <row r="129" spans="1:7" ht="14.1" customHeight="1" thickBot="1" x14ac:dyDescent="0.3">
      <c r="A129" s="27" t="s">
        <v>107</v>
      </c>
      <c r="B129" s="41">
        <v>9</v>
      </c>
      <c r="C129" s="8" t="s">
        <v>237</v>
      </c>
      <c r="E129" s="27" t="s">
        <v>26</v>
      </c>
      <c r="F129" s="125"/>
      <c r="G129" s="111"/>
    </row>
    <row r="130" spans="1:7" ht="14.1" customHeight="1" thickBot="1" x14ac:dyDescent="0.3">
      <c r="A130" s="28" t="s">
        <v>10</v>
      </c>
      <c r="B130" s="42">
        <v>18</v>
      </c>
      <c r="C130" s="3"/>
      <c r="E130" s="28" t="s">
        <v>107</v>
      </c>
      <c r="F130" s="102" t="s">
        <v>108</v>
      </c>
      <c r="G130" s="104">
        <v>0.54166666666666663</v>
      </c>
    </row>
    <row r="131" spans="1:7" ht="14.1" customHeight="1" thickBot="1" x14ac:dyDescent="0.3">
      <c r="A131" s="29" t="s">
        <v>30</v>
      </c>
      <c r="B131" s="43">
        <v>8</v>
      </c>
      <c r="C131" s="26" t="s">
        <v>238</v>
      </c>
      <c r="E131" s="29" t="s">
        <v>30</v>
      </c>
      <c r="F131" s="102"/>
      <c r="G131" s="124"/>
    </row>
    <row r="132" spans="1:7" ht="14.1" customHeight="1" thickTop="1" x14ac:dyDescent="0.25"/>
    <row r="133" spans="1:7" ht="14.1" customHeight="1" thickBot="1" x14ac:dyDescent="0.3">
      <c r="A133" s="117" t="s">
        <v>247</v>
      </c>
      <c r="B133" s="118"/>
      <c r="C133" s="119"/>
      <c r="E133" s="110" t="s">
        <v>252</v>
      </c>
      <c r="F133" s="110"/>
      <c r="G133" s="110"/>
    </row>
    <row r="134" spans="1:7" ht="14.1" customHeight="1" thickTop="1" thickBot="1" x14ac:dyDescent="0.3">
      <c r="A134" s="45" t="s">
        <v>3</v>
      </c>
      <c r="B134" s="34" t="s">
        <v>19</v>
      </c>
      <c r="C134" s="35" t="s">
        <v>2</v>
      </c>
      <c r="E134" s="30" t="s">
        <v>3</v>
      </c>
      <c r="F134" s="31" t="s">
        <v>1</v>
      </c>
      <c r="G134" s="32" t="s">
        <v>20</v>
      </c>
    </row>
    <row r="135" spans="1:7" ht="14.1" customHeight="1" thickBot="1" x14ac:dyDescent="0.3">
      <c r="A135" s="28" t="s">
        <v>83</v>
      </c>
      <c r="B135" s="44">
        <v>16</v>
      </c>
      <c r="C135" s="36" t="s">
        <v>248</v>
      </c>
      <c r="E135" s="28" t="s">
        <v>27</v>
      </c>
      <c r="F135" s="102" t="s">
        <v>108</v>
      </c>
      <c r="G135" s="104">
        <v>0.41666666666666669</v>
      </c>
    </row>
    <row r="136" spans="1:7" ht="14.1" customHeight="1" thickBot="1" x14ac:dyDescent="0.3">
      <c r="A136" s="27" t="s">
        <v>8</v>
      </c>
      <c r="B136" s="41">
        <v>14</v>
      </c>
      <c r="C136" s="8"/>
      <c r="E136" s="27" t="s">
        <v>83</v>
      </c>
      <c r="F136" s="102"/>
      <c r="G136" s="111"/>
    </row>
    <row r="137" spans="1:7" ht="14.1" customHeight="1" thickBot="1" x14ac:dyDescent="0.3">
      <c r="A137" s="28" t="s">
        <v>27</v>
      </c>
      <c r="B137" s="42">
        <v>2</v>
      </c>
      <c r="C137" s="3"/>
      <c r="E137" s="28" t="s">
        <v>10</v>
      </c>
      <c r="F137" s="102" t="s">
        <v>10</v>
      </c>
      <c r="G137" s="104">
        <v>0.41666666666666669</v>
      </c>
    </row>
    <row r="138" spans="1:7" ht="14.1" customHeight="1" thickBot="1" x14ac:dyDescent="0.3">
      <c r="A138" s="27" t="s">
        <v>29</v>
      </c>
      <c r="B138" s="41">
        <v>17</v>
      </c>
      <c r="C138" s="8" t="s">
        <v>249</v>
      </c>
      <c r="E138" s="27" t="s">
        <v>8</v>
      </c>
      <c r="F138" s="102"/>
      <c r="G138" s="111"/>
    </row>
    <row r="139" spans="1:7" ht="14.1" customHeight="1" thickBot="1" x14ac:dyDescent="0.3">
      <c r="A139" s="28" t="s">
        <v>10</v>
      </c>
      <c r="B139" s="42">
        <v>26</v>
      </c>
      <c r="C139" s="3" t="s">
        <v>250</v>
      </c>
      <c r="E139" s="28" t="s">
        <v>107</v>
      </c>
      <c r="F139" s="103" t="s">
        <v>31</v>
      </c>
      <c r="G139" s="104">
        <v>0.41666666666666669</v>
      </c>
    </row>
    <row r="140" spans="1:7" ht="14.1" customHeight="1" thickBot="1" x14ac:dyDescent="0.3">
      <c r="A140" s="27" t="s">
        <v>26</v>
      </c>
      <c r="B140" s="41">
        <v>6</v>
      </c>
      <c r="C140" s="8"/>
      <c r="E140" s="27" t="s">
        <v>29</v>
      </c>
      <c r="F140" s="125"/>
      <c r="G140" s="111"/>
    </row>
    <row r="141" spans="1:7" ht="14.1" customHeight="1" thickBot="1" x14ac:dyDescent="0.3">
      <c r="A141" s="28" t="s">
        <v>107</v>
      </c>
      <c r="B141" s="42">
        <v>9</v>
      </c>
      <c r="C141" s="3" t="s">
        <v>251</v>
      </c>
      <c r="E141" s="28" t="s">
        <v>26</v>
      </c>
      <c r="F141" s="102"/>
      <c r="G141" s="104"/>
    </row>
    <row r="142" spans="1:7" ht="14.1" customHeight="1" thickBot="1" x14ac:dyDescent="0.3">
      <c r="A142" s="29" t="s">
        <v>30</v>
      </c>
      <c r="B142" s="43">
        <v>0</v>
      </c>
      <c r="C142" s="26"/>
      <c r="E142" s="29" t="s">
        <v>30</v>
      </c>
      <c r="F142" s="102"/>
      <c r="G142" s="124"/>
    </row>
    <row r="143" spans="1:7" ht="14.1" customHeight="1" thickTop="1" x14ac:dyDescent="0.25"/>
  </sheetData>
  <mergeCells count="130">
    <mergeCell ref="F117:F118"/>
    <mergeCell ref="G117:G118"/>
    <mergeCell ref="F119:F120"/>
    <mergeCell ref="G119:G120"/>
    <mergeCell ref="A111:C111"/>
    <mergeCell ref="E111:G111"/>
    <mergeCell ref="F113:F114"/>
    <mergeCell ref="G113:G114"/>
    <mergeCell ref="F115:F116"/>
    <mergeCell ref="G115:G116"/>
    <mergeCell ref="F106:F107"/>
    <mergeCell ref="G106:G107"/>
    <mergeCell ref="F108:F109"/>
    <mergeCell ref="G108:G109"/>
    <mergeCell ref="A100:C100"/>
    <mergeCell ref="E100:G100"/>
    <mergeCell ref="F102:F103"/>
    <mergeCell ref="G102:G103"/>
    <mergeCell ref="F104:F105"/>
    <mergeCell ref="G104:G105"/>
    <mergeCell ref="F86:F87"/>
    <mergeCell ref="G84:G85"/>
    <mergeCell ref="G86:G87"/>
    <mergeCell ref="A78:C78"/>
    <mergeCell ref="E78:G78"/>
    <mergeCell ref="F80:F81"/>
    <mergeCell ref="G80:G81"/>
    <mergeCell ref="F82:F83"/>
    <mergeCell ref="G82:G83"/>
    <mergeCell ref="F84:F85"/>
    <mergeCell ref="F75:F76"/>
    <mergeCell ref="G75:G76"/>
    <mergeCell ref="F69:F70"/>
    <mergeCell ref="G69:G70"/>
    <mergeCell ref="F71:F72"/>
    <mergeCell ref="G71:G72"/>
    <mergeCell ref="F73:F74"/>
    <mergeCell ref="G73:G74"/>
    <mergeCell ref="F40:F41"/>
    <mergeCell ref="G40:G41"/>
    <mergeCell ref="F42:F43"/>
    <mergeCell ref="G42:G43"/>
    <mergeCell ref="F51:F52"/>
    <mergeCell ref="G51:G52"/>
    <mergeCell ref="F53:F54"/>
    <mergeCell ref="G53:G54"/>
    <mergeCell ref="A12:C12"/>
    <mergeCell ref="E12:G12"/>
    <mergeCell ref="F14:F15"/>
    <mergeCell ref="G14:G15"/>
    <mergeCell ref="A34:C34"/>
    <mergeCell ref="E34:G34"/>
    <mergeCell ref="F36:F37"/>
    <mergeCell ref="G36:G37"/>
    <mergeCell ref="F38:F39"/>
    <mergeCell ref="G38:G39"/>
    <mergeCell ref="F29:F30"/>
    <mergeCell ref="G29:G30"/>
    <mergeCell ref="F31:F32"/>
    <mergeCell ref="G31:G32"/>
    <mergeCell ref="F16:F17"/>
    <mergeCell ref="G16:G17"/>
    <mergeCell ref="F18:F19"/>
    <mergeCell ref="G18:G19"/>
    <mergeCell ref="F20:F21"/>
    <mergeCell ref="G20:G21"/>
    <mergeCell ref="F9:F10"/>
    <mergeCell ref="G9:G10"/>
    <mergeCell ref="A1:C1"/>
    <mergeCell ref="E1:G1"/>
    <mergeCell ref="F3:F4"/>
    <mergeCell ref="G3:G4"/>
    <mergeCell ref="F5:F6"/>
    <mergeCell ref="G5:G6"/>
    <mergeCell ref="F7:F8"/>
    <mergeCell ref="G7:G8"/>
    <mergeCell ref="A45:C45"/>
    <mergeCell ref="E45:G45"/>
    <mergeCell ref="F47:F48"/>
    <mergeCell ref="G47:G48"/>
    <mergeCell ref="F49:F50"/>
    <mergeCell ref="G49:G50"/>
    <mergeCell ref="A23:C23"/>
    <mergeCell ref="E23:G23"/>
    <mergeCell ref="F25:F26"/>
    <mergeCell ref="G25:G26"/>
    <mergeCell ref="F27:F28"/>
    <mergeCell ref="G27:G28"/>
    <mergeCell ref="A56:C56"/>
    <mergeCell ref="E56:G56"/>
    <mergeCell ref="F58:F59"/>
    <mergeCell ref="G58:G59"/>
    <mergeCell ref="F60:F61"/>
    <mergeCell ref="G60:G61"/>
    <mergeCell ref="A67:C67"/>
    <mergeCell ref="F62:F63"/>
    <mergeCell ref="G62:G63"/>
    <mergeCell ref="F64:F65"/>
    <mergeCell ref="G64:G65"/>
    <mergeCell ref="E67:G67"/>
    <mergeCell ref="F95:F96"/>
    <mergeCell ref="G95:G96"/>
    <mergeCell ref="F97:F98"/>
    <mergeCell ref="G97:G98"/>
    <mergeCell ref="A89:C89"/>
    <mergeCell ref="E89:G89"/>
    <mergeCell ref="F91:F92"/>
    <mergeCell ref="G91:G92"/>
    <mergeCell ref="F93:F94"/>
    <mergeCell ref="G93:G94"/>
    <mergeCell ref="A122:C122"/>
    <mergeCell ref="E122:G122"/>
    <mergeCell ref="F124:F125"/>
    <mergeCell ref="G124:G125"/>
    <mergeCell ref="F126:F127"/>
    <mergeCell ref="G126:G127"/>
    <mergeCell ref="F128:F129"/>
    <mergeCell ref="G128:G129"/>
    <mergeCell ref="F130:F131"/>
    <mergeCell ref="G130:G131"/>
    <mergeCell ref="A133:C133"/>
    <mergeCell ref="E133:G133"/>
    <mergeCell ref="F135:F136"/>
    <mergeCell ref="G135:G136"/>
    <mergeCell ref="F137:F138"/>
    <mergeCell ref="G137:G138"/>
    <mergeCell ref="F139:F140"/>
    <mergeCell ref="G139:G140"/>
    <mergeCell ref="F141:F142"/>
    <mergeCell ref="G141:G1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opLeftCell="A46" workbookViewId="0">
      <selection activeCell="S53" sqref="S53:AA59"/>
    </sheetView>
  </sheetViews>
  <sheetFormatPr baseColWidth="10" defaultRowHeight="14.1" customHeight="1" x14ac:dyDescent="0.25"/>
  <cols>
    <col min="1" max="1" width="3.7109375" customWidth="1"/>
    <col min="2" max="2" width="18.7109375" customWidth="1"/>
    <col min="3" max="5" width="3" bestFit="1" customWidth="1"/>
    <col min="6" max="7" width="4" bestFit="1" customWidth="1"/>
    <col min="8" max="8" width="3.7109375" customWidth="1"/>
    <col min="9" max="9" width="1.5703125" customWidth="1"/>
    <col min="10" max="10" width="3.7109375" customWidth="1"/>
    <col min="11" max="11" width="18.42578125" customWidth="1"/>
    <col min="12" max="12" width="2.7109375" bestFit="1" customWidth="1"/>
    <col min="13" max="13" width="3.42578125" bestFit="1" customWidth="1"/>
    <col min="14" max="14" width="3.42578125" customWidth="1"/>
    <col min="15" max="15" width="4" bestFit="1" customWidth="1"/>
    <col min="16" max="17" width="4.140625" customWidth="1"/>
    <col min="18" max="18" width="1.140625" customWidth="1"/>
    <col min="19" max="19" width="17.7109375" bestFit="1" customWidth="1"/>
    <col min="20" max="20" width="18.28515625" bestFit="1" customWidth="1"/>
    <col min="21" max="21" width="2.7109375" bestFit="1" customWidth="1"/>
    <col min="22" max="22" width="9.7109375" bestFit="1" customWidth="1"/>
    <col min="23" max="23" width="1.28515625" customWidth="1"/>
    <col min="24" max="24" width="17.7109375" style="1" bestFit="1" customWidth="1"/>
    <col min="25" max="25" width="18.42578125" style="1" bestFit="1" customWidth="1"/>
    <col min="26" max="26" width="5.140625" style="1" customWidth="1"/>
    <col min="27" max="27" width="6.28515625" style="1" bestFit="1" customWidth="1"/>
  </cols>
  <sheetData>
    <row r="1" spans="1:27" ht="14.1" customHeight="1" thickBot="1" x14ac:dyDescent="0.3">
      <c r="A1" s="126" t="s">
        <v>254</v>
      </c>
      <c r="B1" s="126"/>
      <c r="C1" s="126"/>
      <c r="D1" s="126"/>
      <c r="E1" s="126"/>
      <c r="F1" s="126"/>
      <c r="G1" s="126"/>
      <c r="H1" s="126"/>
      <c r="I1" s="50"/>
      <c r="J1" s="109" t="s">
        <v>255</v>
      </c>
      <c r="K1" s="109"/>
      <c r="L1" s="109"/>
      <c r="M1" s="109"/>
      <c r="N1" s="109"/>
      <c r="O1" s="109"/>
      <c r="P1" s="109"/>
      <c r="Q1" s="109"/>
      <c r="R1" s="84"/>
      <c r="S1" s="109" t="s">
        <v>259</v>
      </c>
      <c r="T1" s="109"/>
      <c r="U1" s="109"/>
      <c r="V1" s="109"/>
      <c r="X1" s="126" t="s">
        <v>262</v>
      </c>
      <c r="Y1" s="126"/>
      <c r="Z1" s="126"/>
      <c r="AA1" s="126"/>
    </row>
    <row r="2" spans="1:27" ht="14.1" customHeight="1" thickTop="1" thickBot="1" x14ac:dyDescent="0.3">
      <c r="A2" s="55" t="s">
        <v>109</v>
      </c>
      <c r="B2" s="56" t="s">
        <v>110</v>
      </c>
      <c r="C2" s="57" t="s">
        <v>111</v>
      </c>
      <c r="D2" s="57" t="s">
        <v>112</v>
      </c>
      <c r="E2" s="57" t="s">
        <v>113</v>
      </c>
      <c r="F2" s="57" t="s">
        <v>114</v>
      </c>
      <c r="G2" s="57" t="s">
        <v>115</v>
      </c>
      <c r="H2" s="57" t="s">
        <v>116</v>
      </c>
      <c r="I2" s="51"/>
      <c r="J2" s="55" t="s">
        <v>109</v>
      </c>
      <c r="K2" s="56" t="s">
        <v>110</v>
      </c>
      <c r="L2" s="57" t="s">
        <v>111</v>
      </c>
      <c r="M2" s="57" t="s">
        <v>112</v>
      </c>
      <c r="N2" s="57" t="s">
        <v>113</v>
      </c>
      <c r="O2" s="57" t="s">
        <v>114</v>
      </c>
      <c r="P2" s="57" t="s">
        <v>115</v>
      </c>
      <c r="Q2" s="57" t="s">
        <v>116</v>
      </c>
      <c r="R2" s="90"/>
      <c r="S2" s="52" t="s">
        <v>68</v>
      </c>
      <c r="T2" s="53" t="s">
        <v>119</v>
      </c>
      <c r="U2" s="53" t="s">
        <v>112</v>
      </c>
      <c r="V2" s="54" t="s">
        <v>120</v>
      </c>
      <c r="X2" s="52" t="s">
        <v>68</v>
      </c>
      <c r="Y2" s="53" t="s">
        <v>119</v>
      </c>
      <c r="Z2" s="53" t="s">
        <v>112</v>
      </c>
      <c r="AA2" s="54" t="s">
        <v>120</v>
      </c>
    </row>
    <row r="3" spans="1:27" ht="14.1" customHeight="1" thickBot="1" x14ac:dyDescent="0.3">
      <c r="A3" s="58">
        <v>1</v>
      </c>
      <c r="B3" s="59" t="s">
        <v>101</v>
      </c>
      <c r="C3" s="60">
        <f t="shared" ref="C3:C14" si="0">SUM(D3+E3)</f>
        <v>13</v>
      </c>
      <c r="D3" s="60">
        <v>10</v>
      </c>
      <c r="E3" s="60">
        <v>3</v>
      </c>
      <c r="F3" s="60">
        <f>14+17+23+11+22+18+23+11+9+14+8+9+26</f>
        <v>205</v>
      </c>
      <c r="G3" s="60">
        <f>17+13+7+8+15+5+7+10+0+7+9+14+5</f>
        <v>117</v>
      </c>
      <c r="H3" s="61">
        <f t="shared" ref="H3:H14" si="1">SUM(F3-G3)</f>
        <v>88</v>
      </c>
      <c r="I3" s="49"/>
      <c r="J3" s="58">
        <v>1</v>
      </c>
      <c r="K3" s="59" t="s">
        <v>10</v>
      </c>
      <c r="L3" s="60">
        <f t="shared" ref="L3:L10" si="2">SUM(M3+N3)</f>
        <v>13</v>
      </c>
      <c r="M3" s="60">
        <v>13</v>
      </c>
      <c r="N3" s="60">
        <v>0</v>
      </c>
      <c r="O3" s="60">
        <f>9+24+20+9+14+10+23+23+23+13+17+18+26</f>
        <v>229</v>
      </c>
      <c r="P3" s="60">
        <f>2+11+0+9+8+11+10+2+4+5+8+6</f>
        <v>76</v>
      </c>
      <c r="Q3" s="61">
        <f t="shared" ref="Q3:Q10" si="3">SUM(O3-P3)</f>
        <v>153</v>
      </c>
      <c r="R3" s="9"/>
      <c r="S3" s="1" t="s">
        <v>16</v>
      </c>
      <c r="T3" s="49" t="s">
        <v>60</v>
      </c>
      <c r="U3" s="49">
        <v>5</v>
      </c>
      <c r="V3" s="49" t="s">
        <v>230</v>
      </c>
      <c r="W3" s="91"/>
      <c r="X3" s="1" t="s">
        <v>10</v>
      </c>
      <c r="Y3" s="1" t="s">
        <v>48</v>
      </c>
      <c r="Z3" s="49">
        <v>4</v>
      </c>
      <c r="AA3" s="49" t="s">
        <v>201</v>
      </c>
    </row>
    <row r="4" spans="1:27" ht="14.1" customHeight="1" thickBot="1" x14ac:dyDescent="0.3">
      <c r="A4" s="58">
        <v>2</v>
      </c>
      <c r="B4" s="63" t="s">
        <v>16</v>
      </c>
      <c r="C4" s="64">
        <f t="shared" si="0"/>
        <v>12</v>
      </c>
      <c r="D4" s="64">
        <v>9</v>
      </c>
      <c r="E4" s="64">
        <v>3</v>
      </c>
      <c r="F4" s="64">
        <f>14+13+24+28+12+18+21+14+14+9+22+9</f>
        <v>198</v>
      </c>
      <c r="G4" s="64">
        <f>5+17+8+4+4+4+11+4+9+8+23+11</f>
        <v>108</v>
      </c>
      <c r="H4" s="65">
        <f t="shared" si="1"/>
        <v>90</v>
      </c>
      <c r="I4" s="49"/>
      <c r="J4" s="62">
        <v>2</v>
      </c>
      <c r="K4" s="63" t="s">
        <v>26</v>
      </c>
      <c r="L4" s="64">
        <f t="shared" si="2"/>
        <v>11</v>
      </c>
      <c r="M4" s="64">
        <v>7</v>
      </c>
      <c r="N4" s="64">
        <v>4</v>
      </c>
      <c r="O4" s="64">
        <f>28+22+17+18+8+32+19+12+9+9+6</f>
        <v>180</v>
      </c>
      <c r="P4" s="64">
        <f>12+8+26+8+10+10+13+6+13+0+26</f>
        <v>132</v>
      </c>
      <c r="Q4" s="65">
        <f t="shared" si="3"/>
        <v>48</v>
      </c>
      <c r="R4" s="9"/>
      <c r="S4" s="1" t="s">
        <v>13</v>
      </c>
      <c r="T4" s="49" t="s">
        <v>15</v>
      </c>
      <c r="U4" s="49">
        <v>4</v>
      </c>
      <c r="V4" s="92" t="s">
        <v>200</v>
      </c>
      <c r="W4" s="91"/>
      <c r="X4" s="1" t="s">
        <v>30</v>
      </c>
      <c r="Y4" s="1" t="s">
        <v>47</v>
      </c>
      <c r="Z4" s="49">
        <v>3</v>
      </c>
      <c r="AA4" s="49" t="s">
        <v>216</v>
      </c>
    </row>
    <row r="5" spans="1:27" ht="14.1" customHeight="1" thickBot="1" x14ac:dyDescent="0.3">
      <c r="A5" s="62">
        <v>3</v>
      </c>
      <c r="B5" s="63" t="s">
        <v>13</v>
      </c>
      <c r="C5" s="64">
        <f t="shared" si="0"/>
        <v>13</v>
      </c>
      <c r="D5" s="64">
        <v>8</v>
      </c>
      <c r="E5" s="64">
        <v>5</v>
      </c>
      <c r="F5" s="64">
        <f>17+17+8+20+11+8+23+30+14+3+13+14+13</f>
        <v>191</v>
      </c>
      <c r="G5" s="64">
        <f>14+16+24+6+2+22+8+4+10+5+14+9+24</f>
        <v>158</v>
      </c>
      <c r="H5" s="65">
        <f t="shared" si="1"/>
        <v>33</v>
      </c>
      <c r="I5" s="49"/>
      <c r="J5" s="58">
        <v>3</v>
      </c>
      <c r="K5" s="63" t="s">
        <v>30</v>
      </c>
      <c r="L5" s="64">
        <f t="shared" si="2"/>
        <v>10</v>
      </c>
      <c r="M5" s="64">
        <v>6</v>
      </c>
      <c r="N5" s="64">
        <v>4</v>
      </c>
      <c r="O5" s="64">
        <f>9+12+7+9+34+29+9+20+8+0</f>
        <v>137</v>
      </c>
      <c r="P5" s="64">
        <f>9+9+14+11+12+0+17+18+9</f>
        <v>99</v>
      </c>
      <c r="Q5" s="65">
        <f t="shared" si="3"/>
        <v>38</v>
      </c>
      <c r="R5" s="9"/>
      <c r="S5" s="1" t="s">
        <v>101</v>
      </c>
      <c r="T5" s="49" t="s">
        <v>57</v>
      </c>
      <c r="U5" s="49">
        <v>4</v>
      </c>
      <c r="V5" s="49" t="s">
        <v>213</v>
      </c>
      <c r="W5" s="91"/>
      <c r="X5" s="1" t="s">
        <v>10</v>
      </c>
      <c r="Y5" s="1" t="s">
        <v>65</v>
      </c>
      <c r="Z5" s="49">
        <v>3</v>
      </c>
      <c r="AA5" s="49" t="s">
        <v>232</v>
      </c>
    </row>
    <row r="6" spans="1:27" ht="14.1" customHeight="1" thickBot="1" x14ac:dyDescent="0.3">
      <c r="A6" s="58">
        <v>4</v>
      </c>
      <c r="B6" s="63" t="s">
        <v>50</v>
      </c>
      <c r="C6" s="64">
        <f t="shared" si="0"/>
        <v>13</v>
      </c>
      <c r="D6" s="64">
        <v>7</v>
      </c>
      <c r="E6" s="64">
        <v>6</v>
      </c>
      <c r="F6" s="64">
        <f>5+17+24+5+13+39+12+24+26+7+14+6+23</f>
        <v>215</v>
      </c>
      <c r="G6" s="64">
        <f>14+24+7+16+8+4+22+19+8+14+13+9+14</f>
        <v>172</v>
      </c>
      <c r="H6" s="65">
        <f t="shared" si="1"/>
        <v>43</v>
      </c>
      <c r="I6" s="49"/>
      <c r="J6" s="58">
        <v>4</v>
      </c>
      <c r="K6" s="63" t="s">
        <v>67</v>
      </c>
      <c r="L6" s="64">
        <f>SUM(M6+N6)</f>
        <v>11</v>
      </c>
      <c r="M6" s="64">
        <v>5</v>
      </c>
      <c r="N6" s="64">
        <v>6</v>
      </c>
      <c r="O6" s="64">
        <f>11+11+26+25+9+12+11+4+13+9+17</f>
        <v>148</v>
      </c>
      <c r="P6" s="64">
        <f>12+20+17+15+17+29+24+13+9+0+2</f>
        <v>158</v>
      </c>
      <c r="Q6" s="65">
        <f>SUM(O6-P6)</f>
        <v>-10</v>
      </c>
      <c r="R6" s="9"/>
      <c r="S6" s="1" t="s">
        <v>36</v>
      </c>
      <c r="T6" s="1" t="s">
        <v>127</v>
      </c>
      <c r="U6" s="1">
        <v>4</v>
      </c>
      <c r="V6" s="1" t="s">
        <v>258</v>
      </c>
      <c r="W6" s="91"/>
      <c r="X6" s="1" t="s">
        <v>26</v>
      </c>
      <c r="Y6" s="1" t="s">
        <v>66</v>
      </c>
      <c r="Z6" s="49">
        <v>3</v>
      </c>
      <c r="AA6" s="92" t="s">
        <v>261</v>
      </c>
    </row>
    <row r="7" spans="1:27" ht="14.1" customHeight="1" thickBot="1" x14ac:dyDescent="0.3">
      <c r="A7" s="58">
        <v>5</v>
      </c>
      <c r="B7" s="63" t="s">
        <v>36</v>
      </c>
      <c r="C7" s="64">
        <f t="shared" si="0"/>
        <v>10</v>
      </c>
      <c r="D7" s="64">
        <v>7</v>
      </c>
      <c r="E7" s="64">
        <v>3</v>
      </c>
      <c r="F7" s="64">
        <f>7+9+16+22+11+21+19+9+15+11</f>
        <v>140</v>
      </c>
      <c r="G7" s="64">
        <f>22+7+5+8+21+6+10+14+7+9</f>
        <v>109</v>
      </c>
      <c r="H7" s="65">
        <f t="shared" si="1"/>
        <v>31</v>
      </c>
      <c r="I7" s="49"/>
      <c r="J7" s="62">
        <v>5</v>
      </c>
      <c r="K7" s="63" t="s">
        <v>27</v>
      </c>
      <c r="L7" s="64">
        <f>SUM(M7+N7)</f>
        <v>10.5</v>
      </c>
      <c r="M7" s="64">
        <v>4.5</v>
      </c>
      <c r="N7" s="64">
        <v>6</v>
      </c>
      <c r="O7" s="64">
        <f>12+9+9+24+15+10+13+16+0+2</f>
        <v>110</v>
      </c>
      <c r="P7" s="64">
        <f>28+0+7+12+25+23+19+14+9+17</f>
        <v>154</v>
      </c>
      <c r="Q7" s="65">
        <f>SUM(O7-P7)</f>
        <v>-44</v>
      </c>
      <c r="R7" s="9"/>
      <c r="S7" s="1" t="s">
        <v>162</v>
      </c>
      <c r="T7" s="1" t="s">
        <v>132</v>
      </c>
      <c r="U7" s="92">
        <v>3</v>
      </c>
      <c r="V7" s="92" t="s">
        <v>231</v>
      </c>
      <c r="W7" s="91"/>
      <c r="X7" s="1" t="s">
        <v>107</v>
      </c>
      <c r="Y7" s="1" t="s">
        <v>145</v>
      </c>
      <c r="Z7" s="49">
        <v>3</v>
      </c>
      <c r="AA7" s="92" t="s">
        <v>231</v>
      </c>
    </row>
    <row r="8" spans="1:27" ht="14.1" customHeight="1" thickBot="1" x14ac:dyDescent="0.3">
      <c r="A8" s="58">
        <v>6</v>
      </c>
      <c r="B8" s="63" t="s">
        <v>96</v>
      </c>
      <c r="C8" s="64">
        <f t="shared" si="0"/>
        <v>9</v>
      </c>
      <c r="D8" s="64">
        <v>6</v>
      </c>
      <c r="E8" s="64">
        <v>3</v>
      </c>
      <c r="F8" s="64">
        <f>13+19+16+6+4+20+12+27+11</f>
        <v>128</v>
      </c>
      <c r="G8" s="64">
        <f>5+18+15+21+14+11+21+9+9</f>
        <v>123</v>
      </c>
      <c r="H8" s="65">
        <f t="shared" si="1"/>
        <v>5</v>
      </c>
      <c r="I8" s="49"/>
      <c r="J8" s="58">
        <v>6</v>
      </c>
      <c r="K8" s="63" t="s">
        <v>107</v>
      </c>
      <c r="L8" s="64">
        <f>SUM(M8+N8)</f>
        <v>12</v>
      </c>
      <c r="M8" s="64">
        <v>4</v>
      </c>
      <c r="N8" s="64">
        <v>8</v>
      </c>
      <c r="O8" s="64">
        <f>2+8+2+12+11+17+20+2+6+10+9+9</f>
        <v>108</v>
      </c>
      <c r="P8" s="64">
        <f>24+22+11+24+34+9+12+23+12+16+0+0</f>
        <v>187</v>
      </c>
      <c r="Q8" s="65">
        <f>SUM(O8-P8)</f>
        <v>-79</v>
      </c>
      <c r="R8" s="9"/>
      <c r="S8" s="1" t="s">
        <v>131</v>
      </c>
      <c r="T8" s="1" t="s">
        <v>143</v>
      </c>
      <c r="U8" s="49">
        <v>3</v>
      </c>
      <c r="V8" s="49" t="s">
        <v>256</v>
      </c>
      <c r="W8" s="91"/>
      <c r="X8" s="1" t="s">
        <v>27</v>
      </c>
      <c r="Y8" s="1" t="s">
        <v>88</v>
      </c>
      <c r="Z8" s="49">
        <v>2</v>
      </c>
      <c r="AA8" s="49" t="s">
        <v>123</v>
      </c>
    </row>
    <row r="9" spans="1:27" ht="14.1" customHeight="1" x14ac:dyDescent="0.25">
      <c r="A9" s="58">
        <v>7</v>
      </c>
      <c r="B9" s="63" t="s">
        <v>97</v>
      </c>
      <c r="C9" s="64">
        <f t="shared" si="0"/>
        <v>9</v>
      </c>
      <c r="D9" s="64">
        <v>6</v>
      </c>
      <c r="E9" s="64">
        <v>3</v>
      </c>
      <c r="F9" s="64">
        <f>5+13+12+17+10+5+16+23+10</f>
        <v>111</v>
      </c>
      <c r="G9" s="64">
        <f>13+14+9+12+19+3+15+16+6</f>
        <v>107</v>
      </c>
      <c r="H9" s="65">
        <f t="shared" si="1"/>
        <v>4</v>
      </c>
      <c r="I9" s="49"/>
      <c r="J9" s="62">
        <v>7</v>
      </c>
      <c r="K9" s="63" t="s">
        <v>8</v>
      </c>
      <c r="L9" s="64">
        <f>SUM(M9+N9)</f>
        <v>12</v>
      </c>
      <c r="M9" s="64">
        <v>3</v>
      </c>
      <c r="N9" s="64">
        <v>9</v>
      </c>
      <c r="O9" s="64">
        <f>10+22+15+17+8+5+8+10+14+16+0+14</f>
        <v>139</v>
      </c>
      <c r="P9" s="64">
        <f>12+7+14+22+13+18+23+32+16+10+9+16</f>
        <v>192</v>
      </c>
      <c r="Q9" s="65">
        <f>SUM(O9-P9)</f>
        <v>-53</v>
      </c>
      <c r="R9" s="9"/>
      <c r="S9" s="1" t="s">
        <v>16</v>
      </c>
      <c r="T9" s="92" t="s">
        <v>76</v>
      </c>
      <c r="U9" s="49">
        <v>2</v>
      </c>
      <c r="V9" s="49" t="s">
        <v>138</v>
      </c>
      <c r="W9" s="91"/>
      <c r="X9" s="1" t="s">
        <v>67</v>
      </c>
      <c r="Y9" s="1" t="s">
        <v>85</v>
      </c>
      <c r="Z9" s="49">
        <v>2</v>
      </c>
      <c r="AA9" s="49" t="s">
        <v>121</v>
      </c>
    </row>
    <row r="10" spans="1:27" ht="14.1" customHeight="1" thickBot="1" x14ac:dyDescent="0.3">
      <c r="A10" s="62">
        <v>8</v>
      </c>
      <c r="B10" s="80" t="s">
        <v>162</v>
      </c>
      <c r="C10" s="64">
        <f t="shared" si="0"/>
        <v>8</v>
      </c>
      <c r="D10" s="81">
        <v>6</v>
      </c>
      <c r="E10" s="63">
        <v>2</v>
      </c>
      <c r="F10" s="63">
        <f>14+21+16+8+17+9+7+24</f>
        <v>116</v>
      </c>
      <c r="G10" s="63">
        <f>13+7+15+26+11+8+15+13</f>
        <v>108</v>
      </c>
      <c r="H10" s="65">
        <f t="shared" si="1"/>
        <v>8</v>
      </c>
      <c r="I10" s="49"/>
      <c r="J10" s="62">
        <v>8</v>
      </c>
      <c r="K10" s="63" t="s">
        <v>83</v>
      </c>
      <c r="L10" s="64">
        <f t="shared" si="2"/>
        <v>8</v>
      </c>
      <c r="M10" s="64">
        <v>2</v>
      </c>
      <c r="N10" s="64">
        <v>6</v>
      </c>
      <c r="O10" s="64">
        <f>8+11+12+24+17+5+0+16</f>
        <v>93</v>
      </c>
      <c r="P10" s="64">
        <f>18+23+20+11+20+17+9+14</f>
        <v>132</v>
      </c>
      <c r="Q10" s="65">
        <f t="shared" si="3"/>
        <v>-39</v>
      </c>
      <c r="R10" s="9"/>
      <c r="S10" s="1" t="s">
        <v>50</v>
      </c>
      <c r="T10" s="92" t="s">
        <v>58</v>
      </c>
      <c r="U10" s="49">
        <v>2</v>
      </c>
      <c r="V10" s="92" t="s">
        <v>121</v>
      </c>
      <c r="W10" s="91"/>
      <c r="X10" s="1" t="s">
        <v>26</v>
      </c>
      <c r="Y10" s="1" t="s">
        <v>104</v>
      </c>
      <c r="Z10" s="49">
        <v>2</v>
      </c>
      <c r="AA10" s="49" t="s">
        <v>202</v>
      </c>
    </row>
    <row r="11" spans="1:27" ht="14.1" customHeight="1" thickBot="1" x14ac:dyDescent="0.3">
      <c r="A11" s="58">
        <v>9</v>
      </c>
      <c r="B11" s="63" t="s">
        <v>77</v>
      </c>
      <c r="C11" s="64">
        <f t="shared" si="0"/>
        <v>10</v>
      </c>
      <c r="D11" s="64">
        <v>4</v>
      </c>
      <c r="E11" s="64">
        <v>6</v>
      </c>
      <c r="F11" s="64">
        <f>15+11+25+22+10+10+9+21+16+14</f>
        <v>153</v>
      </c>
      <c r="G11" s="64">
        <f>22+2+7+12+11+14+14+12+23+23</f>
        <v>140</v>
      </c>
      <c r="H11" s="65">
        <f t="shared" si="1"/>
        <v>13</v>
      </c>
      <c r="I11" s="49"/>
      <c r="J11" s="1"/>
      <c r="K11" s="1"/>
      <c r="L11" s="1"/>
      <c r="M11" s="1"/>
      <c r="N11" s="1"/>
      <c r="O11" s="1"/>
      <c r="P11" s="1"/>
      <c r="S11" s="1" t="s">
        <v>36</v>
      </c>
      <c r="T11" s="1" t="s">
        <v>59</v>
      </c>
      <c r="U11" s="49">
        <v>2</v>
      </c>
      <c r="V11" s="49" t="s">
        <v>137</v>
      </c>
      <c r="W11" s="91"/>
      <c r="X11" s="1" t="s">
        <v>26</v>
      </c>
      <c r="Y11" s="1" t="s">
        <v>45</v>
      </c>
      <c r="Z11" s="49">
        <v>2</v>
      </c>
      <c r="AA11" s="49" t="s">
        <v>215</v>
      </c>
    </row>
    <row r="12" spans="1:27" ht="14.1" customHeight="1" thickBot="1" x14ac:dyDescent="0.3">
      <c r="A12" s="58">
        <v>10</v>
      </c>
      <c r="B12" s="63" t="s">
        <v>11</v>
      </c>
      <c r="C12" s="64">
        <f t="shared" si="0"/>
        <v>13</v>
      </c>
      <c r="D12" s="64">
        <v>3</v>
      </c>
      <c r="E12" s="64">
        <v>10</v>
      </c>
      <c r="F12" s="64">
        <f>24+7+6+4+18+9+15+27+14+8+9+6</f>
        <v>147</v>
      </c>
      <c r="G12" s="64">
        <f>9+17+23+20+12+19+12+16+7+9+9+27+10</f>
        <v>190</v>
      </c>
      <c r="H12" s="65">
        <f t="shared" si="1"/>
        <v>-43</v>
      </c>
      <c r="I12" s="49"/>
      <c r="S12" s="1" t="s">
        <v>77</v>
      </c>
      <c r="T12" s="1" t="s">
        <v>133</v>
      </c>
      <c r="U12" s="92">
        <v>2</v>
      </c>
      <c r="V12" s="92" t="s">
        <v>153</v>
      </c>
      <c r="X12" s="1" t="s">
        <v>10</v>
      </c>
      <c r="Y12" s="1" t="s">
        <v>12</v>
      </c>
      <c r="Z12" s="49">
        <v>1</v>
      </c>
      <c r="AA12" s="49">
        <v>1</v>
      </c>
    </row>
    <row r="13" spans="1:27" ht="14.1" customHeight="1" thickBot="1" x14ac:dyDescent="0.3">
      <c r="A13" s="58">
        <v>11</v>
      </c>
      <c r="B13" s="16" t="s">
        <v>7</v>
      </c>
      <c r="C13" s="72">
        <f t="shared" si="0"/>
        <v>12</v>
      </c>
      <c r="D13" s="72">
        <v>3</v>
      </c>
      <c r="E13" s="72">
        <v>9</v>
      </c>
      <c r="F13" s="72">
        <f>12+15+7+8+2+4+15+12+7+11+23+9</f>
        <v>125</v>
      </c>
      <c r="G13" s="72">
        <f>10+14+24+11+11+18+16+17+27+17+22+11</f>
        <v>198</v>
      </c>
      <c r="H13" s="73">
        <f t="shared" si="1"/>
        <v>-73</v>
      </c>
      <c r="I13" s="49"/>
      <c r="S13" s="1" t="s">
        <v>11</v>
      </c>
      <c r="T13" s="1" t="s">
        <v>41</v>
      </c>
      <c r="U13" s="1">
        <v>2</v>
      </c>
      <c r="V13" s="1" t="s">
        <v>214</v>
      </c>
      <c r="X13" s="1" t="s">
        <v>27</v>
      </c>
      <c r="Y13" s="1" t="s">
        <v>105</v>
      </c>
      <c r="Z13" s="49">
        <v>1</v>
      </c>
      <c r="AA13" s="49">
        <v>4</v>
      </c>
    </row>
    <row r="14" spans="1:27" ht="14.1" customHeight="1" x14ac:dyDescent="0.25">
      <c r="A14" s="58">
        <v>12</v>
      </c>
      <c r="B14" s="63" t="s">
        <v>25</v>
      </c>
      <c r="C14" s="64">
        <f t="shared" si="0"/>
        <v>11</v>
      </c>
      <c r="D14" s="64">
        <v>3</v>
      </c>
      <c r="E14" s="64">
        <v>8</v>
      </c>
      <c r="F14" s="64">
        <f>14+7+22+28+4+7+4+11+15+9+5</f>
        <v>126</v>
      </c>
      <c r="G14" s="64">
        <f>15+9+17+9+39+23+30+20+16+6+26</f>
        <v>210</v>
      </c>
      <c r="H14" s="65">
        <f t="shared" si="1"/>
        <v>-84</v>
      </c>
      <c r="I14" s="49"/>
      <c r="S14" s="1" t="s">
        <v>13</v>
      </c>
      <c r="T14" s="49" t="s">
        <v>43</v>
      </c>
      <c r="U14" s="49">
        <v>2</v>
      </c>
      <c r="V14" s="49" t="s">
        <v>242</v>
      </c>
      <c r="X14" s="1" t="s">
        <v>30</v>
      </c>
      <c r="Y14" s="1" t="s">
        <v>46</v>
      </c>
      <c r="Z14" s="49">
        <v>1</v>
      </c>
      <c r="AA14" s="49">
        <v>1</v>
      </c>
    </row>
    <row r="15" spans="1:27" ht="14.1" customHeight="1" x14ac:dyDescent="0.25">
      <c r="I15" s="49"/>
      <c r="N15" s="49"/>
      <c r="O15" s="49"/>
      <c r="P15" s="1"/>
      <c r="Q15" s="1"/>
      <c r="R15" s="1"/>
      <c r="S15" s="1" t="s">
        <v>25</v>
      </c>
      <c r="T15" s="49" t="s">
        <v>99</v>
      </c>
      <c r="U15" s="49">
        <v>2</v>
      </c>
      <c r="V15" s="49" t="s">
        <v>241</v>
      </c>
      <c r="X15" s="1" t="s">
        <v>30</v>
      </c>
      <c r="Y15" s="1" t="s">
        <v>124</v>
      </c>
      <c r="Z15" s="49">
        <v>1</v>
      </c>
      <c r="AA15" s="49">
        <v>3</v>
      </c>
    </row>
    <row r="16" spans="1:27" ht="14.1" customHeight="1" x14ac:dyDescent="0.25">
      <c r="N16" s="49"/>
      <c r="O16" s="49"/>
      <c r="P16" s="1"/>
      <c r="Q16" s="1"/>
      <c r="R16" s="1"/>
      <c r="S16" s="19" t="s">
        <v>96</v>
      </c>
      <c r="T16" s="9" t="s">
        <v>205</v>
      </c>
      <c r="U16" s="9">
        <v>2</v>
      </c>
      <c r="V16" s="9" t="s">
        <v>240</v>
      </c>
      <c r="X16" s="1" t="s">
        <v>10</v>
      </c>
      <c r="Y16" s="1" t="s">
        <v>167</v>
      </c>
      <c r="Z16" s="49">
        <v>1</v>
      </c>
      <c r="AA16" s="49">
        <v>7</v>
      </c>
    </row>
    <row r="17" spans="1:27" ht="14.1" customHeight="1" x14ac:dyDescent="0.25">
      <c r="P17" s="1"/>
      <c r="Q17" s="1"/>
      <c r="R17" s="1"/>
      <c r="S17" s="1" t="s">
        <v>50</v>
      </c>
      <c r="T17" s="1" t="s">
        <v>129</v>
      </c>
      <c r="U17" s="1">
        <v>2</v>
      </c>
      <c r="V17" s="1" t="s">
        <v>257</v>
      </c>
      <c r="X17" s="1" t="s">
        <v>30</v>
      </c>
      <c r="Y17" s="1" t="s">
        <v>168</v>
      </c>
      <c r="Z17" s="49">
        <v>1</v>
      </c>
      <c r="AA17" s="49">
        <v>7</v>
      </c>
    </row>
    <row r="18" spans="1:27" ht="14.1" customHeight="1" x14ac:dyDescent="0.25">
      <c r="P18" s="1"/>
      <c r="Q18" s="1"/>
      <c r="R18" s="1"/>
      <c r="S18" s="1" t="s">
        <v>96</v>
      </c>
      <c r="T18" s="1" t="s">
        <v>130</v>
      </c>
      <c r="U18" s="1">
        <v>2</v>
      </c>
      <c r="V18" s="1" t="s">
        <v>257</v>
      </c>
      <c r="X18" s="1" t="s">
        <v>83</v>
      </c>
      <c r="Y18" s="1" t="s">
        <v>198</v>
      </c>
      <c r="Z18" s="49">
        <v>1</v>
      </c>
      <c r="AA18" s="49">
        <v>8</v>
      </c>
    </row>
    <row r="19" spans="1:27" ht="14.1" customHeight="1" x14ac:dyDescent="0.25">
      <c r="A19" s="1" t="s">
        <v>117</v>
      </c>
      <c r="B19" s="1"/>
      <c r="C19" s="1"/>
      <c r="D19" s="1"/>
      <c r="E19" s="1"/>
      <c r="F19" s="1"/>
      <c r="G19" s="1"/>
      <c r="H19" s="1"/>
      <c r="I19" s="1"/>
      <c r="P19" s="1"/>
      <c r="Q19" s="1"/>
      <c r="R19" s="1"/>
      <c r="S19" s="1" t="s">
        <v>16</v>
      </c>
      <c r="T19" s="49" t="s">
        <v>17</v>
      </c>
      <c r="U19" s="49">
        <v>1</v>
      </c>
      <c r="V19" s="49">
        <v>1</v>
      </c>
      <c r="X19" s="1" t="s">
        <v>10</v>
      </c>
      <c r="Y19" s="1" t="s">
        <v>211</v>
      </c>
      <c r="Z19" s="49">
        <v>1</v>
      </c>
      <c r="AA19" s="49">
        <v>9</v>
      </c>
    </row>
    <row r="20" spans="1:27" ht="14.1" customHeight="1" x14ac:dyDescent="0.25">
      <c r="A20" s="1">
        <v>1</v>
      </c>
      <c r="B20" s="1" t="s">
        <v>11</v>
      </c>
      <c r="C20" s="1"/>
      <c r="D20" s="1"/>
      <c r="E20" s="1"/>
      <c r="F20" s="1"/>
      <c r="G20" s="1"/>
      <c r="H20" s="1"/>
      <c r="I20" s="1"/>
      <c r="N20" s="1"/>
      <c r="O20" s="1"/>
      <c r="P20" s="1"/>
      <c r="S20" s="1" t="s">
        <v>101</v>
      </c>
      <c r="T20" s="49" t="s">
        <v>42</v>
      </c>
      <c r="U20" s="49">
        <v>1</v>
      </c>
      <c r="V20" s="49">
        <v>2</v>
      </c>
      <c r="X20" s="1" t="s">
        <v>27</v>
      </c>
      <c r="Y20" s="1" t="s">
        <v>210</v>
      </c>
      <c r="Z20" s="49">
        <v>1</v>
      </c>
      <c r="AA20" s="49">
        <v>9</v>
      </c>
    </row>
    <row r="21" spans="1:27" ht="14.1" customHeight="1" x14ac:dyDescent="0.25">
      <c r="A21" s="1">
        <v>2</v>
      </c>
      <c r="B21" s="1" t="s">
        <v>25</v>
      </c>
      <c r="C21" s="1"/>
      <c r="D21" s="1"/>
      <c r="E21" s="1"/>
      <c r="F21" s="1"/>
      <c r="G21" s="1"/>
      <c r="H21" s="1"/>
      <c r="I21" s="1"/>
      <c r="N21" s="1"/>
      <c r="O21" s="1"/>
      <c r="P21" s="1"/>
      <c r="S21" s="1" t="s">
        <v>101</v>
      </c>
      <c r="T21" s="49" t="s">
        <v>73</v>
      </c>
      <c r="U21" s="49">
        <v>1</v>
      </c>
      <c r="V21" s="49">
        <v>4</v>
      </c>
      <c r="X21" s="1" t="s">
        <v>67</v>
      </c>
      <c r="Y21" s="1" t="s">
        <v>223</v>
      </c>
      <c r="Z21" s="49">
        <v>1</v>
      </c>
      <c r="AA21" s="49">
        <v>10</v>
      </c>
    </row>
    <row r="22" spans="1:27" ht="14.1" customHeight="1" x14ac:dyDescent="0.25">
      <c r="A22" s="1">
        <v>3</v>
      </c>
      <c r="B22" s="1" t="s">
        <v>50</v>
      </c>
      <c r="C22" s="1"/>
      <c r="D22" s="1"/>
      <c r="E22" s="1"/>
      <c r="F22" s="1"/>
      <c r="G22" s="1"/>
      <c r="H22" s="1"/>
      <c r="I22" s="1"/>
      <c r="N22" s="1"/>
      <c r="O22" s="1"/>
      <c r="P22" s="1"/>
      <c r="S22" s="1" t="s">
        <v>13</v>
      </c>
      <c r="T22" s="49" t="s">
        <v>74</v>
      </c>
      <c r="U22" s="49">
        <v>1</v>
      </c>
      <c r="V22" s="49">
        <v>4</v>
      </c>
      <c r="X22" s="1" t="s">
        <v>8</v>
      </c>
      <c r="Y22" s="1" t="s">
        <v>226</v>
      </c>
      <c r="Z22" s="49">
        <v>1</v>
      </c>
      <c r="AA22" s="49">
        <v>10</v>
      </c>
    </row>
    <row r="23" spans="1:27" ht="14.1" customHeight="1" x14ac:dyDescent="0.25">
      <c r="A23" s="1">
        <v>4</v>
      </c>
      <c r="B23" s="1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S23" s="1" t="s">
        <v>8</v>
      </c>
      <c r="T23" s="92" t="s">
        <v>40</v>
      </c>
      <c r="U23" s="92">
        <v>1</v>
      </c>
      <c r="V23" s="92">
        <v>2</v>
      </c>
      <c r="W23" s="1"/>
      <c r="X23" s="1" t="s">
        <v>10</v>
      </c>
      <c r="Y23" s="1" t="s">
        <v>238</v>
      </c>
      <c r="Z23" s="49">
        <v>1</v>
      </c>
      <c r="AA23" s="49">
        <v>11</v>
      </c>
    </row>
    <row r="24" spans="1:27" ht="14.1" customHeight="1" x14ac:dyDescent="0.25">
      <c r="A24" s="1">
        <v>5</v>
      </c>
      <c r="B24" s="1" t="s">
        <v>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S24" s="1" t="s">
        <v>8</v>
      </c>
      <c r="T24" s="92" t="s">
        <v>122</v>
      </c>
      <c r="U24" s="92">
        <v>1</v>
      </c>
      <c r="V24" s="92">
        <v>3</v>
      </c>
      <c r="W24" s="1"/>
      <c r="X24" s="1" t="s">
        <v>83</v>
      </c>
      <c r="Y24" s="1" t="s">
        <v>248</v>
      </c>
      <c r="Z24" s="49">
        <v>1</v>
      </c>
      <c r="AA24" s="92">
        <v>12</v>
      </c>
    </row>
    <row r="25" spans="1:27" ht="14.1" customHeight="1" x14ac:dyDescent="0.25">
      <c r="A25" s="1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S25" s="1" t="s">
        <v>7</v>
      </c>
      <c r="T25" s="92" t="s">
        <v>9</v>
      </c>
      <c r="U25" s="92">
        <v>1</v>
      </c>
      <c r="V25" s="92">
        <v>1</v>
      </c>
      <c r="X25" s="1" t="s">
        <v>67</v>
      </c>
      <c r="Y25" s="1" t="s">
        <v>249</v>
      </c>
      <c r="Z25" s="1">
        <v>1</v>
      </c>
      <c r="AA25" s="92">
        <v>12</v>
      </c>
    </row>
    <row r="26" spans="1:27" ht="14.1" customHeight="1" x14ac:dyDescent="0.25">
      <c r="A26" s="1">
        <v>7</v>
      </c>
      <c r="B26" s="1" t="s">
        <v>101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S26" s="1" t="s">
        <v>7</v>
      </c>
      <c r="T26" s="92" t="s">
        <v>39</v>
      </c>
      <c r="U26" s="92">
        <v>1</v>
      </c>
      <c r="V26" s="92">
        <v>2</v>
      </c>
      <c r="X26" s="1" t="s">
        <v>10</v>
      </c>
      <c r="Y26" s="1" t="s">
        <v>250</v>
      </c>
      <c r="Z26" s="1">
        <v>1</v>
      </c>
      <c r="AA26" s="1">
        <v>12</v>
      </c>
    </row>
    <row r="27" spans="1:27" ht="14.1" customHeight="1" x14ac:dyDescent="0.25">
      <c r="A27" s="1">
        <v>8</v>
      </c>
      <c r="B27" s="1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 t="s">
        <v>25</v>
      </c>
      <c r="T27" s="92" t="s">
        <v>75</v>
      </c>
      <c r="U27" s="92">
        <v>1</v>
      </c>
      <c r="V27" s="92">
        <v>4</v>
      </c>
      <c r="X27" s="1" t="s">
        <v>107</v>
      </c>
      <c r="Y27" s="1" t="s">
        <v>251</v>
      </c>
      <c r="Z27" s="1">
        <v>1</v>
      </c>
      <c r="AA27" s="1">
        <v>12</v>
      </c>
    </row>
    <row r="28" spans="1:27" ht="14.1" customHeight="1" x14ac:dyDescent="0.25">
      <c r="A28" s="1">
        <v>9</v>
      </c>
      <c r="B28" s="1" t="s">
        <v>36</v>
      </c>
      <c r="C28" s="1"/>
      <c r="D28" s="1"/>
      <c r="E28" s="1"/>
      <c r="F28" s="1"/>
      <c r="G28" s="1"/>
      <c r="H28" s="1"/>
      <c r="I28" s="1"/>
      <c r="N28" s="1"/>
      <c r="O28" s="1"/>
      <c r="P28" s="1"/>
      <c r="Q28" s="1"/>
      <c r="R28" s="1"/>
      <c r="S28" s="1" t="s">
        <v>5</v>
      </c>
      <c r="T28" s="1" t="s">
        <v>6</v>
      </c>
      <c r="U28" s="1">
        <v>1</v>
      </c>
      <c r="V28" s="1">
        <v>1</v>
      </c>
    </row>
    <row r="29" spans="1:27" ht="14.1" customHeight="1" x14ac:dyDescent="0.25">
      <c r="A29" s="1">
        <v>10</v>
      </c>
      <c r="B29" s="1" t="s">
        <v>5</v>
      </c>
      <c r="C29" s="1"/>
      <c r="D29" s="1"/>
      <c r="E29" s="1"/>
      <c r="F29" s="1"/>
      <c r="G29" s="1"/>
      <c r="H29" s="1"/>
      <c r="I29" s="1"/>
      <c r="N29" s="1"/>
      <c r="O29" s="1"/>
      <c r="P29" s="1"/>
      <c r="Q29" s="1"/>
      <c r="R29" s="1"/>
      <c r="S29" s="1" t="s">
        <v>77</v>
      </c>
      <c r="T29" s="1" t="s">
        <v>86</v>
      </c>
      <c r="U29" s="1">
        <v>1</v>
      </c>
      <c r="V29" s="1">
        <v>3</v>
      </c>
    </row>
    <row r="30" spans="1:27" ht="14.1" customHeight="1" x14ac:dyDescent="0.25">
      <c r="A30" s="1">
        <v>11</v>
      </c>
      <c r="B30" s="1" t="s">
        <v>96</v>
      </c>
      <c r="C30" s="1"/>
      <c r="D30" s="1"/>
      <c r="E30" s="1"/>
      <c r="F30" s="1"/>
      <c r="G30" s="1"/>
      <c r="H30" s="1"/>
      <c r="I30" s="1"/>
      <c r="N30" s="1"/>
      <c r="O30" s="1"/>
      <c r="P30" s="1"/>
      <c r="S30" s="1" t="s">
        <v>96</v>
      </c>
      <c r="T30" s="1" t="s">
        <v>98</v>
      </c>
      <c r="U30" s="1">
        <v>1</v>
      </c>
      <c r="V30" s="1">
        <v>5</v>
      </c>
    </row>
    <row r="31" spans="1:27" ht="14.1" customHeight="1" x14ac:dyDescent="0.25">
      <c r="A31" s="1">
        <v>12</v>
      </c>
      <c r="B31" s="1" t="s">
        <v>97</v>
      </c>
      <c r="C31" s="1"/>
      <c r="D31" s="1"/>
      <c r="E31" s="1"/>
      <c r="F31" s="1"/>
      <c r="G31" s="1"/>
      <c r="H31" s="1"/>
      <c r="I31" s="1"/>
      <c r="N31" s="1"/>
      <c r="O31" s="1"/>
      <c r="P31" s="1"/>
      <c r="S31" s="1" t="s">
        <v>101</v>
      </c>
      <c r="T31" s="1" t="s">
        <v>128</v>
      </c>
      <c r="U31" s="1">
        <v>1</v>
      </c>
      <c r="V31" s="1">
        <v>6</v>
      </c>
      <c r="W31" s="1"/>
    </row>
    <row r="32" spans="1:27" ht="14.1" customHeight="1" x14ac:dyDescent="0.25">
      <c r="A32" s="1">
        <v>13</v>
      </c>
      <c r="B32" s="1" t="s">
        <v>77</v>
      </c>
      <c r="C32" s="1"/>
      <c r="D32" s="1"/>
      <c r="E32" s="1"/>
      <c r="F32" s="1"/>
      <c r="G32" s="1"/>
      <c r="H32" s="1"/>
      <c r="I32" s="1"/>
      <c r="N32" s="1"/>
      <c r="O32" s="1"/>
      <c r="P32" s="1"/>
      <c r="S32" s="1" t="s">
        <v>16</v>
      </c>
      <c r="T32" s="1" t="s">
        <v>140</v>
      </c>
      <c r="U32" s="1">
        <v>1</v>
      </c>
      <c r="V32" s="1">
        <v>7</v>
      </c>
      <c r="W32" s="1"/>
    </row>
    <row r="33" spans="1:27" ht="14.1" customHeight="1" x14ac:dyDescent="0.25">
      <c r="A33" s="1">
        <v>14</v>
      </c>
      <c r="B33" s="1" t="s">
        <v>162</v>
      </c>
      <c r="S33" s="1" t="s">
        <v>101</v>
      </c>
      <c r="T33" s="1" t="s">
        <v>152</v>
      </c>
      <c r="U33" s="1">
        <v>1</v>
      </c>
      <c r="V33" s="1">
        <v>7</v>
      </c>
    </row>
    <row r="34" spans="1:27" ht="14.1" customHeight="1" x14ac:dyDescent="0.25">
      <c r="A34" s="1"/>
      <c r="B34" s="1"/>
      <c r="S34" s="1" t="s">
        <v>96</v>
      </c>
      <c r="T34" s="1" t="s">
        <v>142</v>
      </c>
      <c r="U34" s="1">
        <v>1</v>
      </c>
      <c r="V34" s="1">
        <v>7</v>
      </c>
    </row>
    <row r="35" spans="1:27" ht="14.1" customHeight="1" x14ac:dyDescent="0.25">
      <c r="A35" s="1" t="s">
        <v>118</v>
      </c>
      <c r="B35" s="1"/>
      <c r="S35" s="1" t="s">
        <v>13</v>
      </c>
      <c r="T35" s="1" t="s">
        <v>169</v>
      </c>
      <c r="U35" s="1">
        <v>1</v>
      </c>
      <c r="V35" s="1">
        <v>8</v>
      </c>
    </row>
    <row r="36" spans="1:27" ht="14.1" customHeight="1" x14ac:dyDescent="0.25">
      <c r="A36" s="1">
        <v>1</v>
      </c>
      <c r="B36" s="1" t="s">
        <v>107</v>
      </c>
      <c r="S36" s="1" t="s">
        <v>36</v>
      </c>
      <c r="T36" s="1" t="s">
        <v>155</v>
      </c>
      <c r="U36" s="1">
        <v>1</v>
      </c>
      <c r="V36" s="1">
        <v>8</v>
      </c>
    </row>
    <row r="37" spans="1:27" ht="14.1" customHeight="1" x14ac:dyDescent="0.25">
      <c r="A37" s="1">
        <v>2</v>
      </c>
      <c r="B37" s="1" t="s">
        <v>10</v>
      </c>
      <c r="S37" s="1" t="s">
        <v>101</v>
      </c>
      <c r="T37" s="1" t="s">
        <v>156</v>
      </c>
      <c r="U37" s="1">
        <v>1</v>
      </c>
      <c r="V37" s="1">
        <v>8</v>
      </c>
    </row>
    <row r="38" spans="1:27" ht="14.1" customHeight="1" x14ac:dyDescent="0.25">
      <c r="A38" s="1">
        <v>3</v>
      </c>
      <c r="B38" s="1" t="s">
        <v>26</v>
      </c>
      <c r="S38" s="1" t="s">
        <v>50</v>
      </c>
      <c r="T38" s="1" t="s">
        <v>157</v>
      </c>
      <c r="U38" s="1">
        <v>1</v>
      </c>
      <c r="V38" s="1">
        <v>8</v>
      </c>
    </row>
    <row r="39" spans="1:27" ht="14.1" customHeight="1" x14ac:dyDescent="0.25">
      <c r="A39" s="1">
        <v>4</v>
      </c>
      <c r="B39" s="1" t="s">
        <v>27</v>
      </c>
      <c r="S39" s="1" t="s">
        <v>162</v>
      </c>
      <c r="T39" s="1" t="s">
        <v>158</v>
      </c>
      <c r="U39" s="1">
        <v>1</v>
      </c>
      <c r="V39" s="1">
        <v>8</v>
      </c>
      <c r="W39" s="19"/>
      <c r="X39" s="86"/>
      <c r="Y39" s="86"/>
      <c r="Z39" s="86"/>
      <c r="AA39" s="86"/>
    </row>
    <row r="40" spans="1:27" ht="14.1" customHeight="1" x14ac:dyDescent="0.25">
      <c r="A40" s="1">
        <v>5</v>
      </c>
      <c r="B40" s="1" t="s">
        <v>67</v>
      </c>
      <c r="S40" s="94" t="s">
        <v>11</v>
      </c>
      <c r="T40" s="94" t="s">
        <v>194</v>
      </c>
      <c r="U40" s="94">
        <v>1</v>
      </c>
      <c r="V40" s="94">
        <v>9</v>
      </c>
      <c r="W40" s="19"/>
      <c r="X40" s="83"/>
      <c r="Y40" s="85"/>
      <c r="Z40" s="85"/>
      <c r="AA40" s="85"/>
    </row>
    <row r="41" spans="1:27" ht="14.1" customHeight="1" x14ac:dyDescent="0.25">
      <c r="A41" s="1">
        <v>6</v>
      </c>
      <c r="B41" s="1" t="s">
        <v>83</v>
      </c>
      <c r="S41" s="9" t="s">
        <v>50</v>
      </c>
      <c r="T41" s="95" t="s">
        <v>195</v>
      </c>
      <c r="U41" s="95">
        <v>1</v>
      </c>
      <c r="V41" s="95">
        <v>9</v>
      </c>
      <c r="W41" s="19"/>
      <c r="X41" s="19"/>
      <c r="Y41" s="19"/>
      <c r="Z41" s="9"/>
      <c r="AA41" s="9"/>
    </row>
    <row r="42" spans="1:27" ht="14.1" customHeight="1" x14ac:dyDescent="0.25">
      <c r="A42" s="1">
        <v>7</v>
      </c>
      <c r="B42" s="1" t="s">
        <v>8</v>
      </c>
      <c r="S42" s="93" t="s">
        <v>131</v>
      </c>
      <c r="T42" s="101" t="s">
        <v>206</v>
      </c>
      <c r="U42" s="101">
        <v>1</v>
      </c>
      <c r="V42" s="101">
        <v>10</v>
      </c>
    </row>
    <row r="43" spans="1:27" ht="14.1" customHeight="1" x14ac:dyDescent="0.25">
      <c r="A43" s="1">
        <v>8</v>
      </c>
      <c r="B43" s="1" t="s">
        <v>30</v>
      </c>
      <c r="S43" s="93" t="s">
        <v>162</v>
      </c>
      <c r="T43" s="101" t="s">
        <v>207</v>
      </c>
      <c r="U43" s="101">
        <v>1</v>
      </c>
      <c r="V43" s="101">
        <v>10</v>
      </c>
    </row>
    <row r="44" spans="1:27" ht="14.1" customHeight="1" x14ac:dyDescent="0.25">
      <c r="S44" s="93" t="s">
        <v>77</v>
      </c>
      <c r="T44" s="101" t="s">
        <v>222</v>
      </c>
      <c r="U44" s="101">
        <v>1</v>
      </c>
      <c r="V44" s="101">
        <v>11</v>
      </c>
      <c r="W44" s="91"/>
    </row>
    <row r="45" spans="1:27" ht="14.1" customHeight="1" x14ac:dyDescent="0.25">
      <c r="S45" s="93" t="s">
        <v>131</v>
      </c>
      <c r="T45" s="101" t="s">
        <v>221</v>
      </c>
      <c r="U45" s="101">
        <v>1</v>
      </c>
      <c r="V45" s="101">
        <v>11</v>
      </c>
      <c r="W45" s="91"/>
    </row>
    <row r="46" spans="1:27" ht="14.1" customHeight="1" x14ac:dyDescent="0.25">
      <c r="S46" s="93" t="s">
        <v>50</v>
      </c>
      <c r="T46" s="101" t="s">
        <v>224</v>
      </c>
      <c r="U46" s="101">
        <v>1</v>
      </c>
      <c r="V46" s="101">
        <v>11</v>
      </c>
    </row>
    <row r="47" spans="1:27" ht="14.1" customHeight="1" x14ac:dyDescent="0.25">
      <c r="S47" s="93" t="s">
        <v>7</v>
      </c>
      <c r="T47" s="101" t="s">
        <v>225</v>
      </c>
      <c r="U47" s="101">
        <v>1</v>
      </c>
      <c r="V47" s="101">
        <v>11</v>
      </c>
    </row>
    <row r="48" spans="1:27" ht="14.1" customHeight="1" x14ac:dyDescent="0.25">
      <c r="S48" s="93" t="s">
        <v>7</v>
      </c>
      <c r="T48" s="101" t="s">
        <v>234</v>
      </c>
      <c r="U48" s="101">
        <v>1</v>
      </c>
      <c r="V48" s="101">
        <v>12</v>
      </c>
    </row>
    <row r="49" spans="19:27" ht="14.1" customHeight="1" x14ac:dyDescent="0.25">
      <c r="S49" s="93" t="s">
        <v>131</v>
      </c>
      <c r="T49" s="101" t="s">
        <v>243</v>
      </c>
      <c r="U49" s="101">
        <v>1</v>
      </c>
      <c r="V49" s="101">
        <v>12</v>
      </c>
    </row>
    <row r="50" spans="19:27" ht="14.1" customHeight="1" x14ac:dyDescent="0.25">
      <c r="S50" s="1" t="s">
        <v>162</v>
      </c>
      <c r="T50" s="92" t="s">
        <v>245</v>
      </c>
      <c r="U50" s="92">
        <v>1</v>
      </c>
      <c r="V50" s="92">
        <v>13</v>
      </c>
      <c r="W50" s="91"/>
      <c r="Z50" s="92"/>
      <c r="AA50" s="92"/>
    </row>
    <row r="51" spans="19:27" ht="14.1" customHeight="1" x14ac:dyDescent="0.25">
      <c r="S51" s="1"/>
      <c r="T51" s="1"/>
      <c r="U51" s="49"/>
      <c r="V51" s="49"/>
      <c r="W51" s="91"/>
      <c r="Z51" s="92"/>
      <c r="AA51" s="92"/>
    </row>
    <row r="52" spans="19:27" ht="14.1" customHeight="1" x14ac:dyDescent="0.25">
      <c r="S52" s="1"/>
      <c r="T52" s="1"/>
      <c r="U52" s="49"/>
      <c r="V52" s="49"/>
      <c r="W52" s="91"/>
      <c r="Z52" s="92"/>
      <c r="AA52" s="92"/>
    </row>
    <row r="53" spans="19:27" ht="14.1" customHeight="1" thickBot="1" x14ac:dyDescent="0.3">
      <c r="S53" s="109" t="s">
        <v>260</v>
      </c>
      <c r="T53" s="109"/>
      <c r="U53" s="109"/>
      <c r="V53" s="109"/>
      <c r="W53" s="91"/>
      <c r="X53" s="126" t="s">
        <v>263</v>
      </c>
      <c r="Y53" s="126"/>
      <c r="Z53" s="126"/>
      <c r="AA53" s="126"/>
    </row>
    <row r="54" spans="19:27" ht="14.1" customHeight="1" thickTop="1" thickBot="1" x14ac:dyDescent="0.3">
      <c r="S54" s="52" t="s">
        <v>68</v>
      </c>
      <c r="T54" s="53" t="s">
        <v>119</v>
      </c>
      <c r="U54" s="53" t="s">
        <v>112</v>
      </c>
      <c r="V54" s="54" t="s">
        <v>120</v>
      </c>
      <c r="W54" s="91"/>
      <c r="X54" s="52" t="s">
        <v>68</v>
      </c>
      <c r="Y54" s="53" t="s">
        <v>119</v>
      </c>
      <c r="Z54" s="53" t="s">
        <v>112</v>
      </c>
      <c r="AA54" s="54" t="s">
        <v>120</v>
      </c>
    </row>
    <row r="55" spans="19:27" ht="14.1" customHeight="1" x14ac:dyDescent="0.25">
      <c r="S55" s="1" t="s">
        <v>16</v>
      </c>
      <c r="T55" s="92" t="s">
        <v>60</v>
      </c>
      <c r="U55" s="92">
        <v>5</v>
      </c>
      <c r="V55" s="92" t="s">
        <v>230</v>
      </c>
      <c r="W55" s="91"/>
      <c r="X55" s="1" t="s">
        <v>10</v>
      </c>
      <c r="Y55" s="1" t="s">
        <v>48</v>
      </c>
      <c r="Z55" s="92">
        <v>4</v>
      </c>
      <c r="AA55" s="92" t="s">
        <v>201</v>
      </c>
    </row>
    <row r="56" spans="19:27" ht="14.1" customHeight="1" x14ac:dyDescent="0.25">
      <c r="S56" s="1" t="s">
        <v>13</v>
      </c>
      <c r="T56" s="92" t="s">
        <v>15</v>
      </c>
      <c r="U56" s="92">
        <v>4</v>
      </c>
      <c r="V56" s="92" t="s">
        <v>200</v>
      </c>
      <c r="W56" s="91"/>
      <c r="X56" s="1" t="s">
        <v>30</v>
      </c>
      <c r="Y56" s="1" t="s">
        <v>47</v>
      </c>
      <c r="Z56" s="92">
        <v>3</v>
      </c>
      <c r="AA56" s="92" t="s">
        <v>216</v>
      </c>
    </row>
    <row r="57" spans="19:27" ht="14.1" customHeight="1" x14ac:dyDescent="0.25">
      <c r="S57" s="1" t="s">
        <v>101</v>
      </c>
      <c r="T57" s="92" t="s">
        <v>57</v>
      </c>
      <c r="U57" s="92">
        <v>4</v>
      </c>
      <c r="V57" s="92" t="s">
        <v>213</v>
      </c>
      <c r="X57" s="1" t="s">
        <v>10</v>
      </c>
      <c r="Y57" s="1" t="s">
        <v>65</v>
      </c>
      <c r="Z57" s="92">
        <v>3</v>
      </c>
      <c r="AA57" s="92" t="s">
        <v>232</v>
      </c>
    </row>
    <row r="58" spans="19:27" ht="14.1" customHeight="1" x14ac:dyDescent="0.25">
      <c r="S58" s="1" t="s">
        <v>36</v>
      </c>
      <c r="T58" s="1" t="s">
        <v>127</v>
      </c>
      <c r="U58" s="1">
        <v>4</v>
      </c>
      <c r="V58" s="1" t="s">
        <v>258</v>
      </c>
      <c r="X58" s="1" t="s">
        <v>26</v>
      </c>
      <c r="Y58" s="1" t="s">
        <v>66</v>
      </c>
      <c r="Z58" s="92">
        <v>3</v>
      </c>
      <c r="AA58" s="92" t="s">
        <v>261</v>
      </c>
    </row>
    <row r="59" spans="19:27" ht="14.1" customHeight="1" x14ac:dyDescent="0.25">
      <c r="X59" s="1" t="s">
        <v>107</v>
      </c>
      <c r="Y59" s="1" t="s">
        <v>145</v>
      </c>
      <c r="Z59" s="92">
        <v>3</v>
      </c>
      <c r="AA59" s="92" t="s">
        <v>231</v>
      </c>
    </row>
  </sheetData>
  <sortState ref="S3:V50">
    <sortCondition descending="1" ref="U3"/>
  </sortState>
  <mergeCells count="6">
    <mergeCell ref="A1:H1"/>
    <mergeCell ref="X1:AA1"/>
    <mergeCell ref="J1:Q1"/>
    <mergeCell ref="S1:V1"/>
    <mergeCell ref="S53:V53"/>
    <mergeCell ref="X53:AA5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J20" sqref="J20"/>
    </sheetView>
  </sheetViews>
  <sheetFormatPr baseColWidth="10" defaultColWidth="3.7109375" defaultRowHeight="12.75" x14ac:dyDescent="0.2"/>
  <cols>
    <col min="1" max="1" width="3" style="1" bestFit="1" customWidth="1"/>
    <col min="2" max="2" width="27.5703125" style="1" customWidth="1"/>
    <col min="3" max="3" width="13" style="1" customWidth="1"/>
    <col min="4" max="4" width="14.5703125" style="1" customWidth="1"/>
    <col min="5" max="5" width="3.7109375" style="1"/>
    <col min="6" max="6" width="10.42578125" style="1" bestFit="1" customWidth="1"/>
    <col min="7" max="7" width="7.85546875" style="1" bestFit="1" customWidth="1"/>
    <col min="8" max="8" width="6" style="1" customWidth="1"/>
    <col min="9" max="9" width="17" style="1" bestFit="1" customWidth="1"/>
    <col min="10" max="10" width="5" style="1" bestFit="1" customWidth="1"/>
    <col min="11" max="16384" width="3.7109375" style="1"/>
  </cols>
  <sheetData>
    <row r="1" spans="1:9" ht="13.5" thickBot="1" x14ac:dyDescent="0.25">
      <c r="A1" s="109" t="s">
        <v>264</v>
      </c>
      <c r="B1" s="109"/>
      <c r="C1" s="109"/>
      <c r="D1" s="109"/>
      <c r="F1" s="129" t="s">
        <v>93</v>
      </c>
      <c r="G1" s="129"/>
      <c r="H1" s="129"/>
      <c r="I1" s="129"/>
    </row>
    <row r="2" spans="1:9" ht="13.5" thickTop="1" x14ac:dyDescent="0.2">
      <c r="A2" s="127" t="s">
        <v>68</v>
      </c>
      <c r="B2" s="128"/>
      <c r="C2" s="76" t="s">
        <v>69</v>
      </c>
      <c r="D2" s="77" t="s">
        <v>70</v>
      </c>
      <c r="F2" s="78" t="s">
        <v>90</v>
      </c>
      <c r="G2" s="78" t="s">
        <v>89</v>
      </c>
      <c r="H2" s="78" t="s">
        <v>91</v>
      </c>
      <c r="I2" s="78" t="s">
        <v>68</v>
      </c>
    </row>
    <row r="3" spans="1:9" x14ac:dyDescent="0.2">
      <c r="A3" s="62">
        <v>1</v>
      </c>
      <c r="B3" s="63" t="s">
        <v>11</v>
      </c>
      <c r="C3" s="64">
        <v>650</v>
      </c>
      <c r="D3" s="65">
        <f>SUM(C3-800)</f>
        <v>-150</v>
      </c>
      <c r="F3" s="79">
        <v>41703</v>
      </c>
      <c r="G3" s="1">
        <v>685</v>
      </c>
      <c r="H3" s="1">
        <v>400</v>
      </c>
      <c r="I3" s="1" t="s">
        <v>36</v>
      </c>
    </row>
    <row r="4" spans="1:9" x14ac:dyDescent="0.2">
      <c r="A4" s="62">
        <v>2</v>
      </c>
      <c r="B4" s="63" t="s">
        <v>25</v>
      </c>
      <c r="C4" s="64">
        <v>515</v>
      </c>
      <c r="D4" s="65">
        <v>0</v>
      </c>
      <c r="H4" s="1">
        <v>800</v>
      </c>
      <c r="I4" s="1" t="s">
        <v>26</v>
      </c>
    </row>
    <row r="5" spans="1:9" x14ac:dyDescent="0.2">
      <c r="A5" s="62">
        <v>3</v>
      </c>
      <c r="B5" s="63" t="s">
        <v>50</v>
      </c>
      <c r="C5" s="64">
        <v>200</v>
      </c>
      <c r="D5" s="65">
        <f t="shared" ref="D5:D22" si="0">SUM(C5-800)</f>
        <v>-600</v>
      </c>
      <c r="H5" s="1">
        <v>550</v>
      </c>
      <c r="I5" s="1" t="s">
        <v>151</v>
      </c>
    </row>
    <row r="6" spans="1:9" x14ac:dyDescent="0.2">
      <c r="A6" s="62">
        <v>4</v>
      </c>
      <c r="B6" s="63" t="s">
        <v>16</v>
      </c>
      <c r="C6" s="64">
        <v>580</v>
      </c>
      <c r="D6" s="65">
        <v>120</v>
      </c>
      <c r="H6" s="1">
        <v>1130</v>
      </c>
      <c r="I6" s="1" t="s">
        <v>8</v>
      </c>
    </row>
    <row r="7" spans="1:9" x14ac:dyDescent="0.2">
      <c r="A7" s="62">
        <v>5</v>
      </c>
      <c r="B7" s="63" t="s">
        <v>7</v>
      </c>
      <c r="C7" s="64">
        <v>700</v>
      </c>
      <c r="D7" s="65">
        <f t="shared" si="0"/>
        <v>-100</v>
      </c>
      <c r="F7" s="1" t="s">
        <v>92</v>
      </c>
      <c r="G7" s="1">
        <v>3255</v>
      </c>
    </row>
    <row r="8" spans="1:9" x14ac:dyDescent="0.2">
      <c r="A8" s="62">
        <v>6</v>
      </c>
      <c r="B8" s="63" t="s">
        <v>8</v>
      </c>
      <c r="C8" s="64">
        <v>800</v>
      </c>
      <c r="D8" s="65">
        <f t="shared" si="0"/>
        <v>0</v>
      </c>
      <c r="F8" s="79">
        <v>41710</v>
      </c>
      <c r="G8" s="1">
        <v>1457</v>
      </c>
      <c r="H8" s="1">
        <v>800</v>
      </c>
      <c r="I8" s="1" t="s">
        <v>96</v>
      </c>
    </row>
    <row r="9" spans="1:9" x14ac:dyDescent="0.2">
      <c r="A9" s="62">
        <v>7</v>
      </c>
      <c r="B9" s="63" t="s">
        <v>14</v>
      </c>
      <c r="C9" s="64">
        <v>420</v>
      </c>
      <c r="D9" s="65">
        <v>464</v>
      </c>
      <c r="F9" s="79"/>
      <c r="H9" s="1">
        <v>800</v>
      </c>
      <c r="I9" s="1" t="s">
        <v>5</v>
      </c>
    </row>
    <row r="10" spans="1:9" x14ac:dyDescent="0.2">
      <c r="A10" s="62">
        <v>8</v>
      </c>
      <c r="B10" s="63" t="s">
        <v>13</v>
      </c>
      <c r="C10" s="64">
        <v>800</v>
      </c>
      <c r="D10" s="65">
        <f>SUM(C10-800)</f>
        <v>0</v>
      </c>
      <c r="F10" s="1" t="s">
        <v>92</v>
      </c>
      <c r="G10" s="1">
        <v>3112</v>
      </c>
    </row>
    <row r="11" spans="1:9" x14ac:dyDescent="0.2">
      <c r="A11" s="62">
        <v>9</v>
      </c>
      <c r="B11" s="63" t="s">
        <v>36</v>
      </c>
      <c r="C11" s="64">
        <v>800</v>
      </c>
      <c r="D11" s="65">
        <f t="shared" si="0"/>
        <v>0</v>
      </c>
      <c r="F11" s="79">
        <v>41717</v>
      </c>
      <c r="G11" s="1">
        <v>2210</v>
      </c>
    </row>
    <row r="12" spans="1:9" x14ac:dyDescent="0.2">
      <c r="A12" s="62">
        <v>10</v>
      </c>
      <c r="B12" s="63" t="s">
        <v>5</v>
      </c>
      <c r="C12" s="64">
        <v>800</v>
      </c>
      <c r="D12" s="65">
        <f t="shared" si="0"/>
        <v>0</v>
      </c>
      <c r="F12" s="1" t="s">
        <v>92</v>
      </c>
      <c r="G12" s="1">
        <v>5322</v>
      </c>
    </row>
    <row r="13" spans="1:9" x14ac:dyDescent="0.2">
      <c r="A13" s="62">
        <v>11</v>
      </c>
      <c r="B13" s="63" t="s">
        <v>107</v>
      </c>
      <c r="C13" s="64">
        <v>800</v>
      </c>
      <c r="D13" s="65">
        <f t="shared" si="0"/>
        <v>0</v>
      </c>
      <c r="F13" s="79">
        <v>41724</v>
      </c>
      <c r="G13" s="1">
        <v>1200</v>
      </c>
      <c r="H13" s="1">
        <v>600</v>
      </c>
      <c r="I13" s="1" t="s">
        <v>199</v>
      </c>
    </row>
    <row r="14" spans="1:9" x14ac:dyDescent="0.2">
      <c r="A14" s="62">
        <v>12</v>
      </c>
      <c r="B14" s="63" t="s">
        <v>10</v>
      </c>
      <c r="C14" s="64">
        <v>778</v>
      </c>
      <c r="D14" s="65">
        <f t="shared" si="0"/>
        <v>-22</v>
      </c>
      <c r="H14" s="1">
        <v>400</v>
      </c>
      <c r="I14" s="1" t="s">
        <v>151</v>
      </c>
    </row>
    <row r="15" spans="1:9" x14ac:dyDescent="0.2">
      <c r="A15" s="62">
        <v>13</v>
      </c>
      <c r="B15" s="63" t="s">
        <v>26</v>
      </c>
      <c r="C15" s="64">
        <v>852</v>
      </c>
      <c r="D15" s="65">
        <v>0</v>
      </c>
      <c r="F15" s="1" t="s">
        <v>92</v>
      </c>
      <c r="G15" s="1">
        <v>5522</v>
      </c>
    </row>
    <row r="16" spans="1:9" x14ac:dyDescent="0.2">
      <c r="A16" s="62">
        <v>14</v>
      </c>
      <c r="B16" s="63" t="s">
        <v>27</v>
      </c>
      <c r="C16" s="64">
        <v>800</v>
      </c>
      <c r="D16" s="65">
        <f t="shared" si="0"/>
        <v>0</v>
      </c>
      <c r="F16" s="79">
        <v>41731</v>
      </c>
      <c r="G16" s="1">
        <v>282</v>
      </c>
      <c r="H16" s="1">
        <v>1100</v>
      </c>
      <c r="I16" s="1" t="s">
        <v>25</v>
      </c>
    </row>
    <row r="17" spans="1:9" x14ac:dyDescent="0.2">
      <c r="A17" s="62">
        <v>15</v>
      </c>
      <c r="B17" s="63" t="s">
        <v>67</v>
      </c>
      <c r="C17" s="64">
        <v>800</v>
      </c>
      <c r="D17" s="65">
        <f t="shared" si="0"/>
        <v>0</v>
      </c>
      <c r="F17" s="1" t="s">
        <v>92</v>
      </c>
      <c r="G17" s="1">
        <v>4140</v>
      </c>
    </row>
    <row r="18" spans="1:9" x14ac:dyDescent="0.2">
      <c r="A18" s="62">
        <v>16</v>
      </c>
      <c r="B18" s="63" t="s">
        <v>77</v>
      </c>
      <c r="C18" s="64">
        <v>800</v>
      </c>
      <c r="D18" s="65">
        <f t="shared" si="0"/>
        <v>0</v>
      </c>
      <c r="F18" s="79">
        <v>41738</v>
      </c>
      <c r="G18" s="1">
        <v>200</v>
      </c>
      <c r="H18" s="1">
        <v>1440</v>
      </c>
      <c r="I18" s="1" t="s">
        <v>162</v>
      </c>
    </row>
    <row r="19" spans="1:9" x14ac:dyDescent="0.2">
      <c r="A19" s="62">
        <v>17</v>
      </c>
      <c r="B19" s="63" t="s">
        <v>96</v>
      </c>
      <c r="C19" s="64">
        <v>560</v>
      </c>
      <c r="D19" s="65">
        <f t="shared" si="0"/>
        <v>-240</v>
      </c>
      <c r="F19" s="1" t="s">
        <v>92</v>
      </c>
      <c r="G19" s="1">
        <v>2900</v>
      </c>
    </row>
    <row r="20" spans="1:9" x14ac:dyDescent="0.2">
      <c r="A20" s="62">
        <v>18</v>
      </c>
      <c r="B20" s="63" t="s">
        <v>97</v>
      </c>
      <c r="C20" s="64">
        <v>300</v>
      </c>
      <c r="D20" s="65">
        <f t="shared" si="0"/>
        <v>-500</v>
      </c>
      <c r="F20" s="79">
        <v>41745</v>
      </c>
      <c r="G20" s="1">
        <v>100</v>
      </c>
      <c r="H20" s="1">
        <v>300</v>
      </c>
      <c r="I20" s="1" t="s">
        <v>151</v>
      </c>
    </row>
    <row r="21" spans="1:9" x14ac:dyDescent="0.2">
      <c r="A21" s="62">
        <v>19</v>
      </c>
      <c r="B21" s="63" t="s">
        <v>162</v>
      </c>
      <c r="C21" s="64">
        <v>600</v>
      </c>
      <c r="D21" s="65">
        <f t="shared" si="0"/>
        <v>-200</v>
      </c>
      <c r="F21" s="1" t="s">
        <v>92</v>
      </c>
      <c r="G21" s="1">
        <v>2700</v>
      </c>
    </row>
    <row r="22" spans="1:9" x14ac:dyDescent="0.2">
      <c r="A22" s="62">
        <v>20</v>
      </c>
      <c r="B22" s="63" t="s">
        <v>30</v>
      </c>
      <c r="C22" s="64">
        <v>700</v>
      </c>
      <c r="D22" s="65">
        <f t="shared" si="0"/>
        <v>-100</v>
      </c>
    </row>
    <row r="23" spans="1:9" x14ac:dyDescent="0.2">
      <c r="A23" s="62">
        <v>21</v>
      </c>
      <c r="B23" s="80" t="s">
        <v>83</v>
      </c>
      <c r="C23" s="81">
        <v>300</v>
      </c>
      <c r="D23" s="82">
        <v>500</v>
      </c>
    </row>
    <row r="24" spans="1:9" ht="13.5" thickBot="1" x14ac:dyDescent="0.25">
      <c r="A24" s="62">
        <v>22</v>
      </c>
      <c r="B24" s="74" t="s">
        <v>94</v>
      </c>
      <c r="C24" s="75">
        <v>300</v>
      </c>
      <c r="D24" s="71"/>
    </row>
    <row r="25" spans="1:9" ht="13.5" thickTop="1" x14ac:dyDescent="0.2"/>
  </sheetData>
  <mergeCells count="3">
    <mergeCell ref="A2:B2"/>
    <mergeCell ref="A1:D1"/>
    <mergeCell ref="F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F101"/>
  <sheetViews>
    <sheetView workbookViewId="0">
      <selection activeCell="K19" sqref="K19"/>
    </sheetView>
  </sheetViews>
  <sheetFormatPr baseColWidth="10" defaultRowHeight="15" x14ac:dyDescent="0.25"/>
  <cols>
    <col min="1" max="1" width="4.28515625" style="97" customWidth="1"/>
    <col min="2" max="2" width="11.42578125" style="97"/>
    <col min="3" max="3" width="3.7109375" style="97" customWidth="1"/>
    <col min="4" max="4" width="6.28515625" style="97" customWidth="1"/>
    <col min="5" max="5" width="13.42578125" style="97" customWidth="1"/>
    <col min="6" max="7" width="3" style="97" bestFit="1" customWidth="1"/>
    <col min="8" max="8" width="2.28515625" style="97" customWidth="1"/>
    <col min="9" max="10" width="3" style="97" bestFit="1" customWidth="1"/>
    <col min="11" max="11" width="2.28515625" style="97" customWidth="1"/>
    <col min="12" max="13" width="3" style="97" bestFit="1" customWidth="1"/>
    <col min="14" max="14" width="2.28515625" style="97" customWidth="1"/>
    <col min="15" max="16" width="3" style="97" bestFit="1" customWidth="1"/>
    <col min="17" max="17" width="2.28515625" style="97" customWidth="1"/>
    <col min="18" max="19" width="3" style="97" bestFit="1" customWidth="1"/>
    <col min="20" max="20" width="2.28515625" style="97" customWidth="1"/>
    <col min="21" max="22" width="3" style="97" customWidth="1"/>
    <col min="23" max="23" width="2.28515625" style="97" customWidth="1"/>
    <col min="24" max="25" width="3" style="97" customWidth="1"/>
    <col min="26" max="26" width="2.28515625" style="97" customWidth="1"/>
    <col min="27" max="29" width="3" style="97" customWidth="1"/>
    <col min="30" max="16384" width="11.42578125" style="97"/>
  </cols>
  <sheetData>
    <row r="1" spans="3:58" x14ac:dyDescent="0.25">
      <c r="C1" s="131" t="s">
        <v>185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96"/>
    </row>
    <row r="2" spans="3:58" x14ac:dyDescent="0.25">
      <c r="C2" s="130" t="s">
        <v>186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</row>
    <row r="3" spans="3:58" x14ac:dyDescent="0.25">
      <c r="C3" s="97" t="s">
        <v>188</v>
      </c>
      <c r="F3" s="130" t="s">
        <v>172</v>
      </c>
      <c r="G3" s="130"/>
      <c r="H3" s="98"/>
      <c r="I3" s="130" t="s">
        <v>173</v>
      </c>
      <c r="J3" s="130"/>
      <c r="K3" s="98"/>
      <c r="L3" s="130" t="s">
        <v>174</v>
      </c>
      <c r="M3" s="130"/>
      <c r="N3" s="98"/>
      <c r="O3" s="130" t="s">
        <v>175</v>
      </c>
      <c r="P3" s="130"/>
      <c r="Q3" s="98"/>
      <c r="R3" s="130" t="s">
        <v>176</v>
      </c>
      <c r="S3" s="130"/>
      <c r="U3" s="130" t="s">
        <v>177</v>
      </c>
      <c r="V3" s="130"/>
      <c r="X3" s="130" t="s">
        <v>178</v>
      </c>
      <c r="Y3" s="130"/>
      <c r="AA3" s="130" t="s">
        <v>179</v>
      </c>
      <c r="AB3" s="130"/>
      <c r="AG3" s="97" t="s">
        <v>188</v>
      </c>
      <c r="AJ3" s="130" t="s">
        <v>171</v>
      </c>
      <c r="AK3" s="130"/>
      <c r="AL3" s="98"/>
      <c r="AM3" s="130" t="s">
        <v>172</v>
      </c>
      <c r="AN3" s="130"/>
      <c r="AO3" s="98"/>
      <c r="AP3" s="130" t="s">
        <v>173</v>
      </c>
      <c r="AQ3" s="130"/>
      <c r="AR3" s="98"/>
      <c r="AS3" s="130" t="s">
        <v>174</v>
      </c>
      <c r="AT3" s="130"/>
      <c r="AU3" s="98"/>
      <c r="AV3" s="130" t="s">
        <v>175</v>
      </c>
      <c r="AW3" s="130"/>
      <c r="AY3" s="130" t="s">
        <v>176</v>
      </c>
      <c r="AZ3" s="130"/>
      <c r="BB3" s="130" t="s">
        <v>177</v>
      </c>
      <c r="BC3" s="130"/>
      <c r="BE3" s="130" t="s">
        <v>178</v>
      </c>
      <c r="BF3" s="130"/>
    </row>
    <row r="4" spans="3:58" x14ac:dyDescent="0.25">
      <c r="C4" s="98">
        <v>1</v>
      </c>
      <c r="D4" s="97" t="s">
        <v>11</v>
      </c>
      <c r="F4" s="97">
        <v>9</v>
      </c>
      <c r="G4" s="97">
        <v>2</v>
      </c>
      <c r="I4" s="97">
        <v>11</v>
      </c>
      <c r="J4" s="97">
        <v>9</v>
      </c>
      <c r="L4" s="97">
        <v>10</v>
      </c>
      <c r="M4" s="97">
        <v>11</v>
      </c>
      <c r="O4" s="97">
        <v>1</v>
      </c>
      <c r="P4" s="97">
        <v>10</v>
      </c>
      <c r="R4" s="97">
        <v>3</v>
      </c>
      <c r="S4" s="97">
        <v>1</v>
      </c>
      <c r="U4" s="97">
        <v>5</v>
      </c>
      <c r="V4" s="97">
        <v>3</v>
      </c>
      <c r="X4" s="97">
        <v>6</v>
      </c>
      <c r="Y4" s="97">
        <v>5</v>
      </c>
      <c r="AA4" s="97">
        <v>8</v>
      </c>
      <c r="AB4" s="97">
        <v>6</v>
      </c>
      <c r="AG4" s="98">
        <v>1</v>
      </c>
      <c r="AH4" s="97" t="s">
        <v>11</v>
      </c>
      <c r="AJ4" s="97">
        <v>2</v>
      </c>
      <c r="AK4" s="97">
        <v>4</v>
      </c>
      <c r="AM4" s="97">
        <v>11</v>
      </c>
      <c r="AN4" s="97">
        <v>2</v>
      </c>
      <c r="AP4" s="97">
        <v>13</v>
      </c>
      <c r="AQ4" s="97">
        <v>11</v>
      </c>
      <c r="AS4" s="97">
        <v>12</v>
      </c>
      <c r="AT4" s="97">
        <v>13</v>
      </c>
      <c r="AV4" s="97">
        <v>10</v>
      </c>
      <c r="AW4" s="97">
        <v>12</v>
      </c>
      <c r="AY4" s="97">
        <v>1</v>
      </c>
      <c r="AZ4" s="97">
        <v>10</v>
      </c>
      <c r="BB4" s="97">
        <v>3</v>
      </c>
      <c r="BC4" s="97">
        <v>1</v>
      </c>
      <c r="BE4" s="97">
        <v>5</v>
      </c>
      <c r="BF4" s="97">
        <v>3</v>
      </c>
    </row>
    <row r="5" spans="3:58" x14ac:dyDescent="0.25">
      <c r="C5" s="98">
        <v>2</v>
      </c>
      <c r="D5" s="97" t="s">
        <v>25</v>
      </c>
      <c r="F5" s="97">
        <v>11</v>
      </c>
      <c r="G5" s="97">
        <v>4</v>
      </c>
      <c r="I5" s="97">
        <v>10</v>
      </c>
      <c r="J5" s="97">
        <v>2</v>
      </c>
      <c r="L5" s="97">
        <v>1</v>
      </c>
      <c r="M5" s="97">
        <v>9</v>
      </c>
      <c r="O5" s="97">
        <v>3</v>
      </c>
      <c r="P5" s="97">
        <v>11</v>
      </c>
      <c r="R5" s="97">
        <v>5</v>
      </c>
      <c r="S5" s="97">
        <v>10</v>
      </c>
      <c r="U5" s="97">
        <v>6</v>
      </c>
      <c r="V5" s="97">
        <v>1</v>
      </c>
      <c r="X5" s="97">
        <v>8</v>
      </c>
      <c r="Y5" s="97">
        <v>3</v>
      </c>
      <c r="AA5" s="97">
        <v>7</v>
      </c>
      <c r="AB5" s="97">
        <v>5</v>
      </c>
      <c r="AG5" s="98">
        <v>2</v>
      </c>
      <c r="AH5" s="97" t="s">
        <v>25</v>
      </c>
      <c r="AJ5" s="97">
        <v>11</v>
      </c>
      <c r="AK5" s="97">
        <v>6</v>
      </c>
      <c r="AM5" s="97">
        <v>13</v>
      </c>
      <c r="AN5" s="97">
        <v>4</v>
      </c>
      <c r="AP5" s="97">
        <v>12</v>
      </c>
      <c r="AQ5" s="97">
        <v>2</v>
      </c>
      <c r="AS5" s="97">
        <v>10</v>
      </c>
      <c r="AT5" s="97">
        <v>11</v>
      </c>
      <c r="AV5" s="97">
        <v>1</v>
      </c>
      <c r="AW5" s="97">
        <v>13</v>
      </c>
      <c r="AY5" s="97">
        <v>3</v>
      </c>
      <c r="AZ5" s="97">
        <v>12</v>
      </c>
      <c r="BB5" s="97">
        <v>5</v>
      </c>
      <c r="BC5" s="97">
        <v>10</v>
      </c>
      <c r="BE5" s="97">
        <v>7</v>
      </c>
      <c r="BF5" s="97">
        <v>1</v>
      </c>
    </row>
    <row r="6" spans="3:58" x14ac:dyDescent="0.25">
      <c r="C6" s="98">
        <v>3</v>
      </c>
      <c r="D6" s="97" t="s">
        <v>50</v>
      </c>
      <c r="F6" s="97">
        <v>10</v>
      </c>
      <c r="G6" s="97">
        <v>7</v>
      </c>
      <c r="I6" s="97">
        <v>1</v>
      </c>
      <c r="J6" s="97">
        <v>4</v>
      </c>
      <c r="L6" s="97">
        <v>3</v>
      </c>
      <c r="M6" s="97">
        <v>2</v>
      </c>
      <c r="O6" s="97">
        <v>5</v>
      </c>
      <c r="P6" s="97">
        <v>9</v>
      </c>
      <c r="R6" s="97">
        <v>6</v>
      </c>
      <c r="S6" s="97">
        <v>11</v>
      </c>
      <c r="U6" s="97">
        <v>8</v>
      </c>
      <c r="V6" s="97">
        <v>10</v>
      </c>
      <c r="X6" s="97">
        <v>7</v>
      </c>
      <c r="Y6" s="97">
        <v>1</v>
      </c>
      <c r="AA6" s="97">
        <v>4</v>
      </c>
      <c r="AB6" s="97">
        <v>3</v>
      </c>
      <c r="AG6" s="98">
        <v>3</v>
      </c>
      <c r="AH6" s="97" t="s">
        <v>50</v>
      </c>
      <c r="AJ6" s="97">
        <v>13</v>
      </c>
      <c r="AK6" s="97">
        <v>8</v>
      </c>
      <c r="AM6" s="97">
        <v>12</v>
      </c>
      <c r="AN6" s="97">
        <v>6</v>
      </c>
      <c r="AP6" s="97">
        <v>10</v>
      </c>
      <c r="AQ6" s="97">
        <v>4</v>
      </c>
      <c r="AS6" s="97">
        <v>1</v>
      </c>
      <c r="AT6" s="97">
        <v>2</v>
      </c>
      <c r="AV6" s="97">
        <v>3</v>
      </c>
      <c r="AW6" s="97">
        <v>11</v>
      </c>
      <c r="AY6" s="97">
        <v>5</v>
      </c>
      <c r="AZ6" s="97">
        <v>13</v>
      </c>
      <c r="BB6" s="97">
        <v>7</v>
      </c>
      <c r="BC6" s="97">
        <v>12</v>
      </c>
      <c r="BE6" s="97">
        <v>9</v>
      </c>
      <c r="BF6" s="97">
        <v>10</v>
      </c>
    </row>
    <row r="7" spans="3:58" x14ac:dyDescent="0.25">
      <c r="C7" s="98">
        <v>4</v>
      </c>
      <c r="D7" s="97" t="s">
        <v>16</v>
      </c>
      <c r="F7" s="97">
        <v>1</v>
      </c>
      <c r="G7" s="97">
        <v>8</v>
      </c>
      <c r="I7" s="97">
        <v>3</v>
      </c>
      <c r="J7" s="97">
        <v>7</v>
      </c>
      <c r="L7" s="97">
        <v>5</v>
      </c>
      <c r="M7" s="97">
        <v>4</v>
      </c>
      <c r="O7" s="97">
        <v>6</v>
      </c>
      <c r="P7" s="97">
        <v>2</v>
      </c>
      <c r="R7" s="97">
        <v>8</v>
      </c>
      <c r="S7" s="97">
        <v>9</v>
      </c>
      <c r="U7" s="97">
        <v>7</v>
      </c>
      <c r="V7" s="97">
        <v>11</v>
      </c>
      <c r="X7" s="97">
        <v>4</v>
      </c>
      <c r="Y7" s="97">
        <v>10</v>
      </c>
      <c r="AA7" s="97">
        <v>2</v>
      </c>
      <c r="AB7" s="97">
        <v>1</v>
      </c>
      <c r="AG7" s="98">
        <v>4</v>
      </c>
      <c r="AH7" s="97" t="s">
        <v>16</v>
      </c>
      <c r="AJ7" s="97">
        <v>12</v>
      </c>
      <c r="AK7" s="97">
        <v>9</v>
      </c>
      <c r="AM7" s="97">
        <v>10</v>
      </c>
      <c r="AN7" s="97">
        <v>8</v>
      </c>
      <c r="AP7" s="97">
        <v>1</v>
      </c>
      <c r="AQ7" s="97">
        <v>6</v>
      </c>
      <c r="AS7" s="97">
        <v>3</v>
      </c>
      <c r="AT7" s="97">
        <v>4</v>
      </c>
      <c r="AV7" s="97">
        <v>5</v>
      </c>
      <c r="AW7" s="97">
        <v>2</v>
      </c>
      <c r="AY7" s="97">
        <v>7</v>
      </c>
      <c r="AZ7" s="97">
        <v>11</v>
      </c>
      <c r="BB7" s="97">
        <v>9</v>
      </c>
      <c r="BC7" s="97">
        <v>13</v>
      </c>
      <c r="BE7" s="97">
        <v>8</v>
      </c>
      <c r="BF7" s="97">
        <v>12</v>
      </c>
    </row>
    <row r="8" spans="3:58" x14ac:dyDescent="0.25">
      <c r="C8" s="98">
        <v>5</v>
      </c>
      <c r="D8" s="97" t="s">
        <v>7</v>
      </c>
      <c r="F8" s="97">
        <v>3</v>
      </c>
      <c r="G8" s="97">
        <v>6</v>
      </c>
      <c r="I8" s="97">
        <v>5</v>
      </c>
      <c r="J8" s="97">
        <v>8</v>
      </c>
      <c r="L8" s="97">
        <v>6</v>
      </c>
      <c r="M8" s="97">
        <v>7</v>
      </c>
      <c r="O8" s="97">
        <v>8</v>
      </c>
      <c r="P8" s="97">
        <v>4</v>
      </c>
      <c r="R8" s="97">
        <v>7</v>
      </c>
      <c r="S8" s="97">
        <v>2</v>
      </c>
      <c r="U8" s="97">
        <v>4</v>
      </c>
      <c r="V8" s="97">
        <v>9</v>
      </c>
      <c r="X8" s="97">
        <v>2</v>
      </c>
      <c r="Y8" s="97">
        <v>11</v>
      </c>
      <c r="AA8" s="97">
        <v>9</v>
      </c>
      <c r="AB8" s="97">
        <v>10</v>
      </c>
      <c r="AG8" s="98">
        <v>5</v>
      </c>
      <c r="AH8" s="97" t="s">
        <v>7</v>
      </c>
      <c r="AJ8" s="97">
        <v>10</v>
      </c>
      <c r="AK8" s="97">
        <v>7</v>
      </c>
      <c r="AM8" s="97">
        <v>1</v>
      </c>
      <c r="AN8" s="97">
        <v>9</v>
      </c>
      <c r="AP8" s="97">
        <v>3</v>
      </c>
      <c r="AQ8" s="97">
        <v>8</v>
      </c>
      <c r="AS8" s="97">
        <v>5</v>
      </c>
      <c r="AT8" s="97">
        <v>6</v>
      </c>
      <c r="AV8" s="97">
        <v>7</v>
      </c>
      <c r="AW8" s="97">
        <v>4</v>
      </c>
      <c r="AY8" s="97">
        <v>9</v>
      </c>
      <c r="AZ8" s="97">
        <v>2</v>
      </c>
      <c r="BB8" s="97">
        <v>8</v>
      </c>
      <c r="BC8" s="97">
        <v>11</v>
      </c>
      <c r="BE8" s="97">
        <v>6</v>
      </c>
      <c r="BF8" s="97">
        <v>13</v>
      </c>
    </row>
    <row r="9" spans="3:58" x14ac:dyDescent="0.25">
      <c r="C9" s="98">
        <v>6</v>
      </c>
      <c r="D9" s="97" t="s">
        <v>101</v>
      </c>
      <c r="F9" s="97">
        <v>5</v>
      </c>
      <c r="G9" s="97">
        <v>12</v>
      </c>
      <c r="I9" s="97">
        <v>6</v>
      </c>
      <c r="J9" s="97">
        <v>12</v>
      </c>
      <c r="L9" s="97">
        <v>8</v>
      </c>
      <c r="M9" s="97">
        <v>12</v>
      </c>
      <c r="O9" s="97">
        <v>7</v>
      </c>
      <c r="P9" s="97">
        <v>12</v>
      </c>
      <c r="R9" s="97">
        <v>4</v>
      </c>
      <c r="S9" s="97">
        <v>12</v>
      </c>
      <c r="U9" s="97">
        <v>2</v>
      </c>
      <c r="V9" s="97">
        <v>12</v>
      </c>
      <c r="X9" s="97">
        <v>9</v>
      </c>
      <c r="Y9" s="97">
        <v>12</v>
      </c>
      <c r="AA9" s="97">
        <v>11</v>
      </c>
      <c r="AB9" s="97">
        <v>12</v>
      </c>
      <c r="AG9" s="98">
        <v>6</v>
      </c>
      <c r="AJ9" s="97">
        <v>1</v>
      </c>
      <c r="AK9" s="97">
        <v>5</v>
      </c>
      <c r="AM9" s="97">
        <v>3</v>
      </c>
      <c r="AN9" s="97">
        <v>7</v>
      </c>
      <c r="AP9" s="97">
        <v>5</v>
      </c>
      <c r="AQ9" s="97">
        <v>9</v>
      </c>
      <c r="AS9" s="97">
        <v>7</v>
      </c>
      <c r="AT9" s="97">
        <v>8</v>
      </c>
      <c r="AV9" s="97">
        <v>9</v>
      </c>
      <c r="AW9" s="97">
        <v>6</v>
      </c>
      <c r="AY9" s="97">
        <v>8</v>
      </c>
      <c r="AZ9" s="97">
        <v>4</v>
      </c>
      <c r="BB9" s="97">
        <v>6</v>
      </c>
      <c r="BC9" s="97">
        <v>2</v>
      </c>
      <c r="BE9" s="97">
        <v>4</v>
      </c>
      <c r="BF9" s="97">
        <v>11</v>
      </c>
    </row>
    <row r="10" spans="3:58" x14ac:dyDescent="0.25">
      <c r="C10" s="98">
        <v>7</v>
      </c>
      <c r="D10" s="97" t="s">
        <v>13</v>
      </c>
      <c r="AG10" s="98">
        <v>7</v>
      </c>
      <c r="AH10" s="97" t="s">
        <v>101</v>
      </c>
      <c r="AJ10" s="97">
        <v>3</v>
      </c>
      <c r="AK10" s="97">
        <v>14</v>
      </c>
      <c r="AM10" s="97">
        <v>5</v>
      </c>
      <c r="AN10" s="97">
        <v>14</v>
      </c>
      <c r="AP10" s="97">
        <v>7</v>
      </c>
      <c r="AQ10" s="97">
        <v>14</v>
      </c>
      <c r="AS10" s="97">
        <v>9</v>
      </c>
      <c r="AT10" s="97">
        <v>14</v>
      </c>
      <c r="AV10" s="97">
        <v>8</v>
      </c>
      <c r="AW10" s="97">
        <v>14</v>
      </c>
      <c r="AY10" s="97">
        <v>6</v>
      </c>
      <c r="AZ10" s="97">
        <v>14</v>
      </c>
      <c r="BB10" s="97">
        <v>4</v>
      </c>
      <c r="BC10" s="97">
        <v>14</v>
      </c>
      <c r="BE10" s="97">
        <v>2</v>
      </c>
      <c r="BF10" s="97">
        <v>14</v>
      </c>
    </row>
    <row r="11" spans="3:58" x14ac:dyDescent="0.25">
      <c r="C11" s="98">
        <v>8</v>
      </c>
      <c r="D11" s="97" t="s">
        <v>36</v>
      </c>
      <c r="AG11" s="98">
        <v>8</v>
      </c>
      <c r="AH11" s="97" t="s">
        <v>13</v>
      </c>
    </row>
    <row r="12" spans="3:58" x14ac:dyDescent="0.25">
      <c r="C12" s="98">
        <v>9</v>
      </c>
      <c r="D12" s="97" t="s">
        <v>96</v>
      </c>
      <c r="F12" s="130" t="s">
        <v>180</v>
      </c>
      <c r="G12" s="130"/>
      <c r="I12" s="130" t="s">
        <v>181</v>
      </c>
      <c r="J12" s="130"/>
      <c r="L12" s="130" t="s">
        <v>182</v>
      </c>
      <c r="M12" s="130"/>
      <c r="O12" s="130" t="s">
        <v>183</v>
      </c>
      <c r="P12" s="130"/>
      <c r="R12" s="130"/>
      <c r="S12" s="130"/>
      <c r="U12" s="130"/>
      <c r="V12" s="130"/>
      <c r="X12" s="130"/>
      <c r="Y12" s="130"/>
      <c r="AA12" s="130"/>
      <c r="AB12" s="130"/>
      <c r="AG12" s="98">
        <v>9</v>
      </c>
      <c r="AH12" s="97" t="s">
        <v>36</v>
      </c>
      <c r="AJ12" s="130" t="s">
        <v>179</v>
      </c>
      <c r="AK12" s="130"/>
      <c r="AM12" s="130" t="s">
        <v>180</v>
      </c>
      <c r="AN12" s="130"/>
      <c r="AP12" s="130" t="s">
        <v>181</v>
      </c>
      <c r="AQ12" s="130"/>
      <c r="AS12" s="130" t="s">
        <v>182</v>
      </c>
      <c r="AT12" s="130"/>
      <c r="AV12" s="130" t="s">
        <v>183</v>
      </c>
      <c r="AW12" s="130"/>
      <c r="AY12" s="130"/>
      <c r="AZ12" s="130"/>
      <c r="BB12" s="130"/>
      <c r="BC12" s="130"/>
      <c r="BE12" s="130"/>
      <c r="BF12" s="130"/>
    </row>
    <row r="13" spans="3:58" x14ac:dyDescent="0.25">
      <c r="C13" s="98">
        <v>10</v>
      </c>
      <c r="D13" s="97" t="s">
        <v>97</v>
      </c>
      <c r="F13" s="97">
        <v>7</v>
      </c>
      <c r="G13" s="97">
        <v>8</v>
      </c>
      <c r="I13" s="97">
        <v>4</v>
      </c>
      <c r="J13" s="97">
        <v>7</v>
      </c>
      <c r="L13" s="97">
        <v>2</v>
      </c>
      <c r="M13" s="97">
        <v>4</v>
      </c>
      <c r="O13" s="97">
        <v>9</v>
      </c>
      <c r="P13" s="97">
        <v>2</v>
      </c>
      <c r="AG13" s="98">
        <v>10</v>
      </c>
      <c r="AH13" s="97" t="s">
        <v>5</v>
      </c>
      <c r="AJ13" s="97">
        <v>7</v>
      </c>
      <c r="AK13" s="97">
        <v>5</v>
      </c>
      <c r="AM13" s="97">
        <v>9</v>
      </c>
      <c r="AN13" s="97">
        <v>7</v>
      </c>
      <c r="AP13" s="97">
        <v>8</v>
      </c>
      <c r="AQ13" s="97">
        <v>9</v>
      </c>
      <c r="AS13" s="97">
        <v>6</v>
      </c>
      <c r="AT13" s="97">
        <v>8</v>
      </c>
      <c r="AV13" s="97">
        <v>4</v>
      </c>
      <c r="AW13" s="97">
        <v>6</v>
      </c>
    </row>
    <row r="14" spans="3:58" x14ac:dyDescent="0.25">
      <c r="C14" s="98">
        <v>11</v>
      </c>
      <c r="D14" s="97" t="s">
        <v>77</v>
      </c>
      <c r="F14" s="97">
        <v>4</v>
      </c>
      <c r="G14" s="97">
        <v>6</v>
      </c>
      <c r="I14" s="97">
        <v>2</v>
      </c>
      <c r="J14" s="97">
        <v>8</v>
      </c>
      <c r="L14" s="97">
        <v>9</v>
      </c>
      <c r="M14" s="97">
        <v>7</v>
      </c>
      <c r="O14" s="97">
        <v>11</v>
      </c>
      <c r="P14" s="97">
        <v>4</v>
      </c>
      <c r="AG14" s="98">
        <v>11</v>
      </c>
      <c r="AH14" s="97" t="s">
        <v>96</v>
      </c>
      <c r="AJ14" s="97">
        <v>9</v>
      </c>
      <c r="AK14" s="97">
        <v>3</v>
      </c>
      <c r="AM14" s="97">
        <v>8</v>
      </c>
      <c r="AN14" s="97">
        <v>5</v>
      </c>
      <c r="AP14" s="97">
        <v>6</v>
      </c>
      <c r="AQ14" s="97">
        <v>7</v>
      </c>
      <c r="AS14" s="97">
        <v>4</v>
      </c>
      <c r="AT14" s="97">
        <v>9</v>
      </c>
      <c r="AV14" s="97">
        <v>2</v>
      </c>
      <c r="AW14" s="97">
        <v>8</v>
      </c>
    </row>
    <row r="15" spans="3:58" x14ac:dyDescent="0.25">
      <c r="C15" s="98">
        <v>12</v>
      </c>
      <c r="D15" s="97" t="s">
        <v>162</v>
      </c>
      <c r="F15" s="97">
        <v>2</v>
      </c>
      <c r="G15" s="97">
        <v>5</v>
      </c>
      <c r="I15" s="97">
        <v>9</v>
      </c>
      <c r="J15" s="97">
        <v>6</v>
      </c>
      <c r="L15" s="97">
        <v>11</v>
      </c>
      <c r="M15" s="97">
        <v>8</v>
      </c>
      <c r="O15" s="97">
        <v>10</v>
      </c>
      <c r="P15" s="97">
        <v>7</v>
      </c>
      <c r="AG15" s="98">
        <v>12</v>
      </c>
      <c r="AH15" s="97" t="s">
        <v>97</v>
      </c>
      <c r="AJ15" s="97">
        <v>8</v>
      </c>
      <c r="AK15" s="97">
        <v>1</v>
      </c>
      <c r="AM15" s="97">
        <v>6</v>
      </c>
      <c r="AN15" s="97">
        <v>3</v>
      </c>
      <c r="AP15" s="97">
        <v>4</v>
      </c>
      <c r="AQ15" s="97">
        <v>5</v>
      </c>
      <c r="AS15" s="97">
        <v>2</v>
      </c>
      <c r="AT15" s="97">
        <v>7</v>
      </c>
      <c r="AV15" s="97">
        <v>11</v>
      </c>
      <c r="AW15" s="97">
        <v>9</v>
      </c>
    </row>
    <row r="16" spans="3:58" x14ac:dyDescent="0.25">
      <c r="C16" s="98"/>
      <c r="F16" s="97">
        <v>9</v>
      </c>
      <c r="G16" s="97">
        <v>3</v>
      </c>
      <c r="I16" s="97">
        <v>11</v>
      </c>
      <c r="J16" s="97">
        <v>5</v>
      </c>
      <c r="L16" s="97">
        <v>10</v>
      </c>
      <c r="M16" s="97">
        <v>6</v>
      </c>
      <c r="O16" s="97">
        <v>1</v>
      </c>
      <c r="P16" s="97">
        <v>8</v>
      </c>
      <c r="AG16" s="98">
        <v>13</v>
      </c>
      <c r="AH16" s="97" t="s">
        <v>77</v>
      </c>
      <c r="AJ16" s="97">
        <v>6</v>
      </c>
      <c r="AK16" s="97">
        <v>10</v>
      </c>
      <c r="AM16" s="97">
        <v>4</v>
      </c>
      <c r="AN16" s="97">
        <v>1</v>
      </c>
      <c r="AP16" s="97">
        <v>2</v>
      </c>
      <c r="AQ16" s="97">
        <v>3</v>
      </c>
      <c r="AS16" s="97">
        <v>11</v>
      </c>
      <c r="AT16" s="97">
        <v>5</v>
      </c>
      <c r="AV16" s="97">
        <v>13</v>
      </c>
      <c r="AW16" s="97">
        <v>7</v>
      </c>
    </row>
    <row r="17" spans="3:49" x14ac:dyDescent="0.25">
      <c r="C17" s="98"/>
      <c r="F17" s="97">
        <v>11</v>
      </c>
      <c r="G17" s="97">
        <v>1</v>
      </c>
      <c r="I17" s="97">
        <v>10</v>
      </c>
      <c r="J17" s="97">
        <v>3</v>
      </c>
      <c r="L17" s="97">
        <v>1</v>
      </c>
      <c r="M17" s="97">
        <v>5</v>
      </c>
      <c r="O17" s="97">
        <v>3</v>
      </c>
      <c r="P17" s="97">
        <v>6</v>
      </c>
      <c r="AG17" s="98">
        <v>14</v>
      </c>
      <c r="AH17" s="97" t="s">
        <v>162</v>
      </c>
      <c r="AJ17" s="97">
        <v>4</v>
      </c>
      <c r="AK17" s="97">
        <v>12</v>
      </c>
      <c r="AM17" s="97">
        <v>2</v>
      </c>
      <c r="AN17" s="97">
        <v>10</v>
      </c>
      <c r="AP17" s="97">
        <v>11</v>
      </c>
      <c r="AQ17" s="97">
        <v>1</v>
      </c>
      <c r="AS17" s="97">
        <v>13</v>
      </c>
      <c r="AT17" s="97">
        <v>3</v>
      </c>
      <c r="AV17" s="97">
        <v>12</v>
      </c>
      <c r="AW17" s="97">
        <v>5</v>
      </c>
    </row>
    <row r="18" spans="3:49" x14ac:dyDescent="0.25">
      <c r="F18" s="97">
        <v>10</v>
      </c>
      <c r="G18" s="97">
        <v>12</v>
      </c>
      <c r="I18" s="97">
        <v>1</v>
      </c>
      <c r="J18" s="97">
        <v>12</v>
      </c>
      <c r="L18" s="97">
        <v>3</v>
      </c>
      <c r="M18" s="97">
        <v>12</v>
      </c>
      <c r="O18" s="97">
        <v>5</v>
      </c>
      <c r="P18" s="97">
        <v>12</v>
      </c>
      <c r="AJ18" s="97">
        <v>2</v>
      </c>
      <c r="AK18" s="97">
        <v>13</v>
      </c>
      <c r="AM18" s="97">
        <v>11</v>
      </c>
      <c r="AN18" s="97">
        <v>12</v>
      </c>
      <c r="AP18" s="97">
        <v>13</v>
      </c>
      <c r="AQ18" s="97">
        <v>10</v>
      </c>
      <c r="AS18" s="97">
        <v>12</v>
      </c>
      <c r="AT18" s="97">
        <v>1</v>
      </c>
      <c r="AV18" s="97">
        <v>10</v>
      </c>
      <c r="AW18" s="97">
        <v>3</v>
      </c>
    </row>
    <row r="20" spans="3:49" x14ac:dyDescent="0.25">
      <c r="C20" s="130" t="s">
        <v>185</v>
      </c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J20" s="97">
        <v>11</v>
      </c>
      <c r="AK20" s="97">
        <v>14</v>
      </c>
      <c r="AM20" s="97">
        <v>13</v>
      </c>
      <c r="AN20" s="97">
        <v>14</v>
      </c>
      <c r="AP20" s="97">
        <v>12</v>
      </c>
      <c r="AQ20" s="97">
        <v>14</v>
      </c>
      <c r="AS20" s="97">
        <v>10</v>
      </c>
      <c r="AT20" s="97">
        <v>14</v>
      </c>
      <c r="AV20" s="97">
        <v>1</v>
      </c>
      <c r="AW20" s="97">
        <v>14</v>
      </c>
    </row>
    <row r="21" spans="3:49" x14ac:dyDescent="0.25">
      <c r="C21" s="131" t="s">
        <v>187</v>
      </c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</row>
    <row r="22" spans="3:49" x14ac:dyDescent="0.25">
      <c r="C22" s="97" t="s">
        <v>189</v>
      </c>
      <c r="F22" s="98" t="s">
        <v>184</v>
      </c>
      <c r="G22" s="98"/>
      <c r="I22" s="98" t="s">
        <v>171</v>
      </c>
      <c r="J22" s="98"/>
      <c r="L22" s="98" t="s">
        <v>172</v>
      </c>
      <c r="M22" s="98"/>
      <c r="O22" s="98" t="s">
        <v>173</v>
      </c>
      <c r="P22" s="98"/>
      <c r="R22" s="98" t="s">
        <v>174</v>
      </c>
      <c r="S22" s="98"/>
      <c r="U22" s="98" t="s">
        <v>175</v>
      </c>
      <c r="V22" s="98"/>
      <c r="X22" s="98" t="s">
        <v>176</v>
      </c>
      <c r="Y22" s="98"/>
      <c r="AA22" s="98" t="s">
        <v>177</v>
      </c>
      <c r="AB22" s="98"/>
    </row>
    <row r="23" spans="3:49" x14ac:dyDescent="0.25">
      <c r="C23" s="98">
        <v>1</v>
      </c>
      <c r="D23" s="97" t="s">
        <v>107</v>
      </c>
      <c r="F23" s="97">
        <v>1</v>
      </c>
      <c r="G23" s="97">
        <v>2</v>
      </c>
      <c r="I23" s="97">
        <v>3</v>
      </c>
      <c r="J23" s="97">
        <v>1</v>
      </c>
      <c r="L23" s="97">
        <v>5</v>
      </c>
      <c r="M23" s="97">
        <v>3</v>
      </c>
      <c r="O23" s="97">
        <v>7</v>
      </c>
      <c r="P23" s="97">
        <v>5</v>
      </c>
      <c r="R23" s="97">
        <v>6</v>
      </c>
      <c r="S23" s="97">
        <v>7</v>
      </c>
      <c r="U23" s="97">
        <v>4</v>
      </c>
      <c r="V23" s="97">
        <v>6</v>
      </c>
      <c r="X23" s="97">
        <v>2</v>
      </c>
      <c r="Y23" s="97">
        <v>4</v>
      </c>
      <c r="AA23" s="97">
        <v>1</v>
      </c>
      <c r="AB23" s="97">
        <v>2</v>
      </c>
    </row>
    <row r="24" spans="3:49" x14ac:dyDescent="0.25">
      <c r="C24" s="98">
        <v>2</v>
      </c>
      <c r="D24" s="97" t="s">
        <v>10</v>
      </c>
      <c r="F24" s="97">
        <v>3</v>
      </c>
      <c r="G24" s="97">
        <v>4</v>
      </c>
      <c r="I24" s="97">
        <v>5</v>
      </c>
      <c r="J24" s="97">
        <v>2</v>
      </c>
      <c r="L24" s="97">
        <v>7</v>
      </c>
      <c r="M24" s="97">
        <v>1</v>
      </c>
      <c r="O24" s="97">
        <v>6</v>
      </c>
      <c r="P24" s="97">
        <v>3</v>
      </c>
      <c r="R24" s="97">
        <v>4</v>
      </c>
      <c r="S24" s="97">
        <v>5</v>
      </c>
      <c r="U24" s="97">
        <v>2</v>
      </c>
      <c r="V24" s="97">
        <v>7</v>
      </c>
      <c r="X24" s="97">
        <v>1</v>
      </c>
      <c r="Y24" s="97">
        <v>6</v>
      </c>
      <c r="AA24" s="97">
        <v>3</v>
      </c>
      <c r="AB24" s="97">
        <v>4</v>
      </c>
    </row>
    <row r="25" spans="3:49" x14ac:dyDescent="0.25">
      <c r="C25" s="98">
        <v>3</v>
      </c>
      <c r="D25" s="97" t="s">
        <v>26</v>
      </c>
      <c r="F25" s="97">
        <v>5</v>
      </c>
      <c r="G25" s="97">
        <v>6</v>
      </c>
      <c r="I25" s="97">
        <v>7</v>
      </c>
      <c r="J25" s="97">
        <v>4</v>
      </c>
      <c r="L25" s="97">
        <v>6</v>
      </c>
      <c r="M25" s="97">
        <v>2</v>
      </c>
      <c r="O25" s="97">
        <v>4</v>
      </c>
      <c r="P25" s="97">
        <v>1</v>
      </c>
      <c r="R25" s="97">
        <v>2</v>
      </c>
      <c r="S25" s="97">
        <v>3</v>
      </c>
      <c r="U25" s="97">
        <v>1</v>
      </c>
      <c r="V25" s="97">
        <v>5</v>
      </c>
      <c r="X25" s="97">
        <v>3</v>
      </c>
      <c r="Y25" s="97">
        <v>7</v>
      </c>
      <c r="AA25" s="97">
        <v>5</v>
      </c>
      <c r="AB25" s="97">
        <v>6</v>
      </c>
    </row>
    <row r="26" spans="3:49" x14ac:dyDescent="0.25">
      <c r="C26" s="98">
        <v>4</v>
      </c>
      <c r="D26" s="97" t="s">
        <v>27</v>
      </c>
      <c r="F26" s="97">
        <v>7</v>
      </c>
      <c r="G26" s="97">
        <v>8</v>
      </c>
      <c r="I26" s="97">
        <v>6</v>
      </c>
      <c r="J26" s="97">
        <v>8</v>
      </c>
      <c r="L26" s="97">
        <v>4</v>
      </c>
      <c r="M26" s="97">
        <v>8</v>
      </c>
      <c r="O26" s="97">
        <v>2</v>
      </c>
      <c r="P26" s="97">
        <v>8</v>
      </c>
      <c r="R26" s="97">
        <v>1</v>
      </c>
      <c r="S26" s="97">
        <v>8</v>
      </c>
      <c r="U26" s="97">
        <v>3</v>
      </c>
      <c r="V26" s="97">
        <v>8</v>
      </c>
      <c r="X26" s="97">
        <v>5</v>
      </c>
      <c r="Y26" s="97">
        <v>8</v>
      </c>
      <c r="AA26" s="97">
        <v>7</v>
      </c>
      <c r="AB26" s="97">
        <v>8</v>
      </c>
    </row>
    <row r="27" spans="3:49" x14ac:dyDescent="0.25">
      <c r="C27" s="98">
        <v>5</v>
      </c>
      <c r="D27" s="97" t="s">
        <v>67</v>
      </c>
    </row>
    <row r="28" spans="3:49" x14ac:dyDescent="0.25">
      <c r="C28" s="98">
        <v>6</v>
      </c>
      <c r="D28" s="97" t="s">
        <v>83</v>
      </c>
      <c r="F28" s="98" t="s">
        <v>178</v>
      </c>
      <c r="G28" s="98"/>
      <c r="I28" s="98" t="s">
        <v>179</v>
      </c>
      <c r="J28" s="98"/>
      <c r="L28" s="98" t="s">
        <v>180</v>
      </c>
      <c r="M28" s="98"/>
      <c r="O28" s="98" t="s">
        <v>181</v>
      </c>
      <c r="P28" s="98"/>
      <c r="R28" s="98" t="s">
        <v>182</v>
      </c>
      <c r="S28" s="98"/>
      <c r="U28" s="98" t="s">
        <v>183</v>
      </c>
      <c r="V28" s="98"/>
    </row>
    <row r="29" spans="3:49" x14ac:dyDescent="0.25">
      <c r="C29" s="98">
        <v>7</v>
      </c>
      <c r="D29" s="97" t="s">
        <v>8</v>
      </c>
      <c r="F29" s="97">
        <v>3</v>
      </c>
      <c r="G29" s="97">
        <v>1</v>
      </c>
      <c r="I29" s="97">
        <v>5</v>
      </c>
      <c r="J29" s="97">
        <v>3</v>
      </c>
      <c r="L29" s="97">
        <v>7</v>
      </c>
      <c r="M29" s="97">
        <v>5</v>
      </c>
      <c r="O29" s="97">
        <v>6</v>
      </c>
      <c r="P29" s="97">
        <v>7</v>
      </c>
      <c r="R29" s="97">
        <v>4</v>
      </c>
      <c r="S29" s="97">
        <v>6</v>
      </c>
      <c r="U29" s="97">
        <v>2</v>
      </c>
      <c r="V29" s="97">
        <v>4</v>
      </c>
    </row>
    <row r="30" spans="3:49" x14ac:dyDescent="0.25">
      <c r="C30" s="98">
        <v>8</v>
      </c>
      <c r="D30" s="97" t="s">
        <v>30</v>
      </c>
      <c r="F30" s="97">
        <v>5</v>
      </c>
      <c r="G30" s="97">
        <v>2</v>
      </c>
      <c r="I30" s="97">
        <v>7</v>
      </c>
      <c r="J30" s="97">
        <v>1</v>
      </c>
      <c r="L30" s="97">
        <v>6</v>
      </c>
      <c r="M30" s="97">
        <v>3</v>
      </c>
      <c r="O30" s="97">
        <v>4</v>
      </c>
      <c r="P30" s="97">
        <v>5</v>
      </c>
      <c r="R30" s="97">
        <v>2</v>
      </c>
      <c r="S30" s="97">
        <v>7</v>
      </c>
      <c r="U30" s="97">
        <v>1</v>
      </c>
      <c r="V30" s="97">
        <v>6</v>
      </c>
    </row>
    <row r="31" spans="3:49" x14ac:dyDescent="0.25">
      <c r="C31" s="98"/>
      <c r="F31" s="97">
        <v>7</v>
      </c>
      <c r="G31" s="97">
        <v>4</v>
      </c>
      <c r="I31" s="97">
        <v>6</v>
      </c>
      <c r="J31" s="97">
        <v>2</v>
      </c>
      <c r="L31" s="97">
        <v>4</v>
      </c>
      <c r="M31" s="97">
        <v>1</v>
      </c>
      <c r="O31" s="97">
        <v>2</v>
      </c>
      <c r="P31" s="97">
        <v>3</v>
      </c>
      <c r="R31" s="97">
        <v>1</v>
      </c>
      <c r="S31" s="97">
        <v>5</v>
      </c>
      <c r="U31" s="97">
        <v>3</v>
      </c>
      <c r="V31" s="97">
        <v>7</v>
      </c>
    </row>
    <row r="32" spans="3:49" x14ac:dyDescent="0.25">
      <c r="C32" s="98"/>
      <c r="F32" s="97">
        <v>6</v>
      </c>
      <c r="G32" s="97">
        <v>8</v>
      </c>
      <c r="I32" s="97">
        <v>4</v>
      </c>
      <c r="J32" s="97">
        <v>8</v>
      </c>
      <c r="L32" s="97">
        <v>2</v>
      </c>
      <c r="M32" s="97">
        <v>8</v>
      </c>
      <c r="O32" s="97">
        <v>1</v>
      </c>
      <c r="P32" s="97">
        <v>8</v>
      </c>
      <c r="R32" s="97">
        <v>3</v>
      </c>
      <c r="S32" s="97">
        <v>8</v>
      </c>
      <c r="U32" s="97">
        <v>5</v>
      </c>
      <c r="V32" s="97">
        <v>8</v>
      </c>
    </row>
    <row r="42" spans="3:3" x14ac:dyDescent="0.25">
      <c r="C42" s="98"/>
    </row>
    <row r="61" spans="3:29" x14ac:dyDescent="0.25">
      <c r="C61" s="130" t="s">
        <v>185</v>
      </c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96"/>
    </row>
    <row r="62" spans="3:29" x14ac:dyDescent="0.25">
      <c r="C62" s="130" t="s">
        <v>186</v>
      </c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</row>
    <row r="63" spans="3:29" x14ac:dyDescent="0.25">
      <c r="C63" s="97" t="s">
        <v>188</v>
      </c>
      <c r="F63" s="130" t="s">
        <v>172</v>
      </c>
      <c r="G63" s="130"/>
      <c r="H63" s="98"/>
      <c r="I63" s="130" t="s">
        <v>173</v>
      </c>
      <c r="J63" s="130"/>
      <c r="K63" s="98"/>
      <c r="L63" s="130" t="s">
        <v>174</v>
      </c>
      <c r="M63" s="130"/>
      <c r="N63" s="98"/>
      <c r="O63" s="130" t="s">
        <v>175</v>
      </c>
      <c r="P63" s="130"/>
      <c r="Q63" s="98"/>
      <c r="R63" s="130" t="s">
        <v>176</v>
      </c>
      <c r="S63" s="130"/>
      <c r="U63" s="130" t="s">
        <v>177</v>
      </c>
      <c r="V63" s="130"/>
      <c r="X63" s="130" t="s">
        <v>178</v>
      </c>
      <c r="Y63" s="130"/>
      <c r="AA63" s="130" t="s">
        <v>179</v>
      </c>
      <c r="AB63" s="130"/>
    </row>
    <row r="64" spans="3:29" x14ac:dyDescent="0.25">
      <c r="C64" s="98">
        <v>1</v>
      </c>
      <c r="D64" s="97" t="s">
        <v>11</v>
      </c>
      <c r="F64" s="97">
        <v>9</v>
      </c>
      <c r="G64" s="97">
        <v>2</v>
      </c>
      <c r="I64" s="97">
        <v>11</v>
      </c>
      <c r="J64" s="97">
        <v>9</v>
      </c>
      <c r="L64" s="97">
        <v>10</v>
      </c>
      <c r="M64" s="97">
        <v>11</v>
      </c>
      <c r="O64" s="97">
        <v>1</v>
      </c>
      <c r="P64" s="97">
        <v>10</v>
      </c>
      <c r="R64" s="97">
        <v>3</v>
      </c>
      <c r="S64" s="97">
        <v>1</v>
      </c>
      <c r="U64" s="97">
        <v>5</v>
      </c>
      <c r="V64" s="97">
        <v>3</v>
      </c>
      <c r="X64" s="97">
        <v>6</v>
      </c>
      <c r="Y64" s="97">
        <v>5</v>
      </c>
      <c r="AA64" s="97">
        <v>8</v>
      </c>
      <c r="AB64" s="97">
        <v>6</v>
      </c>
    </row>
    <row r="65" spans="3:28" x14ac:dyDescent="0.25">
      <c r="C65" s="98">
        <v>2</v>
      </c>
      <c r="D65" s="97" t="s">
        <v>25</v>
      </c>
      <c r="F65" s="97">
        <v>11</v>
      </c>
      <c r="G65" s="97">
        <v>4</v>
      </c>
      <c r="I65" s="97">
        <v>10</v>
      </c>
      <c r="J65" s="97">
        <v>2</v>
      </c>
      <c r="L65" s="97">
        <v>1</v>
      </c>
      <c r="M65" s="97">
        <v>9</v>
      </c>
      <c r="O65" s="97">
        <v>3</v>
      </c>
      <c r="P65" s="97">
        <v>11</v>
      </c>
      <c r="R65" s="97">
        <v>5</v>
      </c>
      <c r="S65" s="97">
        <v>10</v>
      </c>
      <c r="U65" s="97">
        <v>6</v>
      </c>
      <c r="V65" s="97">
        <v>1</v>
      </c>
      <c r="X65" s="97">
        <v>8</v>
      </c>
      <c r="Y65" s="97">
        <v>3</v>
      </c>
      <c r="AA65" s="97">
        <v>7</v>
      </c>
      <c r="AB65" s="97">
        <v>5</v>
      </c>
    </row>
    <row r="66" spans="3:28" x14ac:dyDescent="0.25">
      <c r="C66" s="98">
        <v>3</v>
      </c>
      <c r="D66" s="97" t="s">
        <v>50</v>
      </c>
      <c r="F66" s="97">
        <v>10</v>
      </c>
      <c r="G66" s="97">
        <v>7</v>
      </c>
      <c r="I66" s="97">
        <v>1</v>
      </c>
      <c r="J66" s="97">
        <v>4</v>
      </c>
      <c r="L66" s="97">
        <v>3</v>
      </c>
      <c r="M66" s="97">
        <v>2</v>
      </c>
      <c r="O66" s="97">
        <v>5</v>
      </c>
      <c r="P66" s="97">
        <v>9</v>
      </c>
      <c r="R66" s="97">
        <v>6</v>
      </c>
      <c r="S66" s="97">
        <v>11</v>
      </c>
      <c r="U66" s="97">
        <v>8</v>
      </c>
      <c r="V66" s="97">
        <v>10</v>
      </c>
      <c r="X66" s="97">
        <v>7</v>
      </c>
      <c r="Y66" s="97">
        <v>1</v>
      </c>
      <c r="AA66" s="97">
        <v>4</v>
      </c>
      <c r="AB66" s="97">
        <v>3</v>
      </c>
    </row>
    <row r="67" spans="3:28" x14ac:dyDescent="0.25">
      <c r="C67" s="98">
        <v>4</v>
      </c>
      <c r="D67" s="97" t="s">
        <v>16</v>
      </c>
      <c r="F67" s="97">
        <v>1</v>
      </c>
      <c r="G67" s="97">
        <v>8</v>
      </c>
      <c r="I67" s="97">
        <v>3</v>
      </c>
      <c r="J67" s="97">
        <v>7</v>
      </c>
      <c r="L67" s="97">
        <v>5</v>
      </c>
      <c r="M67" s="97">
        <v>4</v>
      </c>
      <c r="O67" s="97">
        <v>6</v>
      </c>
      <c r="P67" s="97">
        <v>2</v>
      </c>
      <c r="R67" s="97">
        <v>8</v>
      </c>
      <c r="S67" s="97">
        <v>9</v>
      </c>
      <c r="U67" s="97">
        <v>7</v>
      </c>
      <c r="V67" s="97">
        <v>11</v>
      </c>
      <c r="X67" s="97">
        <v>4</v>
      </c>
      <c r="Y67" s="97">
        <v>10</v>
      </c>
      <c r="AA67" s="97">
        <v>2</v>
      </c>
      <c r="AB67" s="97">
        <v>1</v>
      </c>
    </row>
    <row r="68" spans="3:28" x14ac:dyDescent="0.25">
      <c r="C68" s="98">
        <v>5</v>
      </c>
      <c r="D68" s="97" t="s">
        <v>7</v>
      </c>
      <c r="F68" s="97">
        <v>3</v>
      </c>
      <c r="G68" s="97">
        <v>6</v>
      </c>
      <c r="I68" s="97">
        <v>5</v>
      </c>
      <c r="J68" s="97">
        <v>8</v>
      </c>
      <c r="L68" s="97">
        <v>6</v>
      </c>
      <c r="M68" s="97">
        <v>7</v>
      </c>
      <c r="O68" s="97">
        <v>8</v>
      </c>
      <c r="P68" s="97">
        <v>4</v>
      </c>
      <c r="R68" s="97">
        <v>7</v>
      </c>
      <c r="S68" s="97">
        <v>2</v>
      </c>
      <c r="U68" s="97">
        <v>4</v>
      </c>
      <c r="V68" s="97">
        <v>9</v>
      </c>
      <c r="X68" s="97">
        <v>2</v>
      </c>
      <c r="Y68" s="97">
        <v>11</v>
      </c>
      <c r="AA68" s="97">
        <v>9</v>
      </c>
      <c r="AB68" s="97">
        <v>10</v>
      </c>
    </row>
    <row r="69" spans="3:28" x14ac:dyDescent="0.25">
      <c r="C69" s="98">
        <v>6</v>
      </c>
      <c r="D69" s="97" t="s">
        <v>101</v>
      </c>
      <c r="F69" s="97">
        <v>5</v>
      </c>
      <c r="G69" s="97">
        <v>12</v>
      </c>
      <c r="I69" s="97">
        <v>6</v>
      </c>
      <c r="J69" s="97">
        <v>12</v>
      </c>
      <c r="L69" s="97">
        <v>8</v>
      </c>
      <c r="M69" s="97">
        <v>12</v>
      </c>
      <c r="O69" s="97">
        <v>7</v>
      </c>
      <c r="P69" s="97">
        <v>12</v>
      </c>
      <c r="R69" s="97">
        <v>4</v>
      </c>
      <c r="S69" s="97">
        <v>12</v>
      </c>
      <c r="U69" s="97">
        <v>2</v>
      </c>
      <c r="V69" s="97">
        <v>12</v>
      </c>
      <c r="X69" s="97">
        <v>9</v>
      </c>
      <c r="Y69" s="97">
        <v>12</v>
      </c>
      <c r="AA69" s="97">
        <v>11</v>
      </c>
      <c r="AB69" s="97">
        <v>12</v>
      </c>
    </row>
    <row r="70" spans="3:28" x14ac:dyDescent="0.25">
      <c r="C70" s="98">
        <v>7</v>
      </c>
      <c r="D70" s="97" t="s">
        <v>13</v>
      </c>
    </row>
    <row r="71" spans="3:28" x14ac:dyDescent="0.25">
      <c r="C71" s="98">
        <v>8</v>
      </c>
      <c r="D71" s="97" t="s">
        <v>36</v>
      </c>
    </row>
    <row r="72" spans="3:28" x14ac:dyDescent="0.25">
      <c r="C72" s="98">
        <v>9</v>
      </c>
      <c r="D72" s="97" t="s">
        <v>96</v>
      </c>
      <c r="F72" s="130" t="s">
        <v>180</v>
      </c>
      <c r="G72" s="130"/>
      <c r="I72" s="130" t="s">
        <v>181</v>
      </c>
      <c r="J72" s="130"/>
      <c r="L72" s="130" t="s">
        <v>182</v>
      </c>
      <c r="M72" s="130"/>
      <c r="O72" s="130" t="s">
        <v>183</v>
      </c>
      <c r="P72" s="130"/>
      <c r="R72" s="130"/>
      <c r="S72" s="130"/>
      <c r="U72" s="130"/>
      <c r="V72" s="130"/>
      <c r="X72" s="130"/>
      <c r="Y72" s="130"/>
      <c r="AA72" s="130"/>
      <c r="AB72" s="130"/>
    </row>
    <row r="73" spans="3:28" x14ac:dyDescent="0.25">
      <c r="C73" s="98">
        <v>10</v>
      </c>
      <c r="D73" s="97" t="s">
        <v>97</v>
      </c>
      <c r="F73" s="97">
        <v>7</v>
      </c>
      <c r="G73" s="97">
        <v>8</v>
      </c>
      <c r="I73" s="97">
        <v>4</v>
      </c>
      <c r="J73" s="97">
        <v>7</v>
      </c>
      <c r="L73" s="97">
        <v>2</v>
      </c>
      <c r="M73" s="97">
        <v>4</v>
      </c>
      <c r="O73" s="97">
        <v>9</v>
      </c>
      <c r="P73" s="97">
        <v>2</v>
      </c>
    </row>
    <row r="74" spans="3:28" x14ac:dyDescent="0.25">
      <c r="C74" s="98">
        <v>11</v>
      </c>
      <c r="D74" s="97" t="s">
        <v>77</v>
      </c>
      <c r="F74" s="97">
        <v>4</v>
      </c>
      <c r="G74" s="97">
        <v>6</v>
      </c>
      <c r="I74" s="97">
        <v>2</v>
      </c>
      <c r="J74" s="97">
        <v>8</v>
      </c>
      <c r="L74" s="97">
        <v>9</v>
      </c>
      <c r="M74" s="97">
        <v>7</v>
      </c>
      <c r="O74" s="97">
        <v>11</v>
      </c>
      <c r="P74" s="97">
        <v>4</v>
      </c>
    </row>
    <row r="75" spans="3:28" x14ac:dyDescent="0.25">
      <c r="C75" s="98">
        <v>12</v>
      </c>
      <c r="D75" s="97" t="s">
        <v>162</v>
      </c>
      <c r="F75" s="97">
        <v>2</v>
      </c>
      <c r="G75" s="97">
        <v>5</v>
      </c>
      <c r="I75" s="97">
        <v>9</v>
      </c>
      <c r="J75" s="97">
        <v>6</v>
      </c>
      <c r="L75" s="97">
        <v>11</v>
      </c>
      <c r="M75" s="97">
        <v>8</v>
      </c>
      <c r="O75" s="97">
        <v>10</v>
      </c>
      <c r="P75" s="97">
        <v>7</v>
      </c>
    </row>
    <row r="76" spans="3:28" x14ac:dyDescent="0.25">
      <c r="C76" s="98"/>
      <c r="F76" s="97">
        <v>9</v>
      </c>
      <c r="G76" s="97">
        <v>3</v>
      </c>
      <c r="I76" s="97">
        <v>11</v>
      </c>
      <c r="J76" s="97">
        <v>5</v>
      </c>
      <c r="L76" s="97">
        <v>10</v>
      </c>
      <c r="M76" s="97">
        <v>6</v>
      </c>
      <c r="O76" s="97">
        <v>1</v>
      </c>
      <c r="P76" s="97">
        <v>8</v>
      </c>
    </row>
    <row r="77" spans="3:28" x14ac:dyDescent="0.25">
      <c r="C77" s="98"/>
      <c r="F77" s="97">
        <v>11</v>
      </c>
      <c r="G77" s="97">
        <v>1</v>
      </c>
      <c r="I77" s="97">
        <v>10</v>
      </c>
      <c r="J77" s="97">
        <v>3</v>
      </c>
      <c r="L77" s="97">
        <v>1</v>
      </c>
      <c r="M77" s="97">
        <v>5</v>
      </c>
      <c r="O77" s="97">
        <v>3</v>
      </c>
      <c r="P77" s="97">
        <v>6</v>
      </c>
    </row>
    <row r="78" spans="3:28" x14ac:dyDescent="0.25">
      <c r="F78" s="97">
        <v>10</v>
      </c>
      <c r="G78" s="97">
        <v>12</v>
      </c>
      <c r="I78" s="97">
        <v>1</v>
      </c>
      <c r="J78" s="97">
        <v>12</v>
      </c>
      <c r="L78" s="97">
        <v>3</v>
      </c>
      <c r="M78" s="97">
        <v>12</v>
      </c>
      <c r="O78" s="97">
        <v>5</v>
      </c>
      <c r="P78" s="97">
        <v>12</v>
      </c>
    </row>
    <row r="88" spans="3:29" x14ac:dyDescent="0.25">
      <c r="C88" s="130" t="s">
        <v>185</v>
      </c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</row>
    <row r="89" spans="3:29" x14ac:dyDescent="0.25">
      <c r="C89" s="130" t="s">
        <v>187</v>
      </c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</row>
    <row r="90" spans="3:29" x14ac:dyDescent="0.25">
      <c r="C90" s="97" t="s">
        <v>189</v>
      </c>
      <c r="F90" s="130" t="s">
        <v>184</v>
      </c>
      <c r="G90" s="130"/>
      <c r="I90" s="130" t="s">
        <v>171</v>
      </c>
      <c r="J90" s="130"/>
      <c r="L90" s="130" t="s">
        <v>172</v>
      </c>
      <c r="M90" s="130"/>
      <c r="O90" s="130" t="s">
        <v>173</v>
      </c>
      <c r="P90" s="130"/>
      <c r="R90" s="130" t="s">
        <v>174</v>
      </c>
      <c r="S90" s="130"/>
      <c r="U90" s="130" t="s">
        <v>175</v>
      </c>
      <c r="V90" s="130"/>
      <c r="X90" s="130" t="s">
        <v>176</v>
      </c>
      <c r="Y90" s="130"/>
      <c r="AA90" s="130" t="s">
        <v>177</v>
      </c>
      <c r="AB90" s="130"/>
    </row>
    <row r="91" spans="3:29" x14ac:dyDescent="0.25">
      <c r="C91" s="98">
        <v>1</v>
      </c>
      <c r="D91" s="97" t="s">
        <v>107</v>
      </c>
      <c r="F91" s="97">
        <v>1</v>
      </c>
      <c r="G91" s="97">
        <v>2</v>
      </c>
      <c r="I91" s="97">
        <v>3</v>
      </c>
      <c r="J91" s="97">
        <v>1</v>
      </c>
      <c r="L91" s="97">
        <v>5</v>
      </c>
      <c r="M91" s="97">
        <v>3</v>
      </c>
      <c r="O91" s="97">
        <v>7</v>
      </c>
      <c r="P91" s="97">
        <v>5</v>
      </c>
      <c r="R91" s="97">
        <v>6</v>
      </c>
      <c r="S91" s="97">
        <v>7</v>
      </c>
      <c r="U91" s="97">
        <v>4</v>
      </c>
      <c r="V91" s="97">
        <v>6</v>
      </c>
      <c r="X91" s="97">
        <v>2</v>
      </c>
      <c r="Y91" s="97">
        <v>4</v>
      </c>
      <c r="AA91" s="97">
        <v>1</v>
      </c>
      <c r="AB91" s="97">
        <v>2</v>
      </c>
    </row>
    <row r="92" spans="3:29" x14ac:dyDescent="0.25">
      <c r="C92" s="98">
        <v>2</v>
      </c>
      <c r="D92" s="97" t="s">
        <v>10</v>
      </c>
      <c r="F92" s="97">
        <v>3</v>
      </c>
      <c r="G92" s="97">
        <v>4</v>
      </c>
      <c r="I92" s="97">
        <v>5</v>
      </c>
      <c r="J92" s="97">
        <v>2</v>
      </c>
      <c r="L92" s="97">
        <v>7</v>
      </c>
      <c r="M92" s="97">
        <v>1</v>
      </c>
      <c r="O92" s="97">
        <v>6</v>
      </c>
      <c r="P92" s="97">
        <v>3</v>
      </c>
      <c r="R92" s="97">
        <v>4</v>
      </c>
      <c r="S92" s="97">
        <v>5</v>
      </c>
      <c r="U92" s="97">
        <v>2</v>
      </c>
      <c r="V92" s="97">
        <v>7</v>
      </c>
      <c r="X92" s="97">
        <v>1</v>
      </c>
      <c r="Y92" s="97">
        <v>6</v>
      </c>
      <c r="AA92" s="97">
        <v>3</v>
      </c>
      <c r="AB92" s="97">
        <v>4</v>
      </c>
    </row>
    <row r="93" spans="3:29" x14ac:dyDescent="0.25">
      <c r="C93" s="98">
        <v>3</v>
      </c>
      <c r="D93" s="97" t="s">
        <v>26</v>
      </c>
      <c r="F93" s="97">
        <v>5</v>
      </c>
      <c r="G93" s="97">
        <v>6</v>
      </c>
      <c r="I93" s="97">
        <v>7</v>
      </c>
      <c r="J93" s="97">
        <v>4</v>
      </c>
      <c r="L93" s="97">
        <v>6</v>
      </c>
      <c r="M93" s="97">
        <v>2</v>
      </c>
      <c r="O93" s="97">
        <v>4</v>
      </c>
      <c r="P93" s="97">
        <v>1</v>
      </c>
      <c r="R93" s="97">
        <v>2</v>
      </c>
      <c r="S93" s="97">
        <v>3</v>
      </c>
      <c r="U93" s="97">
        <v>1</v>
      </c>
      <c r="V93" s="97">
        <v>5</v>
      </c>
      <c r="X93" s="97">
        <v>3</v>
      </c>
      <c r="Y93" s="97">
        <v>7</v>
      </c>
      <c r="AA93" s="97">
        <v>5</v>
      </c>
      <c r="AB93" s="97">
        <v>6</v>
      </c>
    </row>
    <row r="94" spans="3:29" x14ac:dyDescent="0.25">
      <c r="C94" s="98">
        <v>4</v>
      </c>
      <c r="D94" s="97" t="s">
        <v>27</v>
      </c>
      <c r="F94" s="97">
        <v>7</v>
      </c>
      <c r="G94" s="97">
        <v>8</v>
      </c>
      <c r="I94" s="97">
        <v>6</v>
      </c>
      <c r="J94" s="97">
        <v>8</v>
      </c>
      <c r="L94" s="97">
        <v>4</v>
      </c>
      <c r="M94" s="97">
        <v>8</v>
      </c>
      <c r="O94" s="97">
        <v>2</v>
      </c>
      <c r="P94" s="97">
        <v>8</v>
      </c>
      <c r="R94" s="97">
        <v>1</v>
      </c>
      <c r="S94" s="97">
        <v>8</v>
      </c>
      <c r="U94" s="97">
        <v>3</v>
      </c>
      <c r="V94" s="97">
        <v>8</v>
      </c>
      <c r="X94" s="97">
        <v>5</v>
      </c>
      <c r="Y94" s="97">
        <v>8</v>
      </c>
      <c r="AA94" s="97">
        <v>7</v>
      </c>
      <c r="AB94" s="97">
        <v>8</v>
      </c>
    </row>
    <row r="95" spans="3:29" x14ac:dyDescent="0.25">
      <c r="C95" s="98">
        <v>5</v>
      </c>
      <c r="D95" s="97" t="s">
        <v>67</v>
      </c>
    </row>
    <row r="96" spans="3:29" x14ac:dyDescent="0.25">
      <c r="C96" s="98">
        <v>6</v>
      </c>
      <c r="D96" s="97" t="s">
        <v>83</v>
      </c>
      <c r="F96" s="98" t="s">
        <v>178</v>
      </c>
      <c r="G96" s="98"/>
      <c r="I96" s="98" t="s">
        <v>179</v>
      </c>
      <c r="J96" s="98"/>
      <c r="L96" s="98" t="s">
        <v>180</v>
      </c>
      <c r="M96" s="98"/>
      <c r="O96" s="98" t="s">
        <v>181</v>
      </c>
      <c r="P96" s="98"/>
      <c r="R96" s="98" t="s">
        <v>182</v>
      </c>
      <c r="S96" s="98"/>
      <c r="U96" s="98" t="s">
        <v>183</v>
      </c>
      <c r="V96" s="98"/>
    </row>
    <row r="97" spans="3:22" x14ac:dyDescent="0.25">
      <c r="C97" s="98">
        <v>7</v>
      </c>
      <c r="D97" s="97" t="s">
        <v>8</v>
      </c>
      <c r="F97" s="97">
        <v>3</v>
      </c>
      <c r="G97" s="97">
        <v>1</v>
      </c>
      <c r="I97" s="97">
        <v>5</v>
      </c>
      <c r="J97" s="97">
        <v>3</v>
      </c>
      <c r="L97" s="97">
        <v>7</v>
      </c>
      <c r="M97" s="97">
        <v>5</v>
      </c>
      <c r="O97" s="97">
        <v>6</v>
      </c>
      <c r="P97" s="97">
        <v>7</v>
      </c>
      <c r="R97" s="97">
        <v>4</v>
      </c>
      <c r="S97" s="97">
        <v>6</v>
      </c>
      <c r="U97" s="97">
        <v>2</v>
      </c>
      <c r="V97" s="97">
        <v>4</v>
      </c>
    </row>
    <row r="98" spans="3:22" x14ac:dyDescent="0.25">
      <c r="C98" s="98">
        <v>8</v>
      </c>
      <c r="D98" s="97" t="s">
        <v>30</v>
      </c>
      <c r="F98" s="97">
        <v>5</v>
      </c>
      <c r="G98" s="97">
        <v>2</v>
      </c>
      <c r="I98" s="97">
        <v>7</v>
      </c>
      <c r="J98" s="97">
        <v>1</v>
      </c>
      <c r="L98" s="97">
        <v>6</v>
      </c>
      <c r="M98" s="97">
        <v>3</v>
      </c>
      <c r="O98" s="97">
        <v>4</v>
      </c>
      <c r="P98" s="97">
        <v>5</v>
      </c>
      <c r="R98" s="97">
        <v>2</v>
      </c>
      <c r="S98" s="97">
        <v>7</v>
      </c>
      <c r="U98" s="97">
        <v>1</v>
      </c>
      <c r="V98" s="97">
        <v>6</v>
      </c>
    </row>
    <row r="99" spans="3:22" x14ac:dyDescent="0.25">
      <c r="C99" s="98"/>
      <c r="F99" s="97">
        <v>7</v>
      </c>
      <c r="G99" s="97">
        <v>4</v>
      </c>
      <c r="I99" s="97">
        <v>6</v>
      </c>
      <c r="J99" s="97">
        <v>2</v>
      </c>
      <c r="L99" s="97">
        <v>4</v>
      </c>
      <c r="M99" s="97">
        <v>1</v>
      </c>
      <c r="O99" s="97">
        <v>2</v>
      </c>
      <c r="P99" s="97">
        <v>3</v>
      </c>
      <c r="R99" s="97">
        <v>1</v>
      </c>
      <c r="S99" s="97">
        <v>5</v>
      </c>
      <c r="U99" s="97">
        <v>3</v>
      </c>
      <c r="V99" s="97">
        <v>7</v>
      </c>
    </row>
    <row r="100" spans="3:22" x14ac:dyDescent="0.25">
      <c r="C100" s="98"/>
      <c r="F100" s="97">
        <v>6</v>
      </c>
      <c r="G100" s="97">
        <v>8</v>
      </c>
      <c r="I100" s="97">
        <v>4</v>
      </c>
      <c r="J100" s="97">
        <v>8</v>
      </c>
      <c r="L100" s="97">
        <v>2</v>
      </c>
      <c r="M100" s="97">
        <v>8</v>
      </c>
      <c r="O100" s="97">
        <v>1</v>
      </c>
      <c r="P100" s="97">
        <v>8</v>
      </c>
      <c r="R100" s="97">
        <v>3</v>
      </c>
      <c r="S100" s="97">
        <v>8</v>
      </c>
      <c r="U100" s="97">
        <v>5</v>
      </c>
      <c r="V100" s="97">
        <v>8</v>
      </c>
    </row>
    <row r="101" spans="3:22" x14ac:dyDescent="0.25">
      <c r="C101" s="98"/>
    </row>
  </sheetData>
  <mergeCells count="64">
    <mergeCell ref="U90:V90"/>
    <mergeCell ref="X90:Y90"/>
    <mergeCell ref="AA90:AB90"/>
    <mergeCell ref="C20:AC20"/>
    <mergeCell ref="C21:AC21"/>
    <mergeCell ref="F90:G90"/>
    <mergeCell ref="I90:J90"/>
    <mergeCell ref="L90:M90"/>
    <mergeCell ref="O90:P90"/>
    <mergeCell ref="R90:S90"/>
    <mergeCell ref="U72:V72"/>
    <mergeCell ref="X72:Y72"/>
    <mergeCell ref="AA72:AB72"/>
    <mergeCell ref="C88:AC88"/>
    <mergeCell ref="C89:AC89"/>
    <mergeCell ref="F72:G72"/>
    <mergeCell ref="I72:J72"/>
    <mergeCell ref="L72:M72"/>
    <mergeCell ref="O72:P72"/>
    <mergeCell ref="R72:S72"/>
    <mergeCell ref="C61:AB61"/>
    <mergeCell ref="C62:AC62"/>
    <mergeCell ref="F63:G63"/>
    <mergeCell ref="I63:J63"/>
    <mergeCell ref="L63:M63"/>
    <mergeCell ref="O63:P63"/>
    <mergeCell ref="R63:S63"/>
    <mergeCell ref="U63:V63"/>
    <mergeCell ref="X63:Y63"/>
    <mergeCell ref="AA63:AB63"/>
    <mergeCell ref="C2:AC2"/>
    <mergeCell ref="C1:AB1"/>
    <mergeCell ref="F3:G3"/>
    <mergeCell ref="I3:J3"/>
    <mergeCell ref="L3:M3"/>
    <mergeCell ref="O3:P3"/>
    <mergeCell ref="R3:S3"/>
    <mergeCell ref="AV3:AW3"/>
    <mergeCell ref="U3:V3"/>
    <mergeCell ref="X3:Y3"/>
    <mergeCell ref="AA3:AB3"/>
    <mergeCell ref="I12:J12"/>
    <mergeCell ref="L12:M12"/>
    <mergeCell ref="O12:P12"/>
    <mergeCell ref="R12:S12"/>
    <mergeCell ref="U12:V12"/>
    <mergeCell ref="X12:Y12"/>
    <mergeCell ref="AA12:AB12"/>
    <mergeCell ref="F12:G12"/>
    <mergeCell ref="AY3:AZ3"/>
    <mergeCell ref="BB3:BC3"/>
    <mergeCell ref="BE3:BF3"/>
    <mergeCell ref="AJ12:AK12"/>
    <mergeCell ref="AM12:AN12"/>
    <mergeCell ref="AP12:AQ12"/>
    <mergeCell ref="AS12:AT12"/>
    <mergeCell ref="AV12:AW12"/>
    <mergeCell ref="AY12:AZ12"/>
    <mergeCell ref="BB12:BC12"/>
    <mergeCell ref="BE12:BF12"/>
    <mergeCell ref="AJ3:AK3"/>
    <mergeCell ref="AM3:AN3"/>
    <mergeCell ref="AP3:AQ3"/>
    <mergeCell ref="AS3:AT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Grupo A</vt:lpstr>
      <vt:lpstr>Grupo B</vt:lpstr>
      <vt:lpstr>Tabla de posiciones</vt:lpstr>
      <vt:lpstr>Lesionados</vt:lpstr>
      <vt:lpstr>Pro. 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2014-04-26T07:30:32Z</dcterms:modified>
</cp:coreProperties>
</file>