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phr\OneDrive\4 Resources\GitHub\securities-t303-verd\Spreadsheets\"/>
    </mc:Choice>
  </mc:AlternateContent>
  <xr:revisionPtr revIDLastSave="1" documentId="8_{A8FF8054-E09B-4B3A-9727-E7CBD6FA4FAB}" xr6:coauthVersionLast="36" xr6:coauthVersionMax="36" xr10:uidLastSave="{6C666335-6C97-41AB-B7D1-48D8A19EA9E9}"/>
  <bookViews>
    <workbookView xWindow="0" yWindow="0" windowWidth="21570" windowHeight="7980" xr2:uid="{8020B704-AB8B-44F6-AFFB-5F31650E1E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B19" i="1"/>
  <c r="B18" i="1"/>
  <c r="D5" i="1" l="1"/>
  <c r="D6" i="1"/>
  <c r="D7" i="1"/>
  <c r="D8" i="1"/>
  <c r="D9" i="1"/>
  <c r="D4" i="1"/>
  <c r="B14" i="1"/>
  <c r="B8" i="1" s="1"/>
  <c r="E8" i="1" s="1"/>
  <c r="B6" i="1" l="1"/>
  <c r="E6" i="1" s="1"/>
  <c r="B7" i="1"/>
  <c r="E7" i="1" s="1"/>
  <c r="B9" i="1"/>
  <c r="E9" i="1" s="1"/>
  <c r="B4" i="1"/>
  <c r="E4" i="1" s="1"/>
  <c r="B5" i="1"/>
  <c r="E5" i="1" s="1"/>
  <c r="E12" i="1" l="1"/>
  <c r="F8" i="1" s="1"/>
  <c r="G8" i="1" s="1"/>
  <c r="F6" i="1" l="1"/>
  <c r="G6" i="1" s="1"/>
  <c r="F4" i="1"/>
  <c r="G4" i="1" s="1"/>
  <c r="F7" i="1"/>
  <c r="G7" i="1" s="1"/>
  <c r="F9" i="1"/>
  <c r="G9" i="1" s="1"/>
  <c r="F5" i="1"/>
  <c r="G5" i="1" s="1"/>
  <c r="E13" i="1" l="1"/>
</calcChain>
</file>

<file path=xl/sharedStrings.xml><?xml version="1.0" encoding="utf-8"?>
<sst xmlns="http://schemas.openxmlformats.org/spreadsheetml/2006/main" count="29" uniqueCount="29">
  <si>
    <t>A</t>
  </si>
  <si>
    <t>Year</t>
  </si>
  <si>
    <t>Payment</t>
  </si>
  <si>
    <t>B</t>
  </si>
  <si>
    <t>Par Value</t>
  </si>
  <si>
    <t>Coupon Rate</t>
  </si>
  <si>
    <t>Semi-annual Coupon</t>
  </si>
  <si>
    <t>C</t>
  </si>
  <si>
    <t>Discount Factor</t>
  </si>
  <si>
    <t>(@ 8% annual yield)</t>
  </si>
  <si>
    <t>Payment Periods Per Year (m)</t>
  </si>
  <si>
    <t>Period (k)</t>
  </si>
  <si>
    <t>D</t>
  </si>
  <si>
    <t>PV</t>
  </si>
  <si>
    <t>B x D</t>
  </si>
  <si>
    <t>Bond Price</t>
  </si>
  <si>
    <t>E</t>
  </si>
  <si>
    <t>Weight</t>
  </si>
  <si>
    <t>D / Price</t>
  </si>
  <si>
    <t>F</t>
  </si>
  <si>
    <t>A x E</t>
  </si>
  <si>
    <t>Duration Contribution</t>
  </si>
  <si>
    <t>Duration</t>
  </si>
  <si>
    <t>Known Properties</t>
  </si>
  <si>
    <t>Derived Properties</t>
  </si>
  <si>
    <t>Explicit Duration</t>
  </si>
  <si>
    <t>Yield Per Period (y)</t>
  </si>
  <si>
    <t>Coupon Rate Per Period (c )</t>
  </si>
  <si>
    <t>Yield (lambda)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</si>
</sst>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0%"/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164" fontId="1" fillId="2" borderId="2" xfId="1" applyNumberFormat="1" applyBorder="1"/>
    <xf numFmtId="0" fontId="2" fillId="0" borderId="3" xfId="0" applyFont="1" applyBorder="1"/>
    <xf numFmtId="164" fontId="1" fillId="2" borderId="4" xfId="1" applyNumberFormat="1" applyBorder="1"/>
    <xf numFmtId="0" fontId="0" fillId="0" borderId="1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0" xfId="0" applyNumberFormat="1"/>
    <xf numFmtId="168" fontId="0" fillId="0" borderId="0" xfId="0" applyNumberFormat="1"/>
    <xf numFmtId="0" fontId="2" fillId="0" borderId="9" xfId="0" applyFont="1" applyFill="1" applyBorder="1"/>
    <xf numFmtId="164" fontId="0" fillId="0" borderId="10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F7E6-114B-4EA7-8C01-A527D1BC058E}">
  <dimension ref="A1:G19"/>
  <sheetViews>
    <sheetView tabSelected="1" workbookViewId="0">
      <selection activeCell="J18" sqref="J18"/>
    </sheetView>
  </sheetViews>
  <sheetFormatPr defaultRowHeight="15" x14ac:dyDescent="0.25"/>
  <cols>
    <col min="1" max="1" width="27.85546875" bestFit="1" customWidth="1"/>
    <col min="2" max="2" width="8.85546875" bestFit="1" customWidth="1"/>
    <col min="3" max="3" width="8.85546875" customWidth="1"/>
    <col min="4" max="5" width="20.42578125" bestFit="1" customWidth="1"/>
  </cols>
  <sheetData>
    <row r="1" spans="1:7" x14ac:dyDescent="0.25">
      <c r="A1" s="3" t="s">
        <v>0</v>
      </c>
      <c r="B1" s="4" t="s">
        <v>3</v>
      </c>
      <c r="C1" s="4"/>
      <c r="D1" s="4" t="s">
        <v>7</v>
      </c>
      <c r="E1" s="4" t="s">
        <v>12</v>
      </c>
      <c r="F1" s="4" t="s">
        <v>16</v>
      </c>
      <c r="G1" s="4" t="s">
        <v>19</v>
      </c>
    </row>
    <row r="2" spans="1:7" x14ac:dyDescent="0.25">
      <c r="A2" s="2"/>
      <c r="B2" s="4"/>
      <c r="C2" s="4"/>
      <c r="D2" s="4" t="s">
        <v>8</v>
      </c>
      <c r="E2" s="4" t="s">
        <v>13</v>
      </c>
      <c r="F2" s="4" t="s">
        <v>17</v>
      </c>
      <c r="G2" s="5" t="s">
        <v>21</v>
      </c>
    </row>
    <row r="3" spans="1:7" x14ac:dyDescent="0.25">
      <c r="A3" s="3" t="s">
        <v>1</v>
      </c>
      <c r="B3" s="4" t="s">
        <v>2</v>
      </c>
      <c r="C3" s="4" t="s">
        <v>11</v>
      </c>
      <c r="D3" s="4" t="s">
        <v>9</v>
      </c>
      <c r="E3" s="4" t="s">
        <v>14</v>
      </c>
      <c r="F3" s="4" t="s">
        <v>18</v>
      </c>
      <c r="G3" s="4" t="s">
        <v>20</v>
      </c>
    </row>
    <row r="4" spans="1:7" x14ac:dyDescent="0.25">
      <c r="A4" s="10">
        <v>0.5</v>
      </c>
      <c r="B4" s="11">
        <f>$B$14</f>
        <v>3.5000000000000004</v>
      </c>
      <c r="C4" s="11">
        <v>1</v>
      </c>
      <c r="D4" s="12">
        <f t="shared" ref="D4:D9" si="0">1/(1 + $B$15/$B$16)^C4</f>
        <v>0.96153846153846145</v>
      </c>
      <c r="E4" s="12">
        <f>B4*D4</f>
        <v>3.3653846153846154</v>
      </c>
      <c r="F4" s="12">
        <f t="shared" ref="F4:F9" si="1">E4/$E$12</f>
        <v>3.4559678988767877E-2</v>
      </c>
      <c r="G4" s="13">
        <f>A4*F4</f>
        <v>1.7279839494383938E-2</v>
      </c>
    </row>
    <row r="5" spans="1:7" x14ac:dyDescent="0.25">
      <c r="A5" s="14">
        <v>1</v>
      </c>
      <c r="B5" s="15">
        <f>$B$14</f>
        <v>3.5000000000000004</v>
      </c>
      <c r="C5" s="15">
        <v>2</v>
      </c>
      <c r="D5" s="16">
        <f t="shared" si="0"/>
        <v>0.92455621301775137</v>
      </c>
      <c r="E5" s="16">
        <f t="shared" ref="E5:E9" si="2">B5*D5</f>
        <v>3.23594674556213</v>
      </c>
      <c r="F5" s="16">
        <f t="shared" si="1"/>
        <v>3.3230460566122957E-2</v>
      </c>
      <c r="G5" s="17">
        <f t="shared" ref="G5:G9" si="3">A5*F5</f>
        <v>3.3230460566122957E-2</v>
      </c>
    </row>
    <row r="6" spans="1:7" x14ac:dyDescent="0.25">
      <c r="A6" s="14">
        <v>1.5</v>
      </c>
      <c r="B6" s="15">
        <f>$B$14</f>
        <v>3.5000000000000004</v>
      </c>
      <c r="C6" s="15">
        <v>3</v>
      </c>
      <c r="D6" s="16">
        <f t="shared" si="0"/>
        <v>0.88899635867091487</v>
      </c>
      <c r="E6" s="16">
        <f t="shared" si="2"/>
        <v>3.1114872553482025</v>
      </c>
      <c r="F6" s="16">
        <f t="shared" si="1"/>
        <v>3.1952365928964388E-2</v>
      </c>
      <c r="G6" s="17">
        <f t="shared" si="3"/>
        <v>4.7928548893446582E-2</v>
      </c>
    </row>
    <row r="7" spans="1:7" x14ac:dyDescent="0.25">
      <c r="A7" s="14">
        <v>2</v>
      </c>
      <c r="B7" s="15">
        <f>$B$14</f>
        <v>3.5000000000000004</v>
      </c>
      <c r="C7" s="15">
        <v>4</v>
      </c>
      <c r="D7" s="16">
        <f t="shared" si="0"/>
        <v>0.85480419102972571</v>
      </c>
      <c r="E7" s="16">
        <f t="shared" si="2"/>
        <v>2.9918146686040403</v>
      </c>
      <c r="F7" s="16">
        <f t="shared" si="1"/>
        <v>3.0723428777850368E-2</v>
      </c>
      <c r="G7" s="17">
        <f t="shared" si="3"/>
        <v>6.1446857555700736E-2</v>
      </c>
    </row>
    <row r="8" spans="1:7" x14ac:dyDescent="0.25">
      <c r="A8" s="14">
        <v>2.5</v>
      </c>
      <c r="B8" s="15">
        <f>$B$14</f>
        <v>3.5000000000000004</v>
      </c>
      <c r="C8" s="15">
        <v>5</v>
      </c>
      <c r="D8" s="16">
        <f t="shared" si="0"/>
        <v>0.82192710675935154</v>
      </c>
      <c r="E8" s="16">
        <f t="shared" si="2"/>
        <v>2.8767448736577306</v>
      </c>
      <c r="F8" s="16">
        <f t="shared" si="1"/>
        <v>2.9541758440240734E-2</v>
      </c>
      <c r="G8" s="17">
        <f t="shared" si="3"/>
        <v>7.3854396100601835E-2</v>
      </c>
    </row>
    <row r="9" spans="1:7" x14ac:dyDescent="0.25">
      <c r="A9" s="18">
        <v>3</v>
      </c>
      <c r="B9" s="19">
        <f>$B$14+$B$12</f>
        <v>103.5</v>
      </c>
      <c r="C9" s="19">
        <v>6</v>
      </c>
      <c r="D9" s="20">
        <f t="shared" si="0"/>
        <v>0.79031452573014571</v>
      </c>
      <c r="E9" s="20">
        <f t="shared" si="2"/>
        <v>81.797553413070077</v>
      </c>
      <c r="F9" s="20">
        <f t="shared" si="1"/>
        <v>0.83999230729805374</v>
      </c>
      <c r="G9" s="21">
        <f t="shared" si="3"/>
        <v>2.5199769218941612</v>
      </c>
    </row>
    <row r="11" spans="1:7" x14ac:dyDescent="0.25">
      <c r="A11" s="2" t="s">
        <v>23</v>
      </c>
      <c r="D11" s="2" t="s">
        <v>24</v>
      </c>
    </row>
    <row r="12" spans="1:7" x14ac:dyDescent="0.25">
      <c r="A12" s="2" t="s">
        <v>4</v>
      </c>
      <c r="B12">
        <v>100</v>
      </c>
      <c r="D12" s="6" t="s">
        <v>15</v>
      </c>
      <c r="E12" s="7">
        <f>SUM(E4:E9)</f>
        <v>97.378931571626794</v>
      </c>
    </row>
    <row r="13" spans="1:7" x14ac:dyDescent="0.25">
      <c r="A13" s="2" t="s">
        <v>5</v>
      </c>
      <c r="B13" s="1">
        <v>7.0000000000000007E-2</v>
      </c>
      <c r="C13" s="1"/>
      <c r="D13" s="8" t="s">
        <v>22</v>
      </c>
      <c r="E13" s="9">
        <f>SUM(G4:G9)</f>
        <v>2.7537170245044171</v>
      </c>
    </row>
    <row r="14" spans="1:7" x14ac:dyDescent="0.25">
      <c r="A14" s="2" t="s">
        <v>6</v>
      </c>
      <c r="B14">
        <f>B12*B13/2</f>
        <v>3.5000000000000004</v>
      </c>
    </row>
    <row r="15" spans="1:7" x14ac:dyDescent="0.25">
      <c r="A15" s="2" t="s">
        <v>28</v>
      </c>
      <c r="B15" s="1">
        <v>0.08</v>
      </c>
      <c r="C15" s="1"/>
    </row>
    <row r="16" spans="1:7" x14ac:dyDescent="0.25">
      <c r="A16" s="2" t="s">
        <v>10</v>
      </c>
      <c r="B16">
        <v>2</v>
      </c>
      <c r="D16" s="22"/>
    </row>
    <row r="18" spans="1:5" x14ac:dyDescent="0.25">
      <c r="A18" s="2" t="s">
        <v>26</v>
      </c>
      <c r="B18" s="1">
        <f>B15/B16</f>
        <v>0.04</v>
      </c>
      <c r="D18" s="24" t="s">
        <v>25</v>
      </c>
      <c r="E18" s="25">
        <f>(1+B18)/(B16*B18) - (1+B18+C9*(B19-B18))/(B16*B19*((1+B18)^C9 - 1) + B16*B18)</f>
        <v>2.7537170245044198</v>
      </c>
    </row>
    <row r="19" spans="1:5" x14ac:dyDescent="0.25">
      <c r="A19" s="2" t="s">
        <v>27</v>
      </c>
      <c r="B19" s="23">
        <f>B13/B16</f>
        <v>3.5000000000000003E-2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Reykjavik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Rudd</dc:creator>
  <cp:lastModifiedBy>Ralph Rudd</cp:lastModifiedBy>
  <dcterms:created xsi:type="dcterms:W3CDTF">2021-08-10T09:14:45Z</dcterms:created>
  <dcterms:modified xsi:type="dcterms:W3CDTF">2021-08-10T09:47:49Z</dcterms:modified>
</cp:coreProperties>
</file>