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D:\PROJECTS\ARDUINO\Arduino-switcher-4channel\"/>
    </mc:Choice>
  </mc:AlternateContent>
  <xr:revisionPtr revIDLastSave="0" documentId="13_ncr:1_{E51F8151-24EF-43E2-A6C1-3B9EC67D2BE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7" i="1" l="1"/>
  <c r="J15" i="1"/>
  <c r="J22" i="1"/>
  <c r="J14" i="1"/>
  <c r="J16" i="1" s="1"/>
  <c r="J12" i="1"/>
  <c r="J11" i="1"/>
  <c r="J10" i="1"/>
  <c r="J9" i="1"/>
  <c r="J8" i="1"/>
  <c r="J7" i="1"/>
  <c r="J6" i="1"/>
  <c r="J5" i="1"/>
  <c r="J4" i="1"/>
  <c r="J3" i="1"/>
  <c r="J2" i="1"/>
  <c r="D15" i="1"/>
  <c r="D14" i="1"/>
  <c r="D11" i="1"/>
  <c r="D13" i="1"/>
  <c r="D10" i="1"/>
  <c r="D3" i="1"/>
  <c r="D4" i="1"/>
  <c r="D5" i="1"/>
  <c r="D6" i="1"/>
  <c r="D7" i="1"/>
  <c r="D8" i="1"/>
  <c r="D9" i="1"/>
  <c r="D12" i="1"/>
  <c r="D2" i="1"/>
  <c r="J13" i="1" l="1"/>
  <c r="D19" i="1"/>
  <c r="D20" i="1"/>
  <c r="D17" i="1"/>
  <c r="D18" i="1" l="1"/>
  <c r="D21" i="1" s="1"/>
  <c r="D22" i="1" s="1"/>
  <c r="D23" i="1" s="1"/>
  <c r="J2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Sir_Jick</author>
  </authors>
  <commentList>
    <comment ref="B11" authorId="0" shapeId="0" xr:uid="{6450F200-7133-4510-B66F-338BF1A698C4}">
      <text>
        <r>
          <rPr>
            <b/>
            <sz val="9"/>
            <color indexed="81"/>
            <rFont val="Tahoma"/>
            <charset val="1"/>
          </rPr>
          <t>Sir_Jick:</t>
        </r>
        <r>
          <rPr>
            <sz val="9"/>
            <color indexed="81"/>
            <rFont val="Tahoma"/>
            <charset val="1"/>
          </rPr>
          <t xml:space="preserve">
1 cm x 1 cm = = 380 T</t>
        </r>
      </text>
    </comment>
    <comment ref="B13" authorId="0" shapeId="0" xr:uid="{B7C27AC5-359F-477F-8F60-D552952CD70A}">
      <text>
        <r>
          <rPr>
            <b/>
            <sz val="9"/>
            <color indexed="81"/>
            <rFont val="Tahoma"/>
            <charset val="1"/>
          </rPr>
          <t>Sir_Jick:</t>
        </r>
        <r>
          <rPr>
            <sz val="9"/>
            <color indexed="81"/>
            <rFont val="Tahoma"/>
            <charset val="1"/>
          </rPr>
          <t xml:space="preserve">
1 cm x 1 cm = 30000 T</t>
        </r>
      </text>
    </comment>
    <comment ref="B14" authorId="0" shapeId="0" xr:uid="{F99E25D0-098E-4632-864E-5F5B3865CC24}">
      <text>
        <r>
          <rPr>
            <b/>
            <sz val="9"/>
            <color indexed="81"/>
            <rFont val="Tahoma"/>
            <charset val="1"/>
          </rPr>
          <t>Sir_Jick:</t>
        </r>
        <r>
          <rPr>
            <sz val="9"/>
            <color indexed="81"/>
            <rFont val="Tahoma"/>
            <charset val="1"/>
          </rPr>
          <t xml:space="preserve">
For every solder
برای هر لحیم
3000 تومان</t>
        </r>
      </text>
    </comment>
    <comment ref="B15" authorId="0" shapeId="0" xr:uid="{9C61DC9D-BD87-4431-B2C6-49717D453ACD}">
      <text>
        <r>
          <rPr>
            <b/>
            <sz val="9"/>
            <color indexed="81"/>
            <rFont val="Tahoma"/>
            <charset val="1"/>
          </rPr>
          <t>Sir_Jick:</t>
        </r>
        <r>
          <rPr>
            <sz val="9"/>
            <color indexed="81"/>
            <rFont val="Tahoma"/>
            <charset val="1"/>
          </rPr>
          <t xml:space="preserve">
for every hour work
</t>
        </r>
      </text>
    </comment>
  </commentList>
</comments>
</file>

<file path=xl/sharedStrings.xml><?xml version="1.0" encoding="utf-8"?>
<sst xmlns="http://schemas.openxmlformats.org/spreadsheetml/2006/main" count="81" uniqueCount="35">
  <si>
    <t>relay 12V</t>
  </si>
  <si>
    <t>2n3904</t>
  </si>
  <si>
    <t>res 100 ohm</t>
  </si>
  <si>
    <t>1n4007</t>
  </si>
  <si>
    <t>IC base 8 pin</t>
  </si>
  <si>
    <t>atttiny 13A</t>
  </si>
  <si>
    <t>terminal 3 pin</t>
  </si>
  <si>
    <t>terminal 2 pin</t>
  </si>
  <si>
    <t>regulator 5V</t>
  </si>
  <si>
    <t>نام قطعه</t>
  </si>
  <si>
    <t>قیمت واحد</t>
  </si>
  <si>
    <t>تعداد</t>
  </si>
  <si>
    <t>قیمت کل</t>
  </si>
  <si>
    <t>توضیحات</t>
  </si>
  <si>
    <t>برای هر لحیم 3000 تومان</t>
  </si>
  <si>
    <t>طراحی به ازای هر ساعت کار 50000 تومان</t>
  </si>
  <si>
    <t>مجموعا</t>
  </si>
  <si>
    <t>LED 3mm Red</t>
  </si>
  <si>
    <t>CNC milling</t>
  </si>
  <si>
    <t>با احتساب 9 درصد مالیات ارزش افزوده</t>
  </si>
  <si>
    <t>خدمات انجام شده بدون خرید قطعات</t>
  </si>
  <si>
    <t>تومان</t>
  </si>
  <si>
    <t>تخفیفات</t>
  </si>
  <si>
    <t>مبلغ قابل پرداخت</t>
  </si>
  <si>
    <t>درصد</t>
  </si>
  <si>
    <t>هر سانتی متر مربع تراش بورد با سی ان سی 30000 تومان</t>
  </si>
  <si>
    <t>بعد از پرداخت مالیات خالص دریافتی</t>
  </si>
  <si>
    <t>صرفا مالیات 9 درصد بدون احتساب</t>
  </si>
  <si>
    <t>صرفا خرید قطعات بدون خدمات</t>
  </si>
  <si>
    <t>قابل پرداخت</t>
  </si>
  <si>
    <t>raw PCB</t>
  </si>
  <si>
    <t>Designing</t>
  </si>
  <si>
    <t>Assembling</t>
  </si>
  <si>
    <t>قیمت بورد خام هر سانتی متر مربع 400 تومان</t>
  </si>
  <si>
    <t>عنوان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</si>
</sst>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6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theme="1"/>
      <name val="Calibri"/>
      <family val="2"/>
      <scheme val="minor"/>
    </font>
    <font>
      <sz val="11"/>
      <color theme="1"/>
      <name val="2  Mitra_1 (MRT)"/>
      <charset val="178"/>
    </font>
    <font>
      <sz val="11"/>
      <color theme="0"/>
      <name val="2  Mitra_1 (MRT)"/>
      <charset val="178"/>
    </font>
    <font>
      <sz val="11"/>
      <color theme="1"/>
      <name val="A  Mitra_1 (MRT)"/>
      <charset val="178"/>
    </font>
    <font>
      <sz val="11"/>
      <color theme="0"/>
      <name val="A  Mitra_1 (MRT)"/>
      <charset val="178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18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right" vertical="center"/>
    </xf>
    <xf numFmtId="0" fontId="0" fillId="0" borderId="1" xfId="0" applyBorder="1"/>
    <xf numFmtId="0" fontId="1" fillId="3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right" vertical="center"/>
    </xf>
    <xf numFmtId="0" fontId="5" fillId="0" borderId="1" xfId="0" applyFont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8" fillId="4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43" fontId="5" fillId="0" borderId="1" xfId="1" applyFont="1" applyBorder="1" applyAlignment="1">
      <alignment horizontal="right" vertical="center"/>
    </xf>
    <xf numFmtId="43" fontId="5" fillId="0" borderId="1" xfId="1" applyNumberFormat="1" applyFont="1" applyBorder="1" applyAlignment="1">
      <alignment horizontal="right" vertical="center"/>
    </xf>
    <xf numFmtId="166" fontId="7" fillId="0" borderId="1" xfId="1" applyNumberFormat="1" applyFont="1" applyBorder="1" applyAlignment="1">
      <alignment horizontal="center" vertical="center"/>
    </xf>
    <xf numFmtId="166" fontId="8" fillId="4" borderId="1" xfId="1" applyNumberFormat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3"/>
  <sheetViews>
    <sheetView tabSelected="1" workbookViewId="0">
      <selection activeCell="J18" sqref="J18"/>
    </sheetView>
  </sheetViews>
  <sheetFormatPr defaultRowHeight="14.4" x14ac:dyDescent="0.3"/>
  <cols>
    <col min="1" max="1" width="12.109375" bestFit="1" customWidth="1"/>
    <col min="4" max="4" width="15.21875" bestFit="1" customWidth="1"/>
    <col min="5" max="5" width="37.21875" bestFit="1" customWidth="1"/>
    <col min="7" max="7" width="12.21875" bestFit="1" customWidth="1"/>
    <col min="8" max="8" width="10.77734375" bestFit="1" customWidth="1"/>
    <col min="9" max="9" width="4.44140625" bestFit="1" customWidth="1"/>
    <col min="10" max="10" width="14.6640625" bestFit="1" customWidth="1"/>
    <col min="11" max="11" width="43.33203125" bestFit="1" customWidth="1"/>
    <col min="14" max="14" width="12.21875" bestFit="1" customWidth="1"/>
    <col min="15" max="15" width="8.5546875" bestFit="1" customWidth="1"/>
    <col min="16" max="16" width="4.44140625" bestFit="1" customWidth="1"/>
    <col min="17" max="17" width="8" bestFit="1" customWidth="1"/>
    <col min="18" max="18" width="38.21875" bestFit="1" customWidth="1"/>
  </cols>
  <sheetData>
    <row r="1" spans="1:11" x14ac:dyDescent="0.3">
      <c r="A1" s="1" t="s">
        <v>9</v>
      </c>
      <c r="B1" s="1" t="s">
        <v>10</v>
      </c>
      <c r="C1" s="1" t="s">
        <v>11</v>
      </c>
      <c r="D1" s="1" t="s">
        <v>12</v>
      </c>
      <c r="E1" s="1" t="s">
        <v>13</v>
      </c>
      <c r="G1" s="5" t="s">
        <v>34</v>
      </c>
      <c r="H1" s="5" t="s">
        <v>10</v>
      </c>
      <c r="I1" s="5" t="s">
        <v>11</v>
      </c>
      <c r="J1" s="5" t="s">
        <v>12</v>
      </c>
      <c r="K1" s="5" t="s">
        <v>13</v>
      </c>
    </row>
    <row r="2" spans="1:11" ht="16.8" x14ac:dyDescent="0.3">
      <c r="A2" t="s">
        <v>5</v>
      </c>
      <c r="B2">
        <v>53000</v>
      </c>
      <c r="C2">
        <v>1</v>
      </c>
      <c r="D2">
        <f>(B2*C2)</f>
        <v>53000</v>
      </c>
      <c r="E2" s="3"/>
      <c r="G2" s="4" t="s">
        <v>5</v>
      </c>
      <c r="H2" s="16">
        <v>53000</v>
      </c>
      <c r="I2" s="13">
        <v>1</v>
      </c>
      <c r="J2" s="16">
        <f>(H2*I2)</f>
        <v>53000</v>
      </c>
      <c r="K2" s="7" t="s">
        <v>21</v>
      </c>
    </row>
    <row r="3" spans="1:11" ht="16.8" x14ac:dyDescent="0.3">
      <c r="A3" t="s">
        <v>0</v>
      </c>
      <c r="B3">
        <v>15000</v>
      </c>
      <c r="C3">
        <v>4</v>
      </c>
      <c r="D3">
        <f t="shared" ref="D3:D9" si="0">(B3*C3)</f>
        <v>60000</v>
      </c>
      <c r="E3" s="3"/>
      <c r="G3" s="4" t="s">
        <v>0</v>
      </c>
      <c r="H3" s="16">
        <v>15000</v>
      </c>
      <c r="I3" s="13">
        <v>4</v>
      </c>
      <c r="J3" s="16">
        <f t="shared" ref="J3:J9" si="1">(H3*I3)</f>
        <v>60000</v>
      </c>
      <c r="K3" s="7" t="s">
        <v>21</v>
      </c>
    </row>
    <row r="4" spans="1:11" ht="16.8" x14ac:dyDescent="0.3">
      <c r="A4" t="s">
        <v>1</v>
      </c>
      <c r="B4">
        <v>360</v>
      </c>
      <c r="C4">
        <v>4</v>
      </c>
      <c r="D4">
        <f t="shared" si="0"/>
        <v>1440</v>
      </c>
      <c r="E4" s="3"/>
      <c r="G4" s="4" t="s">
        <v>1</v>
      </c>
      <c r="H4" s="16">
        <v>360</v>
      </c>
      <c r="I4" s="13">
        <v>4</v>
      </c>
      <c r="J4" s="16">
        <f t="shared" si="1"/>
        <v>1440</v>
      </c>
      <c r="K4" s="7" t="s">
        <v>21</v>
      </c>
    </row>
    <row r="5" spans="1:11" ht="16.8" x14ac:dyDescent="0.3">
      <c r="A5" t="s">
        <v>6</v>
      </c>
      <c r="B5">
        <v>4000</v>
      </c>
      <c r="C5">
        <v>4</v>
      </c>
      <c r="D5">
        <f t="shared" si="0"/>
        <v>16000</v>
      </c>
      <c r="E5" s="3"/>
      <c r="G5" s="4" t="s">
        <v>6</v>
      </c>
      <c r="H5" s="16">
        <v>4000</v>
      </c>
      <c r="I5" s="13">
        <v>4</v>
      </c>
      <c r="J5" s="16">
        <f t="shared" si="1"/>
        <v>16000</v>
      </c>
      <c r="K5" s="7" t="s">
        <v>21</v>
      </c>
    </row>
    <row r="6" spans="1:11" ht="16.8" x14ac:dyDescent="0.3">
      <c r="A6" t="s">
        <v>7</v>
      </c>
      <c r="B6">
        <v>3000</v>
      </c>
      <c r="C6">
        <v>2</v>
      </c>
      <c r="D6">
        <f t="shared" si="0"/>
        <v>6000</v>
      </c>
      <c r="E6" s="3"/>
      <c r="G6" s="4" t="s">
        <v>7</v>
      </c>
      <c r="H6" s="16">
        <v>3000</v>
      </c>
      <c r="I6" s="13">
        <v>2</v>
      </c>
      <c r="J6" s="16">
        <f t="shared" si="1"/>
        <v>6000</v>
      </c>
      <c r="K6" s="7" t="s">
        <v>21</v>
      </c>
    </row>
    <row r="7" spans="1:11" ht="16.8" x14ac:dyDescent="0.3">
      <c r="A7" t="s">
        <v>2</v>
      </c>
      <c r="B7">
        <v>50</v>
      </c>
      <c r="C7">
        <v>5</v>
      </c>
      <c r="D7">
        <f t="shared" si="0"/>
        <v>250</v>
      </c>
      <c r="E7" s="3"/>
      <c r="G7" s="4" t="s">
        <v>2</v>
      </c>
      <c r="H7" s="16">
        <v>50</v>
      </c>
      <c r="I7" s="13">
        <v>5</v>
      </c>
      <c r="J7" s="16">
        <f t="shared" si="1"/>
        <v>250</v>
      </c>
      <c r="K7" s="7" t="s">
        <v>21</v>
      </c>
    </row>
    <row r="8" spans="1:11" ht="16.8" x14ac:dyDescent="0.3">
      <c r="A8" t="s">
        <v>8</v>
      </c>
      <c r="B8">
        <v>6600</v>
      </c>
      <c r="C8">
        <v>1</v>
      </c>
      <c r="D8">
        <f t="shared" si="0"/>
        <v>6600</v>
      </c>
      <c r="E8" s="3"/>
      <c r="G8" s="4" t="s">
        <v>8</v>
      </c>
      <c r="H8" s="16">
        <v>6600</v>
      </c>
      <c r="I8" s="13">
        <v>1</v>
      </c>
      <c r="J8" s="16">
        <f t="shared" si="1"/>
        <v>6600</v>
      </c>
      <c r="K8" s="7" t="s">
        <v>21</v>
      </c>
    </row>
    <row r="9" spans="1:11" ht="16.8" x14ac:dyDescent="0.3">
      <c r="A9" t="s">
        <v>3</v>
      </c>
      <c r="B9">
        <v>440</v>
      </c>
      <c r="C9">
        <v>4</v>
      </c>
      <c r="D9">
        <f t="shared" si="0"/>
        <v>1760</v>
      </c>
      <c r="E9" s="3"/>
      <c r="G9" s="4" t="s">
        <v>3</v>
      </c>
      <c r="H9" s="16">
        <v>440</v>
      </c>
      <c r="I9" s="13">
        <v>4</v>
      </c>
      <c r="J9" s="16">
        <f t="shared" si="1"/>
        <v>1760</v>
      </c>
      <c r="K9" s="7" t="s">
        <v>21</v>
      </c>
    </row>
    <row r="10" spans="1:11" ht="16.8" x14ac:dyDescent="0.3">
      <c r="A10" t="s">
        <v>4</v>
      </c>
      <c r="B10">
        <v>630</v>
      </c>
      <c r="C10">
        <v>1</v>
      </c>
      <c r="D10">
        <f t="shared" ref="D10:D15" si="2">(B10*C10)</f>
        <v>630</v>
      </c>
      <c r="E10" s="3"/>
      <c r="G10" s="4" t="s">
        <v>4</v>
      </c>
      <c r="H10" s="16">
        <v>630</v>
      </c>
      <c r="I10" s="13">
        <v>1</v>
      </c>
      <c r="J10" s="16">
        <f>(H10*I10)</f>
        <v>630</v>
      </c>
      <c r="K10" s="7" t="s">
        <v>21</v>
      </c>
    </row>
    <row r="11" spans="1:11" ht="16.8" x14ac:dyDescent="0.3">
      <c r="A11" t="s">
        <v>30</v>
      </c>
      <c r="B11">
        <v>400</v>
      </c>
      <c r="C11">
        <v>50</v>
      </c>
      <c r="D11">
        <f t="shared" si="2"/>
        <v>20000</v>
      </c>
      <c r="E11" s="3" t="s">
        <v>33</v>
      </c>
      <c r="G11" s="4" t="s">
        <v>30</v>
      </c>
      <c r="H11" s="16">
        <v>400</v>
      </c>
      <c r="I11" s="13">
        <v>50</v>
      </c>
      <c r="J11" s="16">
        <f>(H11*I11)</f>
        <v>20000</v>
      </c>
      <c r="K11" s="8" t="s">
        <v>33</v>
      </c>
    </row>
    <row r="12" spans="1:11" ht="16.8" x14ac:dyDescent="0.3">
      <c r="A12" t="s">
        <v>17</v>
      </c>
      <c r="B12">
        <v>420</v>
      </c>
      <c r="C12">
        <v>1</v>
      </c>
      <c r="D12">
        <f t="shared" si="2"/>
        <v>420</v>
      </c>
      <c r="E12" s="3"/>
      <c r="G12" s="4" t="s">
        <v>17</v>
      </c>
      <c r="H12" s="16">
        <v>420</v>
      </c>
      <c r="I12" s="13">
        <v>1</v>
      </c>
      <c r="J12" s="16">
        <f>(H12*I12)</f>
        <v>420</v>
      </c>
      <c r="K12" s="7" t="s">
        <v>21</v>
      </c>
    </row>
    <row r="13" spans="1:11" ht="16.8" x14ac:dyDescent="0.5">
      <c r="A13" t="s">
        <v>18</v>
      </c>
      <c r="B13">
        <v>30000</v>
      </c>
      <c r="C13">
        <v>50</v>
      </c>
      <c r="D13">
        <f t="shared" si="2"/>
        <v>1500000</v>
      </c>
      <c r="E13" s="3" t="s">
        <v>25</v>
      </c>
      <c r="G13" s="11" t="s">
        <v>28</v>
      </c>
      <c r="H13" s="11"/>
      <c r="I13" s="11"/>
      <c r="J13" s="16">
        <f>SUM(J2:J12)</f>
        <v>166100</v>
      </c>
      <c r="K13" s="9" t="s">
        <v>21</v>
      </c>
    </row>
    <row r="14" spans="1:11" ht="16.8" x14ac:dyDescent="0.3">
      <c r="A14" t="s">
        <v>32</v>
      </c>
      <c r="B14">
        <v>3000</v>
      </c>
      <c r="C14">
        <v>80</v>
      </c>
      <c r="D14">
        <f t="shared" si="2"/>
        <v>240000</v>
      </c>
      <c r="E14" s="3" t="s">
        <v>14</v>
      </c>
      <c r="G14" s="4" t="s">
        <v>18</v>
      </c>
      <c r="H14" s="16">
        <v>30000</v>
      </c>
      <c r="I14" s="13">
        <v>50</v>
      </c>
      <c r="J14" s="16">
        <f>(H14*I14)</f>
        <v>1500000</v>
      </c>
      <c r="K14" s="14" t="s">
        <v>25</v>
      </c>
    </row>
    <row r="15" spans="1:11" ht="16.8" x14ac:dyDescent="0.3">
      <c r="A15" t="s">
        <v>31</v>
      </c>
      <c r="B15">
        <v>50000</v>
      </c>
      <c r="C15">
        <v>6</v>
      </c>
      <c r="D15">
        <f t="shared" si="2"/>
        <v>300000</v>
      </c>
      <c r="E15" s="3" t="s">
        <v>15</v>
      </c>
      <c r="G15" s="4" t="s">
        <v>31</v>
      </c>
      <c r="H15" s="16">
        <v>50000</v>
      </c>
      <c r="I15" s="13">
        <v>6</v>
      </c>
      <c r="J15" s="16">
        <f>(H15*I15)</f>
        <v>300000</v>
      </c>
      <c r="K15" s="15" t="s">
        <v>15</v>
      </c>
    </row>
    <row r="16" spans="1:11" ht="16.8" x14ac:dyDescent="0.5">
      <c r="G16" s="11" t="s">
        <v>20</v>
      </c>
      <c r="H16" s="11"/>
      <c r="I16" s="11"/>
      <c r="J16" s="16">
        <f>J14+J15</f>
        <v>1800000</v>
      </c>
      <c r="K16" s="9" t="s">
        <v>21</v>
      </c>
    </row>
    <row r="17" spans="1:11" ht="16.8" x14ac:dyDescent="0.5">
      <c r="A17" s="6" t="s">
        <v>16</v>
      </c>
      <c r="B17" s="6"/>
      <c r="C17" s="6"/>
      <c r="D17">
        <f>SUM(D2:D15)</f>
        <v>2206100</v>
      </c>
      <c r="E17" s="2" t="s">
        <v>21</v>
      </c>
      <c r="G17" s="11" t="s">
        <v>16</v>
      </c>
      <c r="H17" s="11"/>
      <c r="I17" s="11"/>
      <c r="J17" s="16">
        <f>J13+J16</f>
        <v>1966100</v>
      </c>
      <c r="K17" s="9" t="s">
        <v>21</v>
      </c>
    </row>
    <row r="18" spans="1:11" ht="16.8" x14ac:dyDescent="0.5">
      <c r="A18" s="6" t="s">
        <v>27</v>
      </c>
      <c r="B18" s="6"/>
      <c r="C18" s="6"/>
      <c r="D18">
        <f>D17*9%</f>
        <v>198549</v>
      </c>
      <c r="E18" s="2" t="s">
        <v>21</v>
      </c>
      <c r="G18" s="12" t="s">
        <v>29</v>
      </c>
      <c r="H18" s="12"/>
      <c r="I18" s="12"/>
      <c r="J18" s="17">
        <v>1900000</v>
      </c>
      <c r="K18" s="10" t="s">
        <v>21</v>
      </c>
    </row>
    <row r="19" spans="1:11" x14ac:dyDescent="0.3">
      <c r="A19" s="6" t="s">
        <v>28</v>
      </c>
      <c r="B19" s="6"/>
      <c r="C19" s="6"/>
      <c r="D19">
        <f>SUM(D2:D12)</f>
        <v>166100</v>
      </c>
      <c r="E19" s="2" t="s">
        <v>21</v>
      </c>
    </row>
    <row r="20" spans="1:11" x14ac:dyDescent="0.3">
      <c r="A20" s="6" t="s">
        <v>20</v>
      </c>
      <c r="B20" s="6"/>
      <c r="C20" s="6"/>
      <c r="D20">
        <f>SUM(D13:D15)</f>
        <v>2040000</v>
      </c>
      <c r="E20" s="2" t="s">
        <v>21</v>
      </c>
    </row>
    <row r="21" spans="1:11" x14ac:dyDescent="0.3">
      <c r="A21" s="6" t="s">
        <v>19</v>
      </c>
      <c r="B21" s="6"/>
      <c r="C21" s="6"/>
      <c r="D21">
        <f>D17+D18</f>
        <v>2404649</v>
      </c>
      <c r="E21" s="2" t="s">
        <v>21</v>
      </c>
    </row>
    <row r="22" spans="1:11" x14ac:dyDescent="0.3">
      <c r="A22" t="s">
        <v>22</v>
      </c>
      <c r="B22">
        <v>20</v>
      </c>
      <c r="C22" t="s">
        <v>24</v>
      </c>
      <c r="D22">
        <f>(D21*(B22/100))</f>
        <v>480929.80000000005</v>
      </c>
      <c r="E22" s="2" t="s">
        <v>21</v>
      </c>
      <c r="G22" t="s">
        <v>32</v>
      </c>
      <c r="H22">
        <v>3000</v>
      </c>
      <c r="I22">
        <v>80</v>
      </c>
      <c r="J22">
        <f>(H22*I22)</f>
        <v>240000</v>
      </c>
      <c r="K22" s="3" t="s">
        <v>14</v>
      </c>
    </row>
    <row r="23" spans="1:11" x14ac:dyDescent="0.3">
      <c r="A23" s="6" t="s">
        <v>23</v>
      </c>
      <c r="B23" s="6"/>
      <c r="C23" s="6"/>
      <c r="D23">
        <f>D21-D22</f>
        <v>1923719.2</v>
      </c>
      <c r="E23" s="2" t="s">
        <v>21</v>
      </c>
      <c r="G23" s="6" t="s">
        <v>26</v>
      </c>
      <c r="H23" s="6"/>
      <c r="I23" s="6"/>
      <c r="J23">
        <f>D23-(D18)</f>
        <v>1725170.2</v>
      </c>
      <c r="K23" s="2" t="s">
        <v>21</v>
      </c>
    </row>
  </sheetData>
  <mergeCells count="11">
    <mergeCell ref="A20:C20"/>
    <mergeCell ref="A19:C19"/>
    <mergeCell ref="A18:C18"/>
    <mergeCell ref="A23:C23"/>
    <mergeCell ref="G23:I23"/>
    <mergeCell ref="A21:C21"/>
    <mergeCell ref="G17:I17"/>
    <mergeCell ref="G18:I18"/>
    <mergeCell ref="G13:I13"/>
    <mergeCell ref="G16:I16"/>
    <mergeCell ref="A17:C17"/>
  </mergeCells>
  <pageMargins left="0.7" right="0.7" top="0.75" bottom="0.75" header="0.3" footer="0.3"/>
  <pageSetup paperSize="11" orientation="landscape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Sir_Jick</dc:creator>
  <cp:lastModifiedBy>Sir Jick</cp:lastModifiedBy>
  <cp:lastPrinted>2024-05-14T23:20:01Z</cp:lastPrinted>
  <dcterms:created xsi:type="dcterms:W3CDTF">2015-06-05T18:17:20Z</dcterms:created>
  <dcterms:modified xsi:type="dcterms:W3CDTF">2024-05-14T23:52:43Z</dcterms:modified>
</cp:coreProperties>
</file>