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swaldo Moreno\Desktop\"/>
    </mc:Choice>
  </mc:AlternateContent>
  <xr:revisionPtr revIDLastSave="0" documentId="13_ncr:1_{A4DCF841-E554-45DC-A4EE-EF0514F6D0A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in Data" sheetId="1" r:id="rId1"/>
    <sheet name="Category Pivot Table" sheetId="3" r:id="rId2"/>
    <sheet name="Sub-Catergory Pivot Table" sheetId="5" r:id="rId3"/>
    <sheet name="Date Created Pivot Table" sheetId="6" r:id="rId4"/>
    <sheet name="Bonus Percentage" sheetId="7" r:id="rId5"/>
  </sheets>
  <calcPr calcId="191029"/>
  <pivotCaches>
    <pivotCache cacheId="16" r:id="rId6"/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O2" i="1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<sst xmlns="http://schemas.openxmlformats.org/spreadsheetml/2006/main" count="24820" uniqueCount="8400">
  <si>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</si>
  <si>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</si>
  <si>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</si>
  <si>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</si>
  <si>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</si>
  <si>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</si>
  <si>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</si>
  <si>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</si>
  <si>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</si>
  <si>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</si>
  <si>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</si>
  <si>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</si>
  <si>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</si>
  <si>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</si>
  <si>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</si>
  <si>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</si>
  <si>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</si>
  <si>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</si>
  <si>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</si>
  <si>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</si>
  <si>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</si>
  <si>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</si>
  <si>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</si>
  <si>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</si>
  <si>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</si>
  <si>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</si>
  <si>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</si>
  <si>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</si>
  <si>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</si>
  <si>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</si>
  <si>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</si>
  <si>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</si>
  <si>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</si>
  <si>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</si>
  <si>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</si>
  <si>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</si>
  <si>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</si>
  <si>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</si>
  <si>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</si>
  <si>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</si>
  <si>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</si>
  <si>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</si>
  <si>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</si>
  <si>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</si>
  <si>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</si>
  <si>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</si>
  <si>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</si>
  <si>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</si>
  <si>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</si>
  <si>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</si>
  <si>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</si>
  <si>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</si>
  <si>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</si>
  <si>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</si>
  <si>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</si>
  <si>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</si>
  <si>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</si>
  <si>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</si>
  <si>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</si>
  <si>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</si>
  <si>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</si>
  <si>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</si>
  <si>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</si>
  <si>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</si>
  <si>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</si>
  <si>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</si>
  <si>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</si>
  <si>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</si>
  <si>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</si>
  <si>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</si>
  <si>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</si>
  <si>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</si>
  <si>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</si>
  <si>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</si>
  <si>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</si>
  <si>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</si>
  <si>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</si>
  <si>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</si>
  <si>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</si>
  <si>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</si>
  <si>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</si>
  <si>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</si>
  <si>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</si>
  <si>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</si>
  <si>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</si>
  <si>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</si>
  <si>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</si>
  <si>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</si>
  <si>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</si>
  <si>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</si>
  <si>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</si>
  <si>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</si>
  <si>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</si>
  <si>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</si>
  <si>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</si>
  <si>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</si>
  <si>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</si>
  <si>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</si>
  <si>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</si>
  <si>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</si>
  <si>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</si>
  <si>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</si>
  <si>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</si>
  <si>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</si>
  <si>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</si>
  <si>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</si>
  <si>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</si>
  <si>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</si>
  <si>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</si>
  <si>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</si>
  <si>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</si>
  <si>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</si>
  <si>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</si>
  <si>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</si>
  <si>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</si>
  <si>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</si>
  <si>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</si>
  <si>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</si>
  <si>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</si>
  <si>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</si>
  <si>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</si>
  <si>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</si>
  <si>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</si>
  <si>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</si>
  <si>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</si>
  <si>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</si>
  <si>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</si>
  <si>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</si>
  <si>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</si>
  <si>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</si>
  <si>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</si>
  <si>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</si>
  <si>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</si>
  <si>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</si>
  <si>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</si>
  <si>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</si>
  <si>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</si>
  <si>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</si>
  <si>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</si>
  <si>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</si>
  <si>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</si>
  <si>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</si>
  <si>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</si>
  <si>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</si>
  <si>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</si>
  <si>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</si>
  <si>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</si>
  <si>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</si>
  <si>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</si>
  <si>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</si>
  <si>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</si>
  <si>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</si>
  <si>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</si>
  <si>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</si>
  <si>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</si>
  <si>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</si>
  <si>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</si>
  <si>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</si>
  <si>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</si>
  <si>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</si>
  <si>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</si>
  <si>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</si>
  <si>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</si>
  <si>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</si>
  <si>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</si>
  <si>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</si>
  <si>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</si>
  <si>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</si>
  <si>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</si>
  <si>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</si>
  <si>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</si>
  <si>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</si>
  <si>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</si>
  <si>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</si>
  <si>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</si>
  <si>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</si>
  <si>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</si>
  <si>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</si>
  <si>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</si>
  <si>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</si>
  <si>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</si>
  <si>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</si>
  <si>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</si>
  <si>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</si>
  <si>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</si>
  <si>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</si>
  <si>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</si>
  <si>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</si>
  <si>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</si>
  <si>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</si>
  <si>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</si>
  <si>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</si>
  <si>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</si>
  <si>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</si>
  <si>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</si>
  <si>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</si>
  <si>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</si>
  <si>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</si>
  <si>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</si>
  <si>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</si>
  <si>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</si>
  <si>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</si>
  <si>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</si>
  <si>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</si>
  <si>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</si>
  <si>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</si>
  <si>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</si>
  <si>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</si>
  <si>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</si>
  <si>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</si>
  <si>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</si>
  <si>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</si>
  <si>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</si>
  <si>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</si>
  <si>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</si>
  <si>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</si>
  <si>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</si>
  <si>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</si>
  <si>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</si>
  <si>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</si>
  <si>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</si>
  <si>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</si>
  <si>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</si>
  <si>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</si>
  <si>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</si>
  <si>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</si>
  <si>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</si>
  <si>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</si>
  <si>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</si>
  <si>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</si>
  <si>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</si>
  <si>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</si>
  <si>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</si>
  <si>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</si>
  <si>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</si>
  <si>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</si>
  <si>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</si>
  <si>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</si>
  <si>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</si>
  <si>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</si>
  <si>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</si>
  <si>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</si>
  <si>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</si>
  <si>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</si>
  <si>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</si>
  <si>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</si>
  <si>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</si>
  <si>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</si>
  <si>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</si>
  <si>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</si>
  <si>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</si>
  <si>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</si>
  <si>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</si>
  <si>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</si>
  <si>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</si>
  <si>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</si>
  <si>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</si>
  <si>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</si>
  <si>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</si>
  <si>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</si>
  <si>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</si>
  <si>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</si>
  <si>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</si>
  <si>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</si>
  <si>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</si>
  <si>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</si>
  <si>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</si>
  <si>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</si>
  <si>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</si>
  <si>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</si>
  <si>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</si>
  <si>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</si>
  <si>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</si>
  <si>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</si>
  <si>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</si>
  <si>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</si>
  <si>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</si>
  <si>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</si>
  <si>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</si>
  <si>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</si>
  <si>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</si>
  <si>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</si>
  <si>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</si>
  <si>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</si>
  <si>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</si>
  <si>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</si>
  <si>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</si>
  <si>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</si>
  <si>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</si>
  <si>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</si>
  <si>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</si>
  <si>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</si>
  <si>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</si>
  <si>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</si>
  <si>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</si>
  <si>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</si>
  <si>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</si>
  <si>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</si>
  <si>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</si>
  <si>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</si>
  <si>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</si>
  <si>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</si>
  <si>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</si>
  <si>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</si>
  <si>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</si>
  <si>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</si>
  <si>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</si>
  <si>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</si>
  <si>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</si>
  <si>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</si>
  <si>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</si>
  <si>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</si>
  <si>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</si>
  <si>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</si>
  <si>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</si>
  <si>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</si>
  <si>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</si>
  <si>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</si>
  <si>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</si>
  <si>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</si>
  <si>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</si>
  <si>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</si>
  <si>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</si>
  <si>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</si>
  <si>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</si>
  <si>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</si>
  <si>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</si>
  <si>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</si>
  <si>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</si>
  <si>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</si>
  <si>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</si>
  <si>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</si>
  <si>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</si>
  <si>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</si>
  <si>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</si>
  <si>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</si>
  <si>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</si>
  <si>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</si>
  <si>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</si>
  <si>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</si>
  <si>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</si>
  <si>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</si>
  <si>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</si>
  <si>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</si>
  <si>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</si>
  <si>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</si>
  <si>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</si>
  <si>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</si>
  <si>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</si>
  <si>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</si>
  <si>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</si>
  <si>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</si>
  <si>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</si>
  <si>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</si>
  <si>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</si>
  <si>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</si>
  <si>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</si>
  <si>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</si>
  <si>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</si>
  <si>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</si>
  <si>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</si>
  <si>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</si>
  <si>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</si>
  <si>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</si>
  <si>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</si>
  <si>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</si>
  <si>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</si>
  <si>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</si>
  <si>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</si>
  <si>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</si>
  <si>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</si>
  <si>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</si>
  <si>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</si>
  <si>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</si>
  <si>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</si>
  <si>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</si>
  <si>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</si>
  <si>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</si>
  <si>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</si>
  <si>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</si>
  <si>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</si>
  <si>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</si>
  <si>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</si>
  <si>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</si>
  <si>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</si>
  <si>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</si>
  <si>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</si>
  <si>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</si>
  <si>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</si>
  <si>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</si>
  <si>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</si>
  <si>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</si>
  <si>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</si>
  <si>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</si>
  <si>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</si>
  <si>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</si>
  <si>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</si>
  <si>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</si>
  <si>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</si>
  <si>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</si>
  <si>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</si>
  <si>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</si>
  <si>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</si>
  <si>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</si>
  <si>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</si>
  <si>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</si>
  <si>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</si>
  <si>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</si>
  <si>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</si>
  <si>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</si>
  <si>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</si>
  <si>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</si>
  <si>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</si>
  <si>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</si>
  <si>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</si>
  <si>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</si>
  <si>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</si>
  <si>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</si>
  <si>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</si>
  <si>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</si>
  <si>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</si>
  <si>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</si>
  <si>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</si>
  <si>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</si>
  <si>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</si>
  <si>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</si>
  <si>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</si>
  <si>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</si>
  <si>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</si>
  <si>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</si>
  <si>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</si>
  <si>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</si>
  <si>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</si>
  <si>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</si>
  <si>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</si>
  <si>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</si>
  <si>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</si>
  <si>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</si>
  <si>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</si>
  <si>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</si>
  <si>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</si>
  <si>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</si>
  <si>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</si>
  <si>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</si>
  <si>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</si>
  <si>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</si>
  <si>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</si>
  <si>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</si>
  <si>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</si>
  <si>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</si>
  <si>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</si>
  <si>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</si>
  <si>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</si>
  <si>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</si>
  <si>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</si>
  <si>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</si>
  <si>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</si>
  <si>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</si>
  <si>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</si>
  <si>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</si>
  <si>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</si>
  <si>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</si>
  <si>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</si>
  <si>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</si>
  <si>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</si>
  <si>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</si>
  <si>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</si>
  <si>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</si>
  <si>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</si>
  <si>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</si>
  <si>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</si>
  <si>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</si>
  <si>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</si>
  <si>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</si>
  <si>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</si>
  <si>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</si>
  <si>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</si>
  <si>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</si>
  <si>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</si>
  <si>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</si>
  <si>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</si>
  <si>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</si>
  <si>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</si>
  <si>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</si>
  <si>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</si>
  <si>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</si>
  <si>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</si>
  <si>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</si>
  <si>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</si>
  <si>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</si>
  <si>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</si>
  <si>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</si>
  <si>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</si>
  <si>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</si>
  <si>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</si>
  <si>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</si>
  <si>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</si>
  <si>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</si>
  <si>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</si>
  <si>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</si>
  <si>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</si>
  <si>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</si>
  <si>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</si>
  <si>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</si>
  <si>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</si>
  <si>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</si>
  <si>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</si>
  <si>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</si>
  <si>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</si>
  <si>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</si>
  <si>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</si>
  <si>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</si>
  <si>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</si>
  <si>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</si>
  <si>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</si>
  <si>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</si>
  <si>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</si>
  <si>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</si>
  <si>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</si>
  <si>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</si>
  <si>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</si>
  <si>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</si>
  <si>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</si>
  <si>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</si>
  <si>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</si>
  <si>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</si>
  <si>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</si>
  <si>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</si>
  <si>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</si>
  <si>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</si>
  <si>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</si>
  <si>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</si>
  <si>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</si>
  <si>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</si>
  <si>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</si>
  <si>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</si>
  <si>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</si>
  <si>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</si>
  <si>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</si>
  <si>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</si>
  <si>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</si>
  <si>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</si>
  <si>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</si>
  <si>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</si>
  <si>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</si>
  <si>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</si>
  <si>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</si>
  <si>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</si>
  <si>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</si>
  <si>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</si>
  <si>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</si>
  <si>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</si>
  <si>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</si>
  <si>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</si>
  <si>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</si>
  <si>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</si>
  <si>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</si>
  <si>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</si>
  <si>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</si>
  <si>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</si>
  <si>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</si>
  <si>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</si>
  <si>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</si>
  <si>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</si>
  <si>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</si>
  <si>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</si>
  <si>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</si>
  <si>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</si>
  <si>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</si>
  <si>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</si>
  <si>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</si>
  <si>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</si>
  <si>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</si>
  <si>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</si>
  <si>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</si>
  <si>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</si>
  <si>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</si>
  <si>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</si>
  <si>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</si>
  <si>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</si>
  <si>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</si>
  <si>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</si>
  <si>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</si>
  <si>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</si>
  <si>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</si>
  <si>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</si>
  <si>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</si>
  <si>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</si>
  <si>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</si>
  <si>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</si>
  <si>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</si>
  <si>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</si>
  <si>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</si>
  <si>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</si>
  <si>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</si>
  <si>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</si>
  <si>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</si>
  <si>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</si>
  <si>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</si>
  <si>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</si>
  <si>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</si>
  <si>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</si>
  <si>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</si>
  <si>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</si>
  <si>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</si>
  <si>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</si>
  <si>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</si>
  <si>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</si>
  <si>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</si>
  <si>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</si>
  <si>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</si>
  <si>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</si>
  <si>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</si>
  <si>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</si>
  <si>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</si>
  <si>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</si>
  <si>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</si>
  <si>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</si>
  <si>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</si>
  <si>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</si>
  <si>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</si>
  <si>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</si>
  <si>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</si>
  <si>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</si>
  <si>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</si>
  <si>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</si>
  <si>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</si>
  <si>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</si>
  <si>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</si>
  <si>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</si>
  <si>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</si>
  <si>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</si>
  <si>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</si>
  <si>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</si>
  <si>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</si>
  <si>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</si>
  <si>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</si>
  <si>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</si>
  <si>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</si>
  <si>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</si>
  <si>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</si>
  <si>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</si>
  <si>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</si>
  <si>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</si>
  <si>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</si>
  <si>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</si>
  <si>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</si>
  <si>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</si>
  <si>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</si>
  <si>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</si>
  <si>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</si>
  <si>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</si>
  <si>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</si>
  <si>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</si>
  <si>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</si>
  <si>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</si>
  <si>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</si>
  <si>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</si>
  <si>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</si>
  <si>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</si>
  <si>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</si>
  <si>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</si>
  <si>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</si>
  <si>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</si>
  <si>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</si>
  <si>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</si>
  <si>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</si>
  <si>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</si>
  <si>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</si>
  <si>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</si>
  <si>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</si>
  <si>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</si>
  <si>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</si>
  <si>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</si>
  <si>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</si>
  <si>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</si>
  <si>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</si>
  <si>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</si>
  <si>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</si>
  <si>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</si>
  <si>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</si>
  <si>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</si>
  <si>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</si>
  <si>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</si>
  <si>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</si>
  <si>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</si>
  <si>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</si>
  <si>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</si>
  <si>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</si>
  <si>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</si>
  <si>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</si>
  <si>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</si>
  <si>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</si>
  <si>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</si>
  <si>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</si>
  <si>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</si>
  <si>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</si>
  <si>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</si>
  <si>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</si>
  <si>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</si>
  <si>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</si>
  <si>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</si>
  <si>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</si>
  <si>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</si>
  <si>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</si>
  <si>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</si>
  <si>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</si>
  <si>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</si>
  <si>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</si>
  <si>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</si>
  <si>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</si>
  <si>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</si>
  <si>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</si>
  <si>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</si>
  <si>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</si>
  <si>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</si>
  <si>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</si>
  <si>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</si>
  <si>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</si>
  <si>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</si>
  <si>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</si>
  <si>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</si>
  <si>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</si>
  <si>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</si>
  <si>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</si>
  <si>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</si>
  <si>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</si>
  <si>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</si>
  <si>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</si>
  <si>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</si>
  <si>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</si>
  <si>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</si>
  <si>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</si>
  <si>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</si>
  <si>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</si>
  <si>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</si>
  <si>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</si>
  <si>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</si>
  <si>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</si>
  <si>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</si>
  <si>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</si>
  <si>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</si>
  <si>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</si>
  <si>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</si>
  <si>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</si>
  <si>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</si>
  <si>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</si>
  <si>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</si>
  <si>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</si>
  <si>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</si>
  <si>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</si>
  <si>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</si>
  <si>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</si>
  <si>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</si>
  <si>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</si>
  <si>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</si>
  <si>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</si>
  <si>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</si>
  <si>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</si>
  <si>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</si>
  <si>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</si>
  <si>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</si>
  <si>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</si>
  <si>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</si>
  <si>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</si>
  <si>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</si>
  <si>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</si>
  <si>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</si>
  <si>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</si>
  <si>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</si>
  <si>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</si>
  <si>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</si>
  <si>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</si>
  <si>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</si>
  <si>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</si>
  <si>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</si>
  <si>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</si>
  <si>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</si>
  <si>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</si>
  <si>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</si>
  <si>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</si>
  <si>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</si>
  <si>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</si>
  <si>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</si>
  <si>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</si>
  <si>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</si>
  <si>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</si>
  <si>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</si>
  <si>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</si>
  <si>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</si>
  <si>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</si>
  <si>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</si>
  <si>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</si>
  <si>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</si>
  <si>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</si>
  <si>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</si>
  <si>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</si>
  <si>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</si>
  <si>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</si>
  <si>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</si>
  <si>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</si>
  <si>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</si>
  <si>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</si>
  <si>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</si>
  <si>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</si>
  <si>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</si>
  <si>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</si>
  <si>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</si>
  <si>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</si>
  <si>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</si>
  <si>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</si>
  <si>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</si>
  <si>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</si>
  <si>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</si>
  <si>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</si>
  <si>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</si>
  <si>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</si>
  <si>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</si>
  <si>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</si>
  <si>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</si>
  <si>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</si>
  <si>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</si>
  <si>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</si>
  <si>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</si>
  <si>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</si>
  <si>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</si>
  <si>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</si>
  <si>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</si>
  <si>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</si>
  <si>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</si>
  <si>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</si>
  <si>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</si>
  <si>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</si>
  <si>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</si>
  <si>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</si>
  <si>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</si>
  <si>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</si>
  <si>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</si>
  <si>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</si>
  <si>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</si>
  <si>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</si>
  <si>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</si>
  <si>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</si>
  <si>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</si>
  <si>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</si>
  <si>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</si>
  <si>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</si>
  <si>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</si>
  <si>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</si>
  <si>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</si>
  <si>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</si>
  <si>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</si>
  <si>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</si>
  <si>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</si>
  <si>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</si>
  <si>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</si>
  <si>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</si>
  <si>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</si>
  <si>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</si>
  <si>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</si>
  <si>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</si>
  <si>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</si>
  <si>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</si>
  <si>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</si>
  <si>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</si>
  <si>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</si>
  <si>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</si>
  <si>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</si>
  <si>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</si>
  <si>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</si>
  <si>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</si>
  <si>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</si>
  <si>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</si>
  <si>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</si>
  <si>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</si>
  <si>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</si>
  <si>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</si>
  <si>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</si>
  <si>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</si>
  <si>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</si>
  <si>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</si>
  <si>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</si>
  <si>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</si>
  <si>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</si>
  <si>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</si>
  <si>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</si>
  <si>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</si>
  <si>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</si>
  <si>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</si>
  <si>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</si>
  <si>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</si>
  <si>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</si>
  <si>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</si>
  <si>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</si>
  <si>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</si>
  <si>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</si>
  <si>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</si>
  <si>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</si>
  <si>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</si>
  <si>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</si>
  <si>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</si>
  <si>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</si>
  <si>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</si>
  <si>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</si>
  <si>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</si>
  <si>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</si>
  <si>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</si>
  <si>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</si>
  <si>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</si>
  <si>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</si>
  <si>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</si>
  <si>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</si>
  <si>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</si>
  <si>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</si>
  <si>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</si>
  <si>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</si>
  <si>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</si>
  <si>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</si>
  <si>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</si>
  <si>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</si>
  <si>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</si>
  <si>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</si>
  <si>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</si>
  <si>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</si>
  <si>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</si>
  <si>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</si>
  <si>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</si>
  <si>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</si>
  <si>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</si>
  <si>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</si>
  <si>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</si>
  <si>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</si>
  <si>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</si>
  <si>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</si>
  <si>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</si>
  <si>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</si>
  <si>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</si>
  <si>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</si>
  <si>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</si>
  <si>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</si>
  <si>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</si>
  <si>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</si>
  <si>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</si>
  <si>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</si>
  <si>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</si>
  <si>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</si>
  <si>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</si>
  <si>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</si>
  <si>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</si>
  <si>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</si>
  <si>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</si>
  <si>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</si>
  <si>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</si>
  <si>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</si>
  <si>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</si>
  <si>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</si>
  <si>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</si>
  <si>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</si>
  <si>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</si>
  <si>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</si>
  <si>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</si>
  <si>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</si>
  <si>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</si>
  <si>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</si>
  <si>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</si>
  <si>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</si>
  <si>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</si>
  <si>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</si>
  <si>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</si>
  <si>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</si>
  <si>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</si>
  <si>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</si>
  <si>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</si>
  <si>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</si>
  <si>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</si>
  <si>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</si>
  <si>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</si>
  <si>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</si>
  <si>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</si>
  <si>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</si>
  <si>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</si>
  <si>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</si>
  <si>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</si>
  <si>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</si>
  <si>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</si>
  <si>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</si>
  <si>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</si>
  <si>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</si>
  <si>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</si>
  <si>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</si>
  <si>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</si>
  <si>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</si>
  <si>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</si>
  <si>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</si>
  <si>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</si>
  <si>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</si>
  <si>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</si>
  <si>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</si>
  <si>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</si>
  <si>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</si>
  <si>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</si>
  <si>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</si>
  <si>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</si>
  <si>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</si>
  <si>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</si>
  <si>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</si>
  <si>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</si>
  <si>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</si>
  <si>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</si>
  <si>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</si>
  <si>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</si>
  <si>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</si>
  <si>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</si>
  <si>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</si>
  <si>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</si>
  <si>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</si>
  <si>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</si>
  <si>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</si>
  <si>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</si>
  <si>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</si>
  <si>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</si>
  <si>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</si>
  <si>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</si>
  <si>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</si>
  <si>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</si>
  <si>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</si>
  <si>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</si>
  <si>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</si>
  <si>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</si>
  <si>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</si>
  <si>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</si>
  <si>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</si>
  <si>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</si>
  <si>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</si>
  <si>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</si>
  <si>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</si>
  <si>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</si>
  <si>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</si>
  <si>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</si>
  <si>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</si>
  <si>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</si>
  <si>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</si>
  <si>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</si>
  <si>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</si>
  <si>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</si>
  <si>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</si>
  <si>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</si>
  <si>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</si>
  <si>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</si>
  <si>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</si>
  <si>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</si>
  <si>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</si>
  <si>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</si>
  <si>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</si>
  <si>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</si>
  <si>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</si>
  <si>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</si>
  <si>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</si>
  <si>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</si>
  <si>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</si>
  <si>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</si>
  <si>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</si>
  <si>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</si>
  <si>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</si>
  <si>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</si>
  <si>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</si>
  <si>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</si>
  <si>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</si>
  <si>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</si>
  <si>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</si>
  <si>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</si>
  <si>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</si>
  <si>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</si>
  <si>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</si>
  <si>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</si>
  <si>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</si>
  <si>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</si>
  <si>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</si>
  <si>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</si>
  <si>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</si>
  <si>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</si>
  <si>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</si>
  <si>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</si>
  <si>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</si>
  <si>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</si>
  <si>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</si>
  <si>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</si>
  <si>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</si>
  <si>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</si>
  <si>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</si>
  <si>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</si>
  <si>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</si>
  <si>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</si>
  <si>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</si>
  <si>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</si>
  <si>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</si>
  <si>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</si>
  <si>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</si>
  <si>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</si>
  <si>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</si>
  <si>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</si>
  <si>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</si>
  <si>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</si>
  <si>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</si>
  <si>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</si>
  <si>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</si>
  <si>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</si>
  <si>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</si>
  <si>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</si>
  <si>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</si>
  <si>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</si>
  <si>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</si>
  <si>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</si>
  <si>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</si>
  <si>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</si>
  <si>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</si>
  <si>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</si>
  <si>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</si>
  <si>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</si>
  <si>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</si>
  <si>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</si>
  <si>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</si>
  <si>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</si>
  <si>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</si>
  <si>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</si>
  <si>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</si>
  <si>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</si>
  <si>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</si>
  <si>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</si>
  <si>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</si>
  <si>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</si>
  <si>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</si>
  <si>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</si>
  <si>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</si>
  <si>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</si>
  <si>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</si>
  <si>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</si>
  <si>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</si>
  <si>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</si>
  <si>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</si>
  <si>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</si>
  <si>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</si>
  <si>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</si>
  <si>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</si>
  <si>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</si>
  <si>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</si>
  <si>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</si>
  <si>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</si>
  <si>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</si>
  <si>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</si>
  <si>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</si>
  <si>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</si>
  <si>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</si>
  <si>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</si>
  <si>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</si>
  <si>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</si>
  <si>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</si>
  <si>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</si>
  <si>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</si>
  <si>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</si>
  <si>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</si>
  <si>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</si>
  <si>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</si>
  <si>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</si>
  <si>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</si>
  <si>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</si>
  <si>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</si>
  <si>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</si>
  <si>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</si>
  <si>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</si>
  <si>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</si>
  <si>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</si>
  <si>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</si>
  <si>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</si>
  <si>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</si>
  <si>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</si>
  <si>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</si>
  <si>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</si>
  <si>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</si>
  <si>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</si>
  <si>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</si>
  <si>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</si>
  <si>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</si>
  <si>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</si>
  <si>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</si>
  <si>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</si>
  <si>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</si>
  <si>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</si>
  <si>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</si>
  <si>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</si>
  <si>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</si>
  <si>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</si>
  <si>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</si>
  <si>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</si>
  <si>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</si>
  <si>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</si>
  <si>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</si>
  <si>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</si>
  <si>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</si>
  <si>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</si>
  <si>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</si>
  <si>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</si>
  <si>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</si>
  <si>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</si>
  <si>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</si>
  <si>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</si>
  <si>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</si>
  <si>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</si>
  <si>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</si>
  <si>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</si>
  <si>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</si>
  <si>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</si>
  <si>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</si>
  <si>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</si>
  <si>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</si>
  <si>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</si>
  <si>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</si>
  <si>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</si>
  <si>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</si>
  <si>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</si>
  <si>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</si>
  <si>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</si>
  <si>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</si>
  <si>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</si>
  <si>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</si>
  <si>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</si>
  <si>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</si>
  <si>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</si>
  <si>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</si>
  <si>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</si>
  <si>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</si>
  <si>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</si>
  <si>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</si>
  <si>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</si>
  <si>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</si>
  <si>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</si>
  <si>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</si>
  <si>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</si>
  <si>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</si>
  <si>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</si>
  <si>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</si>
  <si>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</si>
  <si>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</si>
  <si>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</si>
  <si>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</si>
  <si>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</si>
  <si>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</si>
  <si>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</si>
  <si>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</si>
  <si>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</si>
  <si>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</si>
  <si>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</si>
  <si>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</si>
  <si>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</si>
  <si>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</si>
  <si>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</si>
  <si>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</si>
  <si>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</si>
  <si>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</si>
  <si>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</si>
  <si>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</si>
  <si>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</si>
  <si>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</si>
  <si>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</si>
  <si>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</si>
  <si>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</si>
  <si>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</si>
  <si>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</si>
  <si>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</si>
  <si>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</si>
  <si>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</si>
  <si>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</si>
  <si>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</si>
  <si>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</si>
  <si>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</si>
  <si>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</si>
  <si>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</si>
  <si>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</si>
  <si>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</si>
  <si>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</si>
  <si>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</si>
  <si>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</si>
  <si>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</si>
  <si>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</si>
  <si>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</si>
  <si>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</si>
  <si>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</si>
  <si>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</si>
  <si>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</si>
  <si>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</si>
  <si>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</si>
  <si>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</si>
  <si>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</si>
  <si>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</si>
  <si>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</si>
  <si>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</si>
  <si>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</si>
  <si>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</si>
  <si>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</si>
  <si>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</si>
  <si>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</si>
  <si>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</si>
  <si>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</si>
  <si>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</si>
  <si>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</si>
  <si>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</si>
  <si>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</si>
  <si>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</si>
  <si>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</si>
  <si>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</si>
  <si>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</si>
  <si>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</si>
  <si>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</si>
  <si>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</si>
  <si>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</si>
  <si>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</si>
  <si>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</si>
  <si>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</si>
  <si>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</si>
  <si>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</si>
  <si>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</si>
  <si>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</si>
  <si>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</si>
  <si>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</si>
  <si>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</si>
  <si>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</si>
  <si>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</si>
  <si>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</si>
  <si>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</si>
  <si>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</si>
  <si>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</si>
  <si>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</si>
  <si>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</si>
  <si>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</si>
  <si>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</si>
  <si>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</si>
  <si>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</si>
  <si>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</si>
  <si>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</si>
  <si>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</si>
  <si>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</si>
  <si>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</si>
  <si>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</si>
  <si>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</si>
  <si>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</si>
  <si>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</si>
  <si>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</si>
  <si>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</si>
  <si>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</si>
  <si>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</si>
  <si>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</si>
  <si>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</si>
  <si>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</si>
  <si>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</si>
  <si>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</si>
  <si>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</si>
  <si>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</si>
  <si>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</si>
  <si>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</si>
  <si>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</si>
  <si>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</si>
  <si>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</si>
  <si>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</si>
  <si>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</si>
  <si>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</si>
  <si>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</si>
  <si>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</si>
  <si>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</si>
  <si>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</si>
  <si>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</si>
  <si>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</si>
  <si>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</si>
  <si>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</si>
  <si>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</si>
  <si>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</si>
  <si>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</si>
  <si>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</si>
  <si>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</si>
  <si>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</si>
  <si>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</si>
  <si>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</si>
  <si>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</si>
  <si>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</si>
  <si>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</si>
  <si>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</si>
  <si>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</si>
  <si>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</si>
  <si>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</si>
  <si>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</si>
  <si>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</si>
  <si>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</si>
  <si>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</si>
  <si>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</si>
  <si>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</si>
  <si>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</si>
  <si>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</si>
  <si>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</si>
  <si>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</si>
  <si>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</si>
  <si>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</si>
  <si>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</si>
  <si>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</si>
  <si>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</si>
  <si>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</si>
  <si>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</si>
  <si>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</si>
  <si>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</si>
  <si>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</si>
  <si>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</si>
  <si>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</si>
  <si>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</si>
  <si>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</si>
  <si>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</si>
  <si>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</si>
  <si>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</si>
  <si>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</si>
  <si>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</si>
  <si>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</si>
  <si>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</si>
  <si>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</si>
  <si>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</si>
  <si>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</si>
  <si>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</si>
  <si>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</si>
  <si>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</si>
  <si>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</si>
  <si>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</si>
  <si>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</si>
  <si>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</si>
  <si>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</si>
  <si>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</si>
  <si>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</si>
  <si>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</si>
  <si>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</si>
  <si>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</si>
  <si>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</si>
  <si>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</si>
  <si>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</si>
  <si>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</si>
  <si>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</si>
  <si>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</si>
  <si>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</si>
  <si>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</si>
  <si>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</si>
  <si>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</si>
  <si>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</si>
  <si>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</si>
  <si>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</si>
  <si>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</si>
  <si>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</si>
  <si>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</si>
  <si>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</si>
  <si>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</si>
  <si>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</si>
  <si>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</si>
  <si>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</si>
  <si>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</si>
  <si>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</si>
  <si>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</si>
  <si>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</si>
  <si>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</si>
  <si>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</si>
  <si>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</si>
  <si>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</si>
  <si>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</si>
  <si>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</si>
  <si>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</si>
  <si>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</si>
  <si>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</si>
  <si>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</si>
  <si>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</si>
  <si>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</si>
  <si>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</si>
  <si>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</si>
  <si>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</si>
  <si>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</si>
  <si>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</si>
  <si>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</si>
  <si>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</si>
  <si>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</si>
  <si>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</si>
  <si>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</si>
  <si>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</si>
  <si>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</si>
  <si>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</si>
  <si>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</si>
  <si>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</si>
  <si>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</si>
  <si>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</si>
  <si>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</si>
  <si>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</si>
  <si>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</si>
  <si>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</si>
  <si>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</si>
  <si>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</si>
  <si>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</si>
  <si>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</si>
  <si>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</si>
  <si>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</si>
  <si>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</si>
  <si>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</si>
  <si>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</si>
  <si>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</si>
  <si>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</si>
  <si>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</si>
  <si>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</si>
  <si>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</si>
  <si>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</si>
  <si>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</si>
  <si>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</si>
  <si>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</si>
  <si>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</si>
  <si>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</si>
  <si>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</si>
  <si>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</si>
  <si>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</si>
  <si>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</si>
  <si>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</si>
  <si>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</si>
  <si>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</si>
  <si>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</si>
  <si>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</si>
  <si>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</si>
  <si>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</si>
  <si>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</si>
  <si>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</si>
  <si>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</si>
  <si>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</si>
  <si>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</si>
  <si>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</si>
  <si>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</si>
  <si>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</si>
  <si>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</si>
  <si>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</si>
  <si>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</si>
  <si>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</si>
  <si>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</si>
  <si>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</si>
  <si>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</si>
  <si>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</si>
  <si>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</si>
  <si>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</si>
  <si>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</si>
  <si>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</si>
  <si>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</si>
  <si>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</si>
  <si>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</si>
  <si>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</si>
  <si>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</si>
  <si>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</si>
  <si>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</si>
  <si>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</si>
  <si>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</si>
  <si>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</si>
  <si>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</si>
  <si>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</si>
  <si>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</si>
  <si>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</si>
  <si>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</si>
  <si>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</si>
  <si>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</si>
  <si>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</si>
  <si>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</si>
  <si>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</si>
  <si>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</si>
  <si>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</si>
  <si>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</si>
  <si>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</si>
  <si>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</si>
  <si>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</si>
  <si>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</si>
  <si>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</si>
  <si>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</si>
  <si>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</si>
  <si>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</si>
  <si>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</si>
  <si>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</si>
  <si>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</si>
  <si>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</si>
  <si>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</si>
  <si>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</si>
  <si>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</si>
  <si>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</si>
  <si>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</si>
  <si>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</si>
  <si>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</si>
  <si>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</si>
  <si>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</si>
  <si>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</si>
  <si>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</si>
  <si>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</si>
  <si>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</si>
  <si>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</si>
  <si>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</si>
  <si>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</si>
  <si>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</si>
  <si>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</si>
  <si>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</si>
  <si>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</si>
  <si>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</si>
  <si>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</si>
  <si>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</si>
  <si>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</si>
  <si>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</si>
  <si>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</si>
  <si>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</si>
  <si>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</si>
  <si>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</si>
  <si>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</si>
  <si>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</si>
  <si>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</si>
  <si>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</si>
  <si>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</si>
  <si>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</si>
  <si>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</si>
  <si>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</si>
  <si>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</si>
  <si>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</si>
  <si>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</si>
  <si>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</si>
  <si>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</si>
  <si>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</si>
  <si>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</si>
  <si>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</si>
  <si>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</si>
  <si>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</si>
  <si>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</si>
  <si>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</si>
  <si>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</si>
  <si>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</si>
  <si>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</si>
  <si>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</si>
  <si>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</si>
  <si>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</si>
  <si>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</si>
  <si>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</si>
  <si>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</si>
  <si>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</si>
  <si>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</si>
  <si>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</si>
  <si>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</si>
  <si>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</si>
  <si>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</si>
  <si>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</si>
  <si>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</si>
  <si>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</si>
  <si>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</si>
  <si>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</si>
  <si>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</si>
  <si>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</si>
  <si>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</si>
  <si>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</si>
  <si>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</si>
  <si>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</si>
  <si>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</si>
  <si>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</si>
  <si>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</si>
  <si>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</si>
  <si>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</si>
  <si>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</si>
  <si>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</si>
  <si>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</si>
  <si>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</si>
  <si>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</si>
  <si>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</si>
  <si>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</si>
  <si>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</si>
  <si>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</si>
  <si>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</si>
  <si>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</si>
  <si>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</si>
  <si>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</si>
  <si>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</si>
  <si>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</si>
  <si>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</si>
  <si>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</si>
  <si>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</si>
  <si>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</si>
  <si>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</si>
  <si>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</si>
  <si>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</si>
  <si>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</si>
  <si>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</si>
  <si>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</si>
  <si>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</si>
  <si>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</si>
  <si>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</si>
  <si>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</si>
  <si>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</si>
  <si>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</si>
  <si>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</si>
  <si>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</si>
  <si>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</si>
  <si>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</si>
  <si>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</si>
  <si>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</si>
  <si>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</si>
  <si>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</si>
  <si>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</si>
  <si>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</si>
  <si>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</si>
  <si>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</si>
  <si>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</si>
  <si>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</si>
  <si>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</si>
  <si>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</si>
  <si>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</si>
  <si>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</si>
  <si>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</si>
  <si>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</si>
  <si>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</si>
  <si>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</si>
  <si>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</si>
  <si>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</si>
  <si>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</si>
  <si>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</si>
  <si>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</si>
  <si>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</si>
  <si>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</si>
  <si>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</si>
  <si>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</si>
  <si>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</si>
  <si>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</si>
  <si>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</si>
  <si>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</si>
  <si>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</si>
  <si>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</si>
  <si>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</si>
  <si>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</si>
  <si>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</si>
  <si>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</si>
  <si>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</si>
  <si>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</si>
  <si>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</si>
  <si>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</si>
  <si>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</si>
  <si>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</si>
  <si>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</si>
  <si>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</si>
  <si>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</si>
  <si>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</si>
  <si>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</si>
  <si>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</si>
  <si>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</si>
  <si>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</si>
  <si>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</si>
  <si>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</si>
  <si>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</si>
  <si>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</si>
  <si>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</si>
  <si>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</si>
  <si>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</si>
  <si>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</si>
  <si>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</si>
  <si>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</si>
  <si>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</si>
  <si>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</si>
  <si>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</si>
  <si>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</si>
  <si>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</si>
  <si>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</si>
  <si>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</si>
  <si>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</si>
  <si>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</si>
  <si>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</si>
  <si>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</si>
  <si>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</si>
  <si>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</si>
  <si>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</si>
  <si>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</si>
  <si>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</si>
  <si>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</si>
  <si>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</si>
  <si>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</si>
  <si>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</si>
  <si>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</si>
  <si>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</si>
  <si>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</si>
  <si>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</si>
  <si>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</si>
  <si>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</si>
  <si>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</si>
  <si>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</si>
  <si>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</si>
  <si>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</si>
  <si>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</si>
  <si>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</si>
  <si>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</si>
  <si>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</si>
  <si>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</si>
  <si>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</si>
  <si>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</si>
  <si>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</si>
  <si>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</si>
  <si>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</si>
  <si>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</si>
  <si>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</si>
  <si>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</si>
  <si>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</si>
  <si>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</si>
  <si>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</si>
  <si>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</si>
  <si>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</si>
  <si>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</si>
  <si>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</si>
  <si>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</si>
  <si>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</si>
  <si>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</si>
  <si>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</si>
  <si>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</si>
  <si>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</si>
  <si>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</si>
  <si>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</si>
  <si>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</si>
  <si>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</si>
  <si>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</si>
  <si>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</si>
  <si>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</si>
  <si>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</si>
  <si>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</si>
  <si>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</si>
  <si>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</si>
  <si>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</si>
  <si>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</si>
  <si>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</si>
  <si>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</si>
  <si>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</si>
  <si>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</si>
  <si>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</si>
  <si>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</si>
  <si>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</si>
  <si>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</si>
  <si>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</si>
  <si>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</si>
  <si>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</si>
  <si>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</si>
  <si>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</si>
  <si>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</si>
  <si>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</si>
  <si>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</si>
  <si>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</si>
  <si>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</si>
  <si>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</si>
  <si>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</si>
  <si>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</si>
  <si>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</si>
  <si>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</si>
  <si>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</si>
  <si>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</si>
  <si>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</si>
  <si>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</si>
  <si>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</si>
  <si>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</si>
  <si>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</si>
  <si>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</si>
  <si>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</si>
  <si>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</si>
  <si>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</si>
  <si>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</si>
  <si>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</si>
  <si>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</si>
  <si>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</si>
  <si>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</si>
  <si>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</si>
  <si>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</si>
  <si>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</si>
  <si>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</si>
  <si>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</si>
  <si>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</si>
  <si>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</si>
  <si>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</si>
  <si>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</si>
  <si>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</si>
  <si>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</si>
  <si>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</si>
  <si>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</si>
  <si>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</si>
  <si>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</si>
  <si>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</si>
  <si>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</si>
  <si>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</si>
  <si>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</si>
  <si>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</si>
  <si>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</si>
  <si>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</si>
  <si>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</si>
  <si>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</si>
  <si>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</si>
  <si>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</si>
  <si>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</si>
  <si>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</si>
  <si>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</si>
  <si>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</si>
  <si>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</si>
  <si>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</si>
  <si>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</si>
  <si>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</si>
  <si>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</si>
  <si>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</si>
  <si>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</si>
  <si>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</si>
  <si>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</si>
  <si>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</si>
  <si>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</si>
  <si>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</si>
  <si>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</si>
  <si>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</si>
  <si>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</si>
  <si>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</si>
  <si>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</si>
  <si>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</si>
  <si>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</si>
  <si>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</si>
  <si>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</si>
  <si>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</si>
  <si>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</si>
  <si>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</si>
  <si>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</si>
  <si>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</si>
  <si>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</si>
  <si>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</si>
  <si>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</si>
  <si>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</si>
  <si>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</si>
  <si>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</si>
  <si>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</si>
  <si>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</si>
  <si>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</si>
  <si>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</si>
  <si>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</si>
  <si>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</si>
  <si>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</si>
  <si>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</si>
  <si>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</si>
  <si>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</si>
  <si>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</si>
  <si>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</si>
  <si>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</si>
  <si>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</si>
  <si>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</si>
  <si>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</si>
  <si>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</si>
  <si>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</si>
  <si>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</si>
  <si>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</si>
  <si>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</si>
  <si>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</si>
  <si>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</si>
  <si>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</si>
  <si>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</si>
  <si>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</si>
  <si>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</si>
  <si>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</si>
  <si>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</si>
  <si>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</si>
  <si>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</si>
  <si>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</si>
  <si>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</si>
  <si>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</si>
  <si>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</si>
  <si>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</si>
  <si>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</si>
  <si>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</si>
  <si>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</si>
  <si>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</si>
  <si>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</si>
  <si>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</si>
  <si>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</si>
  <si>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</si>
  <si>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</si>
  <si>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</si>
  <si>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</si>
  <si>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</si>
  <si>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</si>
  <si>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</si>
  <si>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</si>
  <si>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</si>
  <si>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</si>
  <si>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</si>
  <si>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</si>
  <si>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</si>
  <si>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</si>
  <si>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</si>
  <si>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</si>
  <si>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</si>
  <si>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</si>
  <si>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</si>
  <si>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</si>
  <si>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</si>
  <si>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</si>
  <si>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</si>
  <si>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</si>
  <si>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</si>
  <si>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</si>
  <si>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</si>
  <si>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</si>
  <si>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</si>
  <si>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</si>
  <si>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</si>
  <si>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</si>
  <si>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</si>
  <si>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</si>
  <si>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</si>
  <si>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</si>
  <si>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</si>
  <si>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</si>
  <si>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</si>
  <si>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</si>
  <si>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</si>
  <si>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</si>
  <si>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</si>
  <si>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</si>
  <si>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</si>
  <si>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</si>
  <si>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</si>
  <si>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</si>
  <si>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</si>
  <si>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</si>
  <si>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</si>
  <si>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</si>
  <si>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</si>
  <si>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</si>
  <si>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</si>
  <si>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</si>
  <si>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</si>
  <si>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</si>
  <si>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</si>
  <si>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</si>
  <si>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</si>
  <si>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</si>
  <si>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</si>
  <si>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</si>
  <si>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</si>
  <si>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</si>
  <si>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</si>
  <si>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</si>
  <si>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</si>
  <si>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</si>
  <si>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</si>
  <si>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</si>
  <si>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</si>
  <si>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</si>
  <si>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</si>
  <si>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</si>
  <si>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</si>
  <si>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</si>
  <si>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</si>
  <si>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</si>
  <si>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</si>
  <si>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</si>
  <si>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</si>
  <si>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</si>
  <si>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</si>
  <si>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</si>
  <si>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</si>
  <si>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</si>
  <si>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</si>
  <si>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</si>
  <si>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</si>
  <si>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</si>
  <si>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</si>
  <si>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</si>
  <si>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</si>
  <si>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</si>
  <si>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</si>
  <si>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</si>
  <si>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</si>
  <si>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</si>
  <si>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</si>
  <si>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</si>
  <si>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</si>
  <si>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</si>
  <si>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</si>
  <si>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</si>
  <si>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</si>
  <si>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</si>
  <si>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</si>
  <si>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</si>
  <si>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</si>
  <si>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</si>
  <si>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</si>
  <si>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</si>
  <si>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</si>
  <si>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</si>
  <si>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</si>
  <si>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</si>
  <si>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</si>
  <si>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</si>
  <si>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</si>
  <si>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</si>
  <si>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</si>
  <si>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</si>
  <si>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</si>
  <si>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</si>
  <si>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</si>
  <si>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</si>
  <si>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</si>
  <si>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</si>
  <si>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</si>
  <si>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</si>
  <si>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</si>
  <si>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</si>
  <si>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</si>
  <si>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</si>
  <si>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</si>
  <si>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</si>
  <si>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</si>
  <si>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</si>
  <si>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</si>
  <si>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</si>
  <si>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</si>
  <si>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</si>
  <si>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</si>
  <si>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</si>
  <si>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</si>
  <si>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</si>
  <si>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</si>
  <si>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</si>
  <si>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</si>
  <si>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</si>
  <si>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</si>
  <si>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</si>
  <si>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</si>
  <si>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</si>
  <si>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</si>
  <si>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</si>
  <si>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</si>
  <si>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</si>
  <si>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</si>
  <si>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</si>
  <si>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</si>
  <si>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</si>
  <si>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</si>
  <si>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</si>
  <si>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</si>
  <si>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</si>
  <si>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</si>
  <si>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</si>
  <si>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</si>
  <si>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</si>
  <si>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</si>
  <si>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</si>
  <si>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</si>
  <si>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</si>
  <si>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</si>
  <si>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</si>
  <si>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</si>
  <si>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</si>
  <si>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</si>
  <si>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</si>
  <si>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</si>
  <si>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</si>
  <si>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</si>
  <si>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</si>
  <si>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</si>
  <si>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</si>
  <si>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</si>
  <si>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</si>
  <si>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</si>
  <si>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</si>
  <si>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</si>
  <si>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</si>
  <si>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</si>
  <si>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</si>
  <si>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</si>
  <si>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</si>
  <si>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</si>
  <si>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</si>
  <si>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</si>
  <si>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</si>
  <si>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</si>
  <si>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</si>
  <si>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</si>
  <si>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</si>
  <si>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</si>
  <si>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</si>
  <si>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</si>
  <si>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</si>
  <si>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</si>
  <si>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</si>
  <si>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</si>
  <si>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</si>
  <si>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</si>
  <si>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</si>
  <si>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</si>
  <si>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</si>
  <si>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</si>
  <si>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</si>
  <si>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</si>
  <si>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</si>
  <si>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</si>
  <si>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</si>
  <si>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</si>
  <si>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</si>
  <si>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</si>
  <si>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</si>
  <si>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</si>
  <si>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</si>
  <si>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</si>
  <si>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</si>
  <si>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</si>
  <si>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</si>
  <si>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</si>
  <si>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</si>
  <si>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</si>
  <si>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</si>
  <si>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</si>
  <si>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</si>
  <si>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</si>
  <si>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</si>
  <si>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</si>
  <si>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</si>
  <si>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</si>
  <si>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</si>
  <si>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</si>
  <si>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</si>
  <si>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</si>
  <si>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</si>
  <si>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</si>
  <si>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</si>
  <si>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</si>
  <si>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</si>
  <si>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</si>
  <si>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</si>
  <si>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</si>
  <si>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</si>
  <si>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</si>
  <si>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</si>
  <si>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</si>
  <si>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</si>
  <si>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</si>
  <si>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</si>
  <si>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</si>
  <si>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</si>
  <si>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</si>
  <si>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</si>
  <si>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</si>
  <si>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</si>
  <si>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</si>
  <si>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</si>
  <si>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</si>
  <si>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</si>
  <si>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</si>
  <si>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</si>
  <si>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</si>
  <si>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</si>
  <si>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</si>
  <si>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</si>
  <si>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</si>
  <si>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</si>
  <si>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</si>
  <si>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</si>
  <si>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</si>
  <si>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</si>
  <si>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</si>
  <si>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</si>
  <si>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</si>
  <si>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</si>
  <si>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</si>
  <si>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</si>
  <si>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</si>
  <si>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</si>
  <si>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</si>
  <si>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</si>
  <si>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</si>
  <si>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</si>
  <si>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</si>
  <si>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</si>
  <si>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</si>
  <si>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</si>
  <si>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</si>
  <si>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</si>
  <si>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</si>
  <si>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</si>
  <si>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</si>
  <si>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</si>
  <si>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</si>
  <si>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</si>
  <si>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</si>
  <si>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</si>
  <si>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</si>
  <si>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</si>
  <si>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</si>
  <si>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</si>
  <si>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</si>
  <si>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</si>
  <si>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</si>
  <si>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</si>
  <si>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</si>
  <si>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</si>
  <si>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</si>
  <si>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</si>
  <si>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</si>
  <si>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</si>
  <si>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</si>
  <si>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</si>
  <si>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</si>
  <si>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</si>
  <si>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</si>
  <si>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</si>
  <si>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</si>
  <si>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</si>
  <si>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</si>
  <si>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</si>
  <si>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</si>
  <si>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</si>
  <si>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</si>
  <si>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</si>
  <si>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</si>
  <si>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</si>
  <si>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</si>
  <si>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</si>
  <si>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</si>
  <si>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</si>
  <si>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</si>
  <si>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</si>
  <si>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</si>
  <si>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</si>
  <si>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</si>
  <si>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</si>
  <si>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</si>
  <si>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</si>
  <si>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</si>
  <si>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</si>
  <si>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</si>
  <si>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</si>
  <si>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</si>
  <si>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</si>
  <si>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</si>
  <si>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</si>
  <si>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</si>
  <si>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</si>
  <si>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</si>
  <si>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</si>
  <si>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</si>
  <si>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</si>
  <si>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</si>
  <si>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</si>
  <si>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</si>
  <si>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</si>
  <si>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</si>
  <si>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</si>
  <si>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</si>
  <si>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</si>
  <si>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</si>
  <si>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</si>
  <si>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</si>
  <si>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</si>
  <si>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</si>
  <si>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</si>
  <si>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</si>
  <si>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</si>
  <si>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</si>
  <si>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</si>
  <si>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</si>
  <si>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</si>
  <si>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</si>
  <si>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</si>
  <si>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</si>
  <si>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</si>
  <si>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</si>
  <si>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</si>
  <si>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</si>
  <si>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</si>
  <si>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</si>
  <si>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</si>
  <si>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</si>
  <si>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</si>
  <si>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</si>
  <si>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</si>
  <si>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</si>
  <si>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</si>
  <si>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</si>
  <si>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</si>
  <si>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</si>
  <si>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</si>
  <si>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</si>
  <si>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</si>
  <si>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</si>
  <si>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</si>
  <si>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</si>
  <si>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</si>
  <si>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</si>
  <si>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</si>
  <si>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</si>
  <si>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</si>
  <si>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</si>
  <si>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</si>
  <si>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</si>
  <si>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</si>
  <si>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</si>
  <si>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</si>
  <si>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</si>
  <si>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</si>
  <si>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</si>
  <si>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</si>
  <si>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</si>
  <si>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</si>
  <si>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</si>
  <si>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</si>
  <si>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</si>
  <si>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</si>
  <si>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</si>
  <si>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</si>
  <si>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</si>
  <si>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</si>
  <si>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</si>
  <si>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</si>
  <si>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</si>
  <si>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</si>
  <si>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</si>
  <si>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</si>
  <si>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</si>
  <si>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</si>
  <si>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</si>
  <si>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</si>
  <si>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</si>
  <si>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</si>
  <si>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</si>
  <si>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</si>
  <si>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</si>
  <si>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</si>
  <si>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</si>
  <si>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</si>
  <si>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</si>
  <si>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</si>
  <si>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</si>
  <si>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</si>
  <si>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</si>
  <si>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</si>
  <si>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</si>
  <si>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</si>
  <si>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</si>
  <si>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</si>
  <si>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</si>
  <si>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</si>
  <si>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</si>
  <si>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</si>
  <si>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</si>
  <si>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</si>
  <si>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</si>
  <si>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</si>
  <si>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</si>
  <si>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</si>
  <si>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</si>
  <si>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</si>
  <si>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</si>
  <si>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</si>
  <si>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</si>
  <si>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</si>
  <si>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</si>
  <si>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</si>
  <si>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</si>
  <si>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</si>
  <si>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</si>
  <si>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</si>
  <si>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</si>
  <si>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</si>
  <si>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</si>
  <si>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</si>
  <si>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</si>
  <si>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</si>
  <si>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</si>
  <si>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</si>
  <si>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</si>
  <si>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</si>
  <si>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</si>
  <si>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</si>
  <si>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</si>
  <si>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</si>
  <si>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</si>
  <si>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</si>
  <si>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</si>
  <si>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</si>
  <si>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</si>
  <si>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</si>
  <si>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</si>
  <si>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</si>
  <si>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</si>
  <si>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</si>
  <si>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</si>
  <si>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</si>
  <si>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</si>
  <si>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</si>
  <si>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</si>
  <si>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</si>
  <si>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</si>
  <si>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</si>
  <si>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</si>
  <si>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</si>
  <si>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</si>
  <si>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</si>
  <si>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</si>
  <si>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</si>
  <si>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</si>
  <si>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</si>
  <si>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</si>
  <si>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</si>
  <si>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</si>
  <si>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</si>
  <si>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</si>
  <si>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</si>
  <si>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</si>
  <si>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</si>
  <si>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</si>
  <si>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</si>
  <si>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</si>
  <si>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</si>
  <si>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</si>
  <si>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</si>
  <si>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</si>
  <si>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</si>
  <si>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</si>
  <si>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</si>
  <si>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</si>
  <si>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</si>
  <si>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</si>
  <si>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</si>
  <si>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</si>
  <si>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</si>
  <si>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</si>
  <si>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</si>
  <si>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</si>
  <si>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</si>
  <si>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</si>
  <si>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</si>
  <si>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</si>
  <si>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</si>
  <si>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</si>
  <si>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</si>
  <si>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</si>
  <si>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</si>
  <si>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</si>
  <si>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</si>
  <si>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</si>
  <si>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</si>
  <si>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</si>
  <si>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</si>
  <si>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</si>
  <si>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</si>
  <si>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</si>
  <si>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</si>
  <si>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</si>
  <si>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</si>
  <si>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</si>
  <si>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</si>
  <si>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</si>
  <si>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</si>
  <si>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</si>
  <si>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</si>
  <si>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</si>
  <si>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</si>
  <si>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</si>
  <si>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</si>
  <si>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</si>
  <si>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</si>
  <si>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</si>
  <si>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</si>
  <si>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</si>
  <si>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</si>
  <si>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</si>
  <si>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</si>
  <si>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</si>
  <si>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</si>
  <si>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</si>
  <si>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</si>
  <si>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</si>
  <si>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</si>
  <si>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</si>
  <si>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</si>
  <si>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</si>
  <si>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</si>
  <si>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</si>
  <si>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</si>
  <si>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</si>
  <si>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</si>
  <si>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</si>
  <si>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</si>
  <si>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</si>
  <si>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</si>
  <si>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</si>
  <si>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</si>
  <si>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</si>
  <si>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</si>
  <si>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</si>
  <si>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</si>
  <si>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</si>
  <si>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</si>
  <si>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</si>
  <si>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</si>
  <si>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</si>
  <si>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</si>
  <si>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</si>
  <si>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</si>
  <si>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</si>
  <si>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</si>
  <si>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</si>
  <si>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</si>
  <si>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</si>
  <si>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</si>
  <si>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</si>
  <si>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</si>
  <si>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</si>
  <si>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</si>
  <si>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</si>
  <si>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</si>
  <si>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</si>
  <si>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</si>
  <si>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</si>
  <si>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</si>
  <si>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</si>
  <si>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</si>
  <si>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</si>
  <si>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</si>
  <si>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</si>
  <si>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</si>
  <si>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</si>
  <si>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</si>
  <si>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</si>
  <si>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</si>
  <si>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</si>
  <si>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</si>
  <si>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</si>
  <si>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</si>
  <si>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</si>
  <si>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</si>
  <si>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</si>
  <si>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</si>
  <si>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</si>
  <si>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</si>
  <si>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</si>
  <si>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</si>
  <si>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</si>
  <si>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</si>
  <si>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</si>
  <si>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</si>
  <si>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</si>
  <si>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</si>
  <si>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</si>
  <si>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</si>
  <si>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</si>
  <si>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</si>
  <si>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</si>
  <si>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</si>
  <si>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</si>
  <si>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</si>
  <si>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</si>
  <si>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</si>
  <si>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</si>
  <si>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</si>
  <si>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</si>
  <si>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</si>
  <si>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</si>
  <si>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</si>
  <si>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</si>
  <si>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</si>
  <si>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</si>
  <si>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</si>
  <si>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</si>
  <si>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</si>
  <si>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</si>
  <si>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</si>
  <si>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</si>
  <si>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</si>
  <si>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</si>
  <si>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</si>
  <si>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</si>
  <si>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</si>
  <si>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</si>
  <si>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</si>
  <si>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</si>
  <si>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</si>
  <si>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</si>
  <si>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</si>
  <si>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</si>
  <si>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</si>
  <si>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</si>
  <si>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</si>
  <si>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</si>
  <si>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</si>
  <si>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</si>
  <si>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</si>
  <si>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</si>
  <si>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</si>
  <si>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</si>
  <si>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</si>
  <si>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</si>
  <si>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</si>
  <si>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</si>
  <si>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</si>
  <si>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</si>
  <si>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</si>
  <si>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</si>
  <si>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</si>
  <si>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</si>
  <si>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</si>
  <si>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</si>
  <si>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</si>
  <si>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</si>
  <si>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</si>
  <si>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</si>
  <si>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</si>
  <si>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</si>
  <si>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</si>
  <si>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</si>
  <si>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</si>
  <si>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</si>
  <si>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</si>
  <si>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</si>
  <si>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</si>
  <si>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</si>
  <si>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</si>
  <si>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</si>
  <si>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</si>
  <si>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</si>
  <si>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</si>
  <si>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</si>
  <si>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</si>
  <si>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</si>
  <si>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</si>
  <si>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</si>
  <si>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</si>
  <si>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</si>
  <si>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</si>
  <si>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</si>
  <si>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</si>
  <si>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</si>
  <si>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</si>
  <si>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</si>
  <si>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</si>
  <si>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</si>
  <si>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</si>
  <si>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</si>
  <si>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</si>
  <si>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</si>
  <si>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</si>
  <si>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</si>
  <si>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</si>
  <si>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</si>
  <si>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</si>
  <si>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</si>
  <si>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</si>
  <si>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</si>
  <si>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</si>
  <si>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</si>
  <si>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</si>
  <si>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</si>
  <si>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</si>
  <si>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</si>
  <si>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</si>
  <si>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</si>
  <si>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</si>
  <si>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</si>
  <si>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</si>
  <si>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</si>
  <si>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</si>
  <si>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</si>
  <si>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</si>
  <si>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</si>
  <si>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</si>
  <si>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</si>
  <si>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</si>
  <si>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</si>
  <si>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</si>
  <si>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</si>
  <si>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</si>
  <si>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</si>
  <si>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</si>
  <si>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</si>
  <si>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</si>
  <si>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</si>
  <si>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</si>
  <si>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</si>
  <si>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</si>
  <si>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</si>
  <si>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</si>
  <si>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</si>
  <si>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</si>
  <si>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</si>
  <si>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</si>
  <si>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</si>
  <si>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</si>
  <si>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</si>
  <si>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</si>
  <si>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</si>
  <si>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</si>
  <si>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</si>
  <si>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</si>
  <si>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</si>
  <si>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</si>
  <si>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</si>
  <si>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</si>
  <si>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</si>
  <si>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</si>
  <si>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</si>
  <si>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</si>
  <si>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</si>
  <si>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</si>
  <si>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</si>
  <si>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</si>
  <si>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</si>
  <si>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</si>
  <si>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</si>
  <si>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</si>
  <si>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</si>
  <si>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</si>
  <si>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</si>
  <si>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</si>
  <si>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</si>
  <si>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</si>
  <si>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</si>
  <si>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</si>
  <si>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</si>
  <si>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</si>
  <si>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</si>
  <si>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</si>
  <si>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</si>
  <si>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</si>
  <si>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</si>
  <si>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</si>
  <si>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</si>
  <si>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</si>
  <si>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</si>
  <si>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</si>
  <si>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</si>
  <si>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</si>
  <si>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</si>
  <si>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</si>
  <si>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</si>
  <si>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</si>
  <si>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</si>
  <si>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</si>
  <si>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</si>
  <si>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</si>
  <si>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</si>
  <si>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</si>
  <si>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</si>
  <si>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</si>
  <si>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</si>
  <si>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</si>
  <si>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</si>
  <si>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</si>
  <si>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</si>
  <si>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</si>
  <si>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</si>
  <si>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</si>
  <si>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</si>
  <si>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</si>
  <si>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</si>
  <si>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</si>
  <si>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</si>
  <si>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</si>
  <si>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</si>
  <si>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</si>
  <si>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</si>
  <si>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</si>
  <si>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</si>
  <si>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</si>
  <si>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</si>
  <si>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</si>
  <si>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</si>
  <si>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</si>
  <si>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</si>
  <si>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</si>
  <si>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</si>
  <si>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</si>
  <si>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</si>
  <si>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</si>
  <si>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</si>
  <si>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</si>
  <si>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</si>
  <si>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</si>
  <si>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</si>
  <si>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</si>
  <si>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</si>
  <si>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</si>
  <si>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</si>
  <si>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</si>
  <si>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</si>
  <si>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</si>
  <si>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</si>
  <si>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</si>
  <si>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</si>
  <si>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</si>
  <si>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</si>
  <si>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</si>
  <si>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</si>
  <si>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</si>
  <si>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</si>
  <si>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</si>
  <si>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</si>
  <si>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</si>
  <si>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</si>
  <si>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</si>
  <si>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</si>
  <si>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</si>
  <si>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</si>
  <si>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</si>
  <si>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</si>
  <si>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</si>
  <si>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</si>
  <si>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</si>
  <si>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</si>
  <si>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</si>
  <si>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</si>
  <si>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</si>
  <si>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</si>
  <si>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</si>
  <si>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</si>
  <si>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</si>
  <si>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</si>
  <si>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</si>
  <si>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</si>
  <si>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</si>
  <si>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</si>
  <si>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</si>
  <si>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</si>
  <si>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</si>
  <si>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</si>
  <si>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</si>
  <si>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</si>
  <si>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</si>
  <si>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</si>
  <si>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</si>
  <si>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</si>
  <si>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</si>
  <si>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</si>
  <si>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</si>
  <si>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</si>
  <si>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</si>
  <si>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</si>
  <si>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</si>
  <si>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</si>
  <si>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</si>
  <si>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</si>
  <si>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</si>
  <si>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</si>
  <si>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</si>
  <si>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</si>
  <si>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</si>
  <si>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</si>
  <si>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</si>
  <si>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</si>
  <si>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</si>
  <si>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</si>
  <si>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</si>
  <si>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</si>
  <si>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</si>
  <si>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</si>
  <si>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</si>
  <si>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</si>
  <si>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</si>
  <si>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</si>
  <si>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</si>
  <si>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</si>
  <si>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</si>
  <si>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</si>
  <si>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</si>
  <si>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</si>
  <si>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</si>
  <si>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</si>
  <si>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</si>
  <si>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</si>
  <si>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</si>
  <si>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</si>
  <si>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</si>
  <si>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</si>
  <si>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</si>
  <si>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</si>
  <si>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</si>
  <si>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</si>
  <si>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</si>
  <si>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</si>
  <si>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</si>
  <si>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</si>
  <si>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</si>
  <si>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</si>
  <si>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</si>
  <si>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</si>
  <si>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</si>
  <si>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</si>
  <si>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</si>
  <si>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</si>
  <si>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</si>
  <si>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</si>
  <si>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</si>
  <si>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</si>
  <si>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</si>
  <si>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</si>
  <si>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</si>
  <si>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</si>
  <si>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</si>
  <si>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</si>
  <si>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</si>
  <si>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</si>
  <si>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</si>
  <si>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</si>
  <si>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</si>
  <si>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</si>
  <si>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</si>
  <si>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</si>
  <si>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</si>
  <si>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</si>
  <si>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</si>
  <si>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</si>
  <si>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</si>
  <si>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</si>
  <si>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</si>
  <si>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</si>
  <si>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</si>
  <si>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</si>
  <si>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</si>
  <si>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</si>
  <si>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</si>
  <si>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</si>
  <si>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</si>
  <si>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</si>
  <si>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</si>
  <si>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</si>
  <si>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</si>
  <si>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</si>
  <si>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</si>
  <si>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</si>
  <si>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</si>
  <si>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</si>
  <si>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</si>
  <si>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</si>
  <si>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</si>
  <si>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</si>
  <si>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</si>
  <si>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</si>
  <si>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</si>
  <si>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</si>
  <si>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</si>
  <si>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</si>
  <si>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</si>
  <si>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</si>
  <si>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</si>
  <si>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</si>
  <si>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</si>
  <si>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</si>
  <si>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</si>
  <si>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</si>
  <si>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</si>
  <si>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</si>
  <si>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</si>
  <si>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</si>
  <si>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</si>
  <si>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</si>
  <si>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</si>
  <si>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</si>
  <si>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</si>
  <si>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</si>
  <si>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</si>
  <si>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</si>
  <si>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</si>
  <si>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</si>
  <si>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</si>
  <si>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</si>
  <si>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</si>
  <si>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</si>
  <si>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</si>
  <si>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</si>
  <si>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</si>
  <si>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</si>
  <si>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</si>
  <si>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</si>
  <si>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</si>
  <si>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</si>
  <si>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</si>
  <si>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</si>
  <si>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</si>
  <si>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</si>
  <si>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</si>
  <si>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</si>
  <si>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</si>
  <si>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</si>
  <si>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</si>
  <si>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</si>
  <si>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</si>
  <si>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</si>
  <si>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</si>
  <si>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</si>
  <si>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</si>
  <si>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</si>
  <si>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</si>
  <si>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</si>
  <si>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</si>
  <si>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</si>
  <si>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</si>
  <si>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</si>
  <si>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</si>
  <si>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</si>
  <si>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</si>
  <si>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</si>
  <si>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</si>
  <si>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</si>
  <si>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</si>
  <si>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</si>
  <si>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</si>
  <si>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</si>
  <si>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</si>
  <si>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</si>
  <si>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</si>
  <si>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</si>
  <si>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</si>
  <si>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</si>
  <si>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</si>
  <si>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</si>
  <si>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</si>
  <si>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</si>
  <si>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</si>
  <si>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</si>
  <si>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</si>
  <si>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</si>
  <si>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</si>
  <si>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</si>
  <si>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</si>
  <si>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</si>
  <si>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</si>
  <si>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</si>
  <si>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</si>
  <si>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</si>
  <si>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</si>
  <si>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</si>
  <si>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</si>
  <si>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</si>
  <si>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</si>
  <si>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</si>
  <si>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</si>
  <si>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</si>
  <si>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</si>
  <si>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</si>
  <si>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</si>
  <si>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</si>
  <si>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</si>
  <si>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</si>
  <si>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</si>
  <si>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</si>
  <si>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</si>
  <si>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</si>
  <si>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</si>
  <si>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</si>
  <si>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</si>
  <si>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</si>
  <si>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</si>
  <si>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</si>
  <si>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</si>
  <si>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</si>
  <si>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</si>
  <si>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</si>
  <si>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</si>
  <si>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</si>
  <si>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</si>
  <si>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</si>
  <si>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</si>
  <si>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</si>
  <si>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</si>
  <si>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</si>
  <si>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</si>
  <si>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</si>
  <si>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</si>
  <si>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</si>
  <si>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</si>
  <si>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</si>
  <si>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</si>
  <si>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</si>
  <si>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</si>
  <si>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</si>
  <si>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</si>
  <si>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</si>
  <si>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</si>
  <si>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</si>
  <si>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</si>
  <si>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</si>
  <si>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</si>
  <si>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</si>
  <si>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</si>
  <si>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</si>
  <si>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</si>
  <si>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</si>
  <si>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</si>
  <si>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</si>
  <si>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</si>
  <si>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</si>
  <si>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</si>
  <si>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</si>
  <si>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</si>
  <si>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</si>
  <si>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</si>
  <si>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</si>
  <si>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</si>
  <si>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</si>
  <si>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</si>
  <si>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</si>
  <si>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</si>
  <si>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</si>
  <si>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</si>
  <si>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</si>
  <si>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</si>
  <si>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</si>
  <si>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</si>
  <si>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</si>
  <si>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</si>
  <si>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</si>
  <si>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</si>
  <si>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</si>
  <si>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</si>
  <si>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</si>
  <si>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</si>
  <si>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</si>
  <si>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</si>
  <si>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</si>
  <si>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</si>
  <si>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</si>
  <si>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</si>
  <si>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</si>
  <si>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</si>
  <si>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</si>
  <si>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</si>
  <si>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</si>
  <si>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</si>
  <si>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</si>
  <si>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</si>
  <si>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</si>
  <si>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</si>
  <si>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</si>
  <si>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</si>
  <si>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</si>
  <si>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</si>
  <si>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</si>
  <si>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</si>
  <si>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</si>
  <si>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</si>
  <si>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</si>
  <si>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</si>
  <si>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</si>
  <si>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</si>
  <si>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</si>
  <si>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</si>
  <si>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</si>
  <si>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</si>
  <si>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</si>
  <si>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</si>
  <si>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</si>
  <si>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</si>
  <si>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</si>
  <si>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</si>
  <si>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</si>
  <si>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</si>
  <si>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</si>
  <si>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</si>
  <si>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</si>
  <si>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</si>
  <si>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</si>
  <si>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</si>
  <si>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</si>
  <si>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</si>
  <si>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</si>
  <si>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</si>
  <si>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</si>
  <si>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</si>
  <si>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</si>
  <si>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</si>
  <si>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</si>
  <si>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</si>
  <si>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</si>
  <si>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</si>
  <si>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</si>
  <si>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</si>
  <si>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</si>
  <si>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</si>
  <si>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</si>
  <si>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</si>
  <si>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</si>
  <si>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</si>
  <si>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</si>
  <si>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</si>
  <si>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</si>
  <si>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</si>
  <si>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</si>
  <si>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</si>
  <si>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</si>
  <si>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</si>
  <si>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</si>
  <si>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</si>
  <si>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</si>
  <si>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</si>
  <si>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</si>
  <si>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</si>
  <si>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</si>
  <si>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</si>
  <si>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</si>
  <si>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</si>
  <si>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</si>
  <si>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</si>
  <si>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</si>
  <si>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</si>
  <si>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</si>
  <si>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</si>
  <si>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</si>
  <si>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</si>
  <si>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</si>
  <si>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</si>
  <si>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</si>
  <si>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</si>
  <si>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</si>
  <si>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</si>
  <si>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</si>
  <si>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</si>
  <si>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</si>
  <si>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</si>
  <si>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</si>
  <si>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</si>
  <si>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</si>
  <si>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</si>
  <si>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</si>
  <si>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</si>
  <si>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</si>
  <si>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</si>
  <si>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</si>
  <si>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</si>
  <si>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</si>
  <si>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</si>
  <si>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</si>
  <si>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</si>
  <si>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</si>
  <si>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</si>
  <si>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</si>
  <si>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</si>
  <si>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</si>
  <si>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</si>
  <si>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</si>
  <si>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</si>
  <si>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</si>
  <si>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</si>
  <si>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</si>
  <si>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</si>
  <si>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</si>
  <si>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</si>
  <si>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</si>
  <si>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</si>
  <si>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</si>
  <si>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</si>
  <si>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</si>
  <si>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</si>
  <si>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</si>
  <si>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</si>
  <si>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</si>
  <si>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</si>
  <si>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</si>
  <si>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</si>
  <si>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</si>
  <si>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</si>
  <si>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</si>
  <si>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</si>
  <si>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</si>
  <si>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</si>
  <si>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</si>
  <si>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</si>
  <si>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</si>
  <si>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</si>
  <si>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</si>
  <si>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</si>
  <si>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</si>
  <si>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</si>
  <si>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</si>
  <si>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</si>
  <si>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</si>
  <si>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</si>
  <si>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</si>
  <si>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</si>
  <si>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</si>
  <si>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</si>
  <si>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</si>
  <si>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</si>
  <si>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</si>
  <si>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</si>
  <si>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</si>
  <si>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</si>
  <si>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</si>
  <si>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</si>
  <si>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</si>
  <si>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</si>
  <si>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</si>
  <si>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</si>
  <si>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</si>
  <si>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</si>
  <si>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</si>
  <si>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</si>
  <si>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</si>
  <si>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</si>
  <si>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</si>
  <si>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</si>
  <si>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</si>
  <si>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</si>
  <si>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</si>
  <si>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</si>
  <si>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</si>
  <si>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</si>
  <si>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</si>
  <si>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</si>
  <si>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</si>
  <si>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</si>
  <si>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</si>
  <si>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</si>
  <si>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</si>
  <si>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</si>
  <si>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</si>
  <si>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</si>
  <si>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</si>
  <si>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</si>
  <si>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</si>
  <si>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</si>
  <si>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</si>
  <si>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</si>
  <si>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</si>
  <si>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</si>
  <si>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</si>
  <si>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</si>
  <si>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</si>
  <si>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</si>
  <si>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</si>
  <si>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</si>
  <si>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</si>
  <si>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</si>
  <si>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</si>
  <si>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</si>
  <si>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</si>
  <si>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</si>
  <si>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</si>
  <si>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</si>
  <si>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</si>
  <si>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</si>
  <si>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</si>
  <si>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</si>
  <si>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</si>
  <si>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</si>
  <si>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</si>
  <si>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</si>
  <si>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</si>
  <si>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</si>
  <si>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</si>
  <si>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</si>
  <si>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</si>
  <si>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</si>
  <si>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</si>
  <si>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</si>
  <si>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</si>
  <si>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</si>
  <si>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</si>
  <si>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</si>
  <si>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</si>
  <si>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</si>
  <si>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</si>
  <si>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</si>
  <si>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</si>
  <si>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</si>
  <si>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</si>
  <si>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</si>
  <si>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</si>
  <si>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</si>
  <si>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</si>
  <si>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</si>
  <si>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</si>
  <si>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</si>
  <si>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</si>
  <si>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</si>
  <si>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</si>
  <si>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</si>
  <si>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</si>
  <si>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</si>
  <si>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</si>
  <si>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</si>
  <si>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</si>
  <si>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</si>
  <si>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</si>
  <si>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</si>
  <si>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</si>
  <si>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</si>
  <si>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</si>
  <si>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</si>
  <si>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</si>
  <si>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</si>
  <si>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</si>
  <si>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</si>
  <si>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</si>
  <si>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</si>
  <si>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</si>
  <si>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</si>
  <si>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</si>
  <si>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</si>
  <si>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</si>
  <si>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</si>
  <si>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</si>
  <si>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</si>
  <si>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</si>
  <si>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</si>
  <si>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</si>
  <si>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</si>
  <si>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</si>
  <si>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</si>
  <si>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</si>
  <si>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</si>
  <si>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</si>
  <si>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</si>
  <si>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</si>
  <si>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</si>
  <si>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</si>
  <si>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</si>
  <si>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</si>
  <si>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</si>
  <si>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</si>
  <si>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</si>
  <si>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</si>
  <si>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</si>
  <si>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</si>
  <si>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</si>
  <si>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</si>
  <si>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</si>
  <si>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</si>
  <si>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</si>
  <si>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</si>
  <si>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</si>
  <si>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</si>
  <si>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</si>
  <si>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</si>
  <si>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</si>
  <si>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</si>
  <si>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</si>
  <si>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</si>
  <si>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</si>
  <si>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</si>
  <si>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</si>
  <si>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</si>
  <si>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</si>
  <si>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</si>
  <si>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</si>
  <si>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</si>
  <si>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</si>
  <si>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</si>
  <si>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</si>
  <si>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</si>
  <si>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</si>
  <si>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</si>
  <si>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</si>
  <si>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</si>
  <si>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</si>
  <si>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</si>
  <si>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</si>
  <si>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</si>
  <si>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</si>
  <si>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</si>
  <si>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</si>
  <si>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</si>
  <si>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</si>
  <si>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</si>
  <si>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</si>
  <si>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</si>
  <si>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</si>
  <si>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</si>
  <si>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</si>
  <si>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</si>
  <si>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</si>
  <si>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</si>
  <si>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</si>
  <si>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</si>
  <si>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</si>
  <si>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</si>
  <si>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</si>
  <si>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</si>
  <si>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</si>
  <si>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</si>
  <si>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</si>
  <si>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</si>
  <si>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</si>
  <si>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</si>
  <si>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</si>
  <si>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</si>
  <si>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</si>
  <si>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</si>
  <si>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</si>
  <si>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</si>
  <si>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</si>
  <si>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</si>
  <si>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</si>
  <si>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</si>
  <si>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</si>
  <si>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</si>
  <si>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</si>
  <si>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</si>
  <si>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</si>
  <si>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</si>
  <si>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</si>
  <si>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</si>
  <si>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</si>
  <si>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</si>
  <si>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</si>
  <si>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</si>
  <si>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</si>
  <si>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</si>
  <si>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</si>
  <si>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</si>
  <si>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</si>
  <si>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</si>
  <si>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</si>
  <si>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</si>
  <si>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</si>
  <si>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</si>
  <si>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</si>
  <si>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</si>
  <si>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</si>
  <si>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</si>
  <si>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</si>
  <si>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</si>
  <si>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</si>
  <si>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</si>
  <si>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</si>
  <si>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</si>
  <si>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</si>
  <si>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</si>
  <si>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</si>
  <si>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</si>
  <si>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</si>
  <si>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</si>
  <si>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</si>
  <si>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</si>
  <si>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</si>
  <si>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</si>
  <si>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</si>
  <si>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</si>
  <si>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</si>
  <si>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</si>
  <si>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</si>
  <si>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</si>
  <si>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</si>
  <si>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</si>
  <si>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</si>
  <si>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</si>
  <si>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</si>
  <si>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</si>
  <si>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</si>
  <si>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</si>
  <si>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</si>
  <si>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</si>
  <si>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</si>
  <si>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</si>
  <si>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</si>
  <si>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</si>
  <si>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</si>
  <si>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</si>
  <si>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</si>
  <si>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</si>
  <si>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</si>
  <si>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</si>
  <si>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</si>
  <si>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</si>
  <si>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</si>
  <si>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</si>
  <si>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</si>
  <si>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</si>
  <si>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</si>
  <si>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</si>
  <si>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</si>
  <si>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</si>
  <si>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</si>
  <si>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</si>
  <si>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</si>
  <si>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</si>
  <si>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</si>
  <si>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</si>
  <si>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</si>
  <si>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</si>
  <si>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</si>
  <si>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</si>
  <si>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</si>
  <si>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</si>
  <si>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</si>
  <si>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</si>
  <si>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</si>
  <si>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</si>
  <si>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</si>
  <si>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</si>
  <si>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</si>
  <si>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</si>
  <si>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</si>
  <si>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</si>
  <si>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</si>
  <si>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</si>
  <si>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</si>
  <si>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</si>
  <si>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</si>
  <si>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</si>
  <si>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</si>
  <si>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</si>
  <si>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</si>
  <si>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</si>
  <si>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</si>
  <si>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</si>
  <si>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</si>
  <si>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</si>
  <si>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</si>
  <si>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</si>
  <si>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</si>
  <si>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</si>
  <si>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</si>
  <si>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</si>
  <si>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</si>
  <si>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</si>
  <si>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</si>
  <si>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</si>
  <si>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</si>
  <si>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</si>
  <si>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</si>
  <si>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</si>
  <si>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</si>
  <si>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</si>
  <si>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</si>
  <si>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</si>
  <si>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</si>
  <si>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</si>
  <si>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</si>
  <si>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</si>
  <si>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</si>
  <si>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</si>
  <si>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</si>
  <si>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</si>
  <si>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</si>
  <si>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</si>
  <si>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</si>
  <si>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</si>
  <si>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</si>
  <si>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</si>
  <si>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</si>
  <si>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</si>
  <si>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</si>
  <si>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</si>
  <si>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</si>
  <si>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</si>
  <si>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</si>
  <si>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</si>
  <si>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</si>
  <si>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</si>
  <si>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</si>
  <si>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</si>
  <si>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</si>
  <si>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</si>
  <si>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</si>
  <si>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</si>
  <si>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</si>
  <si>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</si>
  <si>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</si>
  <si>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</si>
  <si>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</si>
  <si>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</si>
  <si>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</si>
  <si>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</si>
  <si>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</si>
  <si>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</si>
  <si>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</si>
  <si>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</si>
  <si>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</si>
  <si>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</si>
  <si>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</si>
  <si>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</si>
  <si>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</si>
  <si>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</si>
  <si>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</si>
  <si>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</si>
  <si>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</si>
  <si>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</si>
  <si>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</si>
  <si>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</si>
  <si>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</si>
  <si>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</si>
  <si>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</si>
  <si>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</si>
  <si>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</si>
  <si>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</si>
  <si>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</si>
  <si>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</si>
  <si>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</si>
  <si>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</si>
  <si>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</si>
  <si>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</si>
  <si>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</si>
  <si>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</si>
  <si>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</si>
  <si>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</si>
  <si>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</si>
  <si>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</si>
  <si>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</si>
  <si>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</si>
  <si>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</si>
  <si>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</si>
  <si>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</si>
  <si>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</si>
  <si>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</si>
  <si>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</si>
  <si>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</si>
  <si>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</si>
  <si>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</si>
  <si>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</si>
  <si>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</si>
  <si>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</si>
  <si>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</si>
  <si>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</si>
  <si>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</si>
  <si>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</si>
  <si>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</si>
  <si>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</si>
  <si>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</si>
  <si>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</si>
  <si>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</si>
  <si>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</si>
  <si>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</si>
  <si>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</si>
  <si>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</si>
  <si>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</si>
  <si>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</si>
  <si>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</si>
  <si>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</si>
  <si>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</si>
  <si>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</si>
  <si>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</si>
  <si>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</si>
  <si>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</si>
  <si>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</si>
  <si>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</si>
  <si>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</si>
  <si>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</si>
  <si>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</si>
  <si>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</si>
  <si>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</si>
  <si>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</si>
  <si>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</si>
  <si>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</si>
  <si>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</si>
  <si>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</si>
  <si>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</si>
  <si>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</si>
  <si>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</si>
  <si>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</si>
  <si>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</si>
  <si>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</si>
  <si>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</si>
  <si>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</si>
  <si>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</si>
  <si>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</si>
  <si>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</si>
  <si>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</si>
  <si>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</si>
  <si>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</si>
  <si>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</si>
  <si>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</si>
  <si>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</si>
  <si>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</si>
  <si>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</si>
  <si>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</si>
  <si>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</si>
  <si>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</si>
  <si>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</si>
  <si>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</si>
  <si>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</si>
  <si>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</si>
  <si>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</si>
  <si>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</si>
  <si>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</si>
  <si>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</si>
  <si>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</si>
  <si>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</si>
  <si>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</si>
  <si>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</si>
  <si>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</si>
  <si>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</si>
  <si>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</si>
  <si>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</si>
  <si>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</si>
  <si>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</si>
  <si>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</si>
  <si>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</si>
  <si>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</si>
  <si>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</si>
  <si>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</si>
  <si>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</si>
  <si>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</si>
  <si>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</si>
  <si>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</si>
  <si>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</si>
  <si>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</si>
  <si>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</si>
  <si>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</si>
  <si>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</si>
  <si>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</si>
  <si>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</si>
  <si>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</si>
  <si>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</si>
  <si>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</si>
  <si>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</si>
  <si>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</si>
  <si>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</si>
  <si>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</si>
  <si>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</si>
  <si>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</si>
  <si>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</si>
  <si>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</si>
  <si>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</si>
  <si>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</si>
  <si>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</si>
  <si>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</si>
  <si>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</si>
  <si>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</si>
  <si>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</si>
  <si>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</si>
  <si>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</si>
  <si>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</si>
  <si>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</si>
  <si>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</si>
  <si>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</si>
  <si>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</si>
  <si>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</si>
  <si>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</si>
  <si>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</si>
  <si>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</si>
  <si>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</si>
  <si>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</si>
  <si>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</si>
  <si>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</si>
  <si>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</si>
  <si>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</si>
  <si>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</si>
  <si>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</si>
  <si>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</si>
  <si>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</si>
  <si>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</si>
  <si>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</si>
  <si>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</si>
  <si>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</si>
  <si>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</si>
  <si>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</si>
  <si>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</si>
  <si>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</si>
  <si>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</si>
  <si>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</si>
  <si>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</si>
  <si>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</si>
  <si>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</si>
  <si>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</si>
  <si>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</si>
  <si>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</si>
  <si>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</si>
  <si>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</si>
  <si>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</si>
  <si>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</si>
  <si>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</si>
  <si>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</si>
  <si>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</si>
  <si>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</si>
  <si>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</si>
  <si>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</si>
  <si>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</si>
  <si>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</si>
  <si>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</si>
  <si>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</si>
  <si>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</si>
  <si>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</si>
  <si>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</si>
  <si>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</si>
  <si>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</si>
  <si>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</si>
  <si>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</si>
  <si>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</si>
  <si>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</si>
  <si>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</si>
  <si>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</si>
  <si>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</si>
  <si>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</si>
  <si>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</si>
  <si>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</si>
  <si>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</si>
  <si>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</si>
  <si>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</si>
  <si>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</si>
  <si>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</si>
  <si>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</si>
  <si>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</si>
  <si>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</si>
  <si>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</si>
  <si>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</si>
  <si>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</si>
  <si>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</si>
  <si>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</si>
  <si>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</si>
  <si>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</si>
  <si>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</si>
  <si>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</si>
  <si>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</si>
  <si>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</si>
  <si>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</si>
  <si>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</si>
  <si>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</si>
  <si>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</si>
  <si>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</si>
  <si>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</si>
  <si>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</si>
  <si>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</si>
  <si>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</si>
  <si>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</si>
  <si>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</si>
  <si>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</si>
  <si>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</si>
  <si>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</si>
  <si>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</si>
  <si>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</si>
  <si>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</si>
  <si>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</si>
  <si>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</si>
  <si>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</si>
  <si>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</si>
  <si>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</si>
  <si>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</si>
  <si>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</si>
  <si>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</si>
  <si>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</si>
  <si>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</si>
  <si>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</si>
  <si>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</si>
  <si>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</si>
  <si>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</si>
  <si>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</si>
  <si>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</si>
  <si>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</si>
  <si>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</si>
  <si>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</si>
  <si>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</si>
  <si>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</si>
  <si>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</si>
  <si>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</si>
  <si>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</si>
  <si>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</si>
  <si>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</si>
  <si>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</si>
  <si>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</si>
  <si>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</si>
  <si>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</si>
  <si>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</si>
  <si>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</si>
  <si>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</si>
  <si>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</si>
  <si>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</si>
  <si>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</si>
  <si>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</si>
  <si>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</si>
  <si>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</si>
  <si>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</si>
  <si>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</si>
  <si>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</si>
  <si>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</si>
  <si>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</si>
  <si>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</si>
  <si>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</si>
  <si>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</si>
  <si>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</si>
  <si>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</si>
  <si>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</si>
  <si>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</si>
  <si>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</si>
  <si>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</si>
  <si>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</si>
  <si>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</si>
  <si>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</si>
  <si>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</si>
  <si>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</si>
  <si>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</si>
  <si>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</si>
  <si>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</si>
  <si>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</si>
  <si>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</si>
  <si>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</si>
  <si>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</si>
  <si>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</si>
  <si>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</si>
  <si>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</si>
  <si>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</si>
  <si>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</si>
  <si>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</si>
  <si>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</si>
  <si>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</si>
  <si>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</si>
  <si>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</si>
  <si>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</si>
  <si>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</si>
  <si>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</si>
  <si>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</si>
  <si>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</si>
  <si>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</si>
  <si>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</si>
  <si>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</si>
  <si>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</si>
  <si>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</si>
  <si>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</si>
  <si>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</si>
  <si>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</si>
  <si>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</si>
  <si>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</si>
  <si>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</si>
  <si>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</si>
  <si>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</si>
  <si>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</si>
  <si>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</si>
  <si>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</si>
  <si>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</si>
  <si>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</si>
  <si>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</si>
  <si>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</si>
  <si>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</si>
  <si>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</si>
  <si>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</si>
  <si>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</si>
  <si>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</si>
  <si>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</si>
  <si>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</si>
  <si>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</si>
  <si>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</si>
  <si>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</si>
  <si>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</si>
  <si>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</si>
  <si>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</si>
  <si>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</si>
  <si>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</si>
  <si>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</si>
  <si>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</si>
  <si>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</si>
  <si>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</si>
  <si>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</si>
  <si>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</si>
  <si>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</si>
  <si>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</si>
  <si>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</si>
  <si>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</si>
  <si>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</si>
  <si>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</si>
  <si>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</si>
  <si>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</si>
  <si>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</si>
  <si>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</si>
  <si>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</si>
  <si>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</si>
  <si>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</si>
  <si>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</si>
  <si>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</si>
  <si>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</si>
  <si>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</si>
  <si>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</si>
  <si>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</si>
  <si>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</si>
  <si>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</si>
  <si>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</si>
  <si>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</si>
  <si>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</si>
  <si>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</si>
  <si>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</si>
  <si>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</si>
  <si>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</si>
  <si>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</si>
  <si>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</si>
  <si>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</si>
  <si>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</si>
  <si>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</si>
  <si>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</si>
  <si>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</si>
  <si>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</si>
  <si>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</si>
  <si>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</si>
  <si>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</si>
  <si>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</si>
  <si>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</si>
  <si>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</si>
  <si>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</si>
  <si>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</si>
  <si>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</si>
  <si>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</si>
  <si>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</si>
  <si>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</si>
  <si>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</si>
  <si>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</si>
  <si>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</si>
  <si>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</si>
  <si>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</si>
  <si>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</si>
  <si>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</si>
  <si>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</si>
  <si>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</si>
  <si>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</si>
  <si>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</si>
  <si>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</si>
  <si>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</si>
  <si>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</si>
  <si>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</si>
  <si>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</si>
  <si>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</si>
  <si>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</si>
  <si>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</si>
  <si>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</si>
  <si>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</si>
  <si>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</si>
  <si>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</si>
  <si>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</si>
  <si>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</si>
  <si>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</si>
  <si>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</si>
  <si>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</si>
  <si>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</si>
  <si>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</si>
  <si>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</si>
  <si>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</si>
  <si>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</si>
  <si>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</si>
  <si>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</si>
  <si>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</si>
  <si>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</si>
  <si>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</si>
  <si>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</si>
  <si>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</si>
  <si>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</si>
  <si>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</si>
  <si>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</si>
  <si>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</si>
  <si>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</si>
  <si>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</si>
  <si>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</si>
  <si>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</si>
  <si>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</si>
  <si>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</si>
  <si>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</si>
  <si>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</si>
  <si>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</si>
  <si>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</si>
  <si>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</si>
  <si>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</si>
  <si>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</si>
  <si>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</si>
  <si>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</si>
  <si>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</si>
  <si>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</si>
  <si>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</si>
  <si>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</si>
  <si>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</si>
  <si>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</si>
  <si>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</si>
  <si>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</si>
  <si>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</si>
  <si>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</si>
  <si>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</si>
  <si>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</si>
  <si>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</si>
  <si>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</si>
  <si>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</si>
  <si>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</si>
  <si>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</si>
  <si>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</si>
  <si>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</si>
  <si>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</si>
  <si>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</si>
  <si>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</si>
  <si>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</si>
  <si>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</si>
  <si>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</si>
  <si>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</si>
  <si>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</si>
  <si>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</si>
  <si>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</si>
  <si>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</si>
  <si>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</si>
  <si>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</si>
  <si>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</si>
  <si>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</si>
  <si>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</si>
  <si>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</si>
  <si>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</si>
  <si>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</si>
  <si>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</si>
  <si>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</si>
  <si>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</si>
  <si>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</si>
  <si>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</si>
  <si>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</si>
  <si>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</si>
  <si>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</si>
  <si>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</si>
  <si>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</si>
  <si>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</si>
  <si>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</si>
  <si>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</si>
  <si>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</si>
  <si>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</si>
  <si>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</si>
  <si>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</si>
  <si>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</si>
  <si>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</si>
  <si>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</si>
  <si>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</si>
  <si>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</si>
  <si>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</si>
  <si>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</si>
  <si>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</si>
  <si>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</si>
  <si>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</si>
  <si>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</si>
  <si>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</si>
  <si>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</si>
  <si>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</si>
  <si>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</si>
  <si>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</si>
  <si>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</si>
  <si>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</si>
  <si>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</si>
  <si>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</si>
  <si>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</si>
  <si>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</si>
  <si>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</si>
  <si>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</si>
  <si>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</si>
  <si>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</si>
  <si>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</si>
  <si>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</si>
  <si>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</si>
  <si>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</si>
  <si>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</si>
  <si>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</si>
  <si>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</si>
  <si>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</si>
  <si>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</si>
  <si>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</si>
  <si>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</si>
  <si>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</si>
  <si>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</si>
  <si>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</si>
  <si>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</si>
  <si>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</si>
  <si>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</si>
  <si>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</si>
  <si>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</si>
  <si>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</si>
  <si>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</si>
  <si>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</si>
  <si>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</si>
  <si>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</si>
  <si>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</si>
  <si>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</si>
  <si>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</si>
  <si>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</si>
  <si>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</si>
  <si>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</si>
  <si>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</si>
  <si>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</si>
  <si>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</si>
  <si>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</si>
  <si>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</si>
  <si>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</si>
  <si>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</si>
  <si>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</si>
  <si>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</si>
  <si>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</si>
  <si>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</si>
  <si>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</si>
  <si>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</si>
  <si>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</si>
  <si>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</si>
  <si>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</si>
  <si>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</si>
  <si>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</si>
  <si>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</si>
  <si>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</si>
  <si>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</si>
  <si>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</si>
  <si>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</si>
  <si>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</si>
  <si>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</si>
  <si>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</si>
  <si>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</si>
  <si>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</si>
  <si>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</si>
  <si>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</si>
  <si>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</si>
  <si>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</si>
  <si>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</si>
  <si>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</si>
  <si>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</si>
  <si>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</si>
  <si>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</si>
  <si>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</si>
  <si>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</si>
  <si>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</si>
  <si>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</si>
  <si>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</si>
  <si>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</si>
  <si>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</si>
  <si>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</si>
  <si>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</si>
  <si>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</si>
  <si>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</si>
  <si>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</si>
  <si>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</si>
  <si>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</si>
  <si>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</si>
  <si>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</si>
  <si>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</si>
  <si>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</si>
  <si>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</si>
  <si>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</si>
  <si>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</si>
  <si>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</si>
  <si>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</si>
  <si>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</si>
  <si>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</si>
  <si>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</si>
  <si>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</si>
  <si>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</si>
  <si>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</si>
  <si>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</si>
  <si>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</si>
  <si>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</si>
  <si>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</si>
  <si>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</si>
  <si>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</si>
  <si>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</si>
  <si>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</si>
  <si>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</si>
  <si>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</si>
  <si>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</si>
  <si>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</si>
  <si>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</si>
  <si>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</si>
  <si>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</si>
  <si>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</si>
  <si>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</si>
  <si>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</si>
  <si>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</si>
  <si>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</si>
  <si>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</si>
  <si>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</si>
  <si>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</si>
  <si>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</si>
  <si>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</si>
  <si>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</si>
  <si>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</si>
  <si>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</si>
  <si>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</si>
  <si>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</si>
  <si>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</si>
  <si>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</si>
  <si>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</si>
  <si>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</si>
  <si>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</si>
  <si>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</si>
  <si>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</si>
  <si>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</si>
  <si>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</si>
  <si>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</si>
  <si>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</si>
  <si>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</si>
  <si>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</si>
  <si>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</si>
  <si>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</si>
  <si>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</si>
  <si>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</si>
  <si>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</si>
  <si>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</si>
  <si>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</si>
  <si>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</si>
  <si>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</si>
  <si>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</si>
  <si>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</si>
  <si>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</si>
  <si>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</si>
  <si>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</si>
  <si>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</si>
  <si>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</si>
  <si>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</si>
  <si>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</si>
  <si>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</si>
  <si>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</si>
  <si>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</si>
  <si>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</si>
  <si>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</si>
  <si>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</si>
  <si>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</si>
  <si>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</si>
  <si>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</si>
  <si>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</si>
  <si>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</si>
  <si>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</si>
  <si>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</si>
  <si>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</si>
  <si>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</si>
  <si>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</si>
  <si>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</si>
  <si>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</si>
  <si>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</si>
  <si>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</si>
  <si>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</si>
  <si>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</si>
  <si>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</si>
  <si>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</si>
  <si>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</si>
  <si>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</si>
  <si>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</si>
  <si>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</si>
  <si>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</si>
  <si>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</si>
  <si>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</si>
  <si>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</si>
  <si>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</si>
  <si>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</si>
  <si>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</si>
  <si>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</si>
  <si>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</si>
  <si>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</si>
  <si>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</si>
  <si>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</si>
  <si>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</si>
  <si>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</si>
  <si>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</si>
  <si>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</si>
  <si>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</si>
  <si>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</si>
  <si>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</si>
  <si>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</si>
  <si>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</si>
  <si>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</si>
  <si>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</si>
  <si>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</si>
  <si>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</si>
  <si>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</si>
  <si>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</si>
  <si>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</si>
  <si>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</si>
  <si>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</si>
  <si>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</si>
  <si>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</si>
  <si>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</si>
  <si>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</si>
  <si>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</si>
  <si>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</si>
  <si>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</si>
  <si>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</si>
  <si>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</si>
  <si>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</si>
  <si>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</si>
  <si>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</si>
  <si>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</si>
  <si>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</si>
  <si>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</si>
  <si>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</si>
  <si>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</si>
  <si>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</si>
  <si>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</si>
  <si>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</si>
  <si>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</si>
  <si>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</si>
  <si>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</si>
  <si>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</si>
  <si>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</si>
  <si>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</si>
  <si>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</si>
  <si>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</si>
  <si>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</si>
  <si>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</si>
  <si>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</si>
  <si>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</si>
  <si>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</si>
  <si>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</si>
  <si>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</si>
  <si>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</si>
  <si>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</si>
  <si>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</si>
  <si>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</si>
  <si>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</si>
  <si>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</si>
  <si>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</si>
  <si>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</si>
  <si>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</si>
  <si>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</si>
  <si>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</si>
  <si>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</si>
  <si>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</si>
  <si>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</si>
  <si>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</si>
  <si>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</si>
  <si>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</si>
  <si>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</si>
  <si>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</si>
  <si>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</si>
  <si>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</si>
  <si>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</si>
  <si>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</si>
  <si>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</si>
  <si>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</si>
  <si>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</si>
  <si>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</si>
  <si>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</si>
  <si>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</si>
  <si>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</si>
  <si>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</si>
  <si>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</si>
  <si>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</si>
  <si>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</si>
  <si>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</si>
  <si>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</si>
  <si>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</si>
  <si>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</si>
  <si>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</si>
  <si>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</si>
  <si>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</si>
  <si>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</si>
  <si>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</si>
  <si>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</si>
  <si>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</si>
  <si>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</si>
  <si>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</si>
  <si>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</si>
  <si>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</si>
  <si>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</si>
  <si>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</si>
  <si>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</si>
  <si>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</si>
  <si>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</si>
  <si>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</si>
  <si>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</si>
  <si>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</si>
  <si>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</si>
  <si>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</si>
  <si>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</si>
  <si>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</si>
  <si>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</si>
  <si>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</si>
  <si>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</si>
  <si>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</si>
  <si>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</si>
  <si>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</si>
  <si>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</si>
  <si>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</si>
  <si>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</si>
  <si>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</si>
  <si>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</si>
  <si>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</si>
  <si>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</si>
  <si>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</si>
  <si>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</si>
  <si>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</si>
  <si>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</si>
  <si>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</si>
  <si>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</si>
  <si>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</si>
  <si>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</si>
  <si>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</si>
  <si>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</si>
  <si>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</si>
  <si>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</si>
  <si>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</si>
  <si>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</si>
  <si>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</si>
  <si>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</si>
  <si>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</si>
  <si>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</si>
  <si>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</si>
  <si>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</si>
  <si>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</si>
  <si>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</si>
  <si>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</si>
  <si>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</si>
  <si>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</si>
  <si>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</si>
  <si>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</si>
  <si>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</si>
  <si>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</si>
  <si>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</si>
  <si>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</si>
  <si>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</si>
  <si>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</si>
  <si>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</si>
  <si>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</si>
  <si>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</si>
  <si>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</si>
  <si>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</si>
  <si>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</si>
  <si>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</si>
  <si>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</si>
  <si>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</si>
  <si>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</si>
  <si>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</si>
  <si>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</si>
  <si>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</si>
  <si>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</si>
  <si>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</si>
  <si>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</si>
  <si>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</si>
  <si>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</si>
  <si>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</si>
  <si>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</si>
  <si>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</si>
  <si>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</si>
  <si>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</si>
  <si>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</si>
  <si>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</si>
  <si>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</si>
  <si>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</si>
  <si>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</si>
  <si>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</si>
  <si>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</si>
  <si>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</si>
  <si>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</si>
  <si>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</si>
  <si>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</si>
  <si>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</si>
  <si>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</si>
  <si>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</si>
  <si>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</si>
  <si>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</si>
  <si>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</si>
  <si>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</si>
  <si>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</si>
  <si>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</si>
  <si>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</si>
  <si>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</si>
  <si>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</si>
  <si>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</si>
  <si>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</si>
  <si>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</si>
  <si>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</si>
  <si>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</si>
  <si>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</si>
  <si>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</si>
  <si>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</si>
  <si>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</si>
  <si>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</si>
  <si>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</si>
  <si>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</si>
  <si>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</si>
  <si>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</si>
  <si>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</si>
  <si>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</si>
  <si>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</si>
  <si>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</si>
  <si>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</si>
  <si>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</si>
  <si>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</si>
  <si>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</si>
  <si>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</si>
  <si>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</si>
  <si>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</si>
  <si>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</si>
  <si>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</si>
  <si>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</si>
  <si>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</si>
  <si>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</si>
  <si>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</si>
  <si>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</si>
  <si>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</si>
  <si>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</si>
  <si>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</si>
  <si>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</si>
  <si>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</si>
  <si>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</si>
  <si>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</si>
  <si>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</si>
  <si>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</si>
  <si>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</si>
  <si>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</si>
  <si>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</si>
  <si>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</si>
  <si>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</si>
  <si>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</si>
  <si>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</si>
  <si>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</si>
  <si>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</si>
  <si>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</si>
  <si>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</si>
  <si>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</si>
  <si>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</si>
  <si>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</si>
  <si>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</si>
  <si>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</si>
  <si>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</si>
  <si>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</si>
  <si>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</si>
  <si>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</si>
  <si>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</si>
  <si>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</si>
  <si>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</si>
  <si>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</si>
  <si>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</si>
  <si>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</si>
  <si>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</si>
  <si>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</si>
  <si>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</si>
  <si>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</si>
  <si>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</si>
  <si>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</si>
  <si>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</si>
  <si>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</si>
  <si>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</si>
  <si>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</si>
  <si>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</si>
  <si>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</si>
  <si>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</si>
  <si>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</si>
  <si>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</si>
  <si>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</si>
  <si>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</si>
  <si>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</si>
  <si>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</si>
  <si>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</si>
  <si>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</si>
  <si>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</si>
  <si>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</si>
  <si>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</si>
  <si>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</si>
  <si>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</si>
  <si>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</si>
  <si>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</si>
  <si>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</si>
  <si>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</si>
  <si>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</si>
  <si>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</si>
  <si>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</si>
  <si>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</si>
  <si>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</si>
  <si>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</si>
  <si>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</si>
  <si>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</si>
  <si>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</si>
  <si>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</si>
  <si>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</si>
  <si>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</si>
  <si>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</si>
  <si>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</si>
  <si>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</si>
  <si>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</si>
  <si>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</si>
  <si>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</si>
  <si>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</si>
  <si>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</si>
  <si>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</si>
  <si>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</si>
  <si>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</si>
  <si>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</si>
  <si>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</si>
  <si>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</si>
  <si>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</si>
  <si>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</si>
  <si>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</si>
  <si>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</si>
  <si>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</si>
  <si>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</si>
  <si>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</si>
  <si>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</si>
  <si>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</si>
  <si>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</si>
  <si>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</si>
  <si>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</si>
  <si>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</si>
  <si>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</si>
  <si>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</si>
  <si>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</si>
  <si>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</si>
  <si>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</si>
  <si>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</si>
  <si>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</si>
  <si>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</si>
  <si>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</si>
  <si>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</si>
  <si>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</si>
  <si>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</si>
  <si>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</si>
  <si>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</si>
  <si>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</si>
  <si>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</si>
  <si>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</si>
  <si>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</si>
  <si>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</si>
  <si>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</si>
  <si>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</si>
  <si>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</si>
  <si>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</si>
  <si>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</si>
  <si>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</si>
  <si>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</si>
  <si>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</si>
  <si>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</si>
  <si>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</si>
  <si>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</si>
  <si>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</si>
  <si>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</si>
  <si>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</si>
  <si>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</si>
  <si>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</si>
  <si>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</si>
  <si>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</si>
  <si>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</si>
  <si>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</si>
  <si>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</si>
  <si>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</si>
  <si>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</si>
  <si>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</si>
  <si>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</si>
  <si>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</si>
  <si>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</si>
  <si>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</si>
  <si>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</si>
  <si>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</si>
  <si>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</si>
  <si>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</si>
  <si>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</si>
  <si>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</si>
  <si>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</si>
  <si>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</si>
  <si>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</si>
  <si>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</si>
  <si>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</si>
  <si>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</si>
  <si>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</si>
  <si>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</si>
  <si>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</si>
  <si>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</si>
  <si>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</si>
  <si>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</si>
  <si>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</si>
  <si>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</si>
  <si>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</si>
  <si>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</si>
  <si>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</si>
  <si>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</si>
  <si>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</si>
  <si>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</si>
  <si>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</si>
  <si>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</si>
  <si>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</si>
  <si>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</si>
  <si>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</si>
  <si>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</si>
  <si>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</si>
  <si>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</si>
  <si>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</si>
  <si>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</si>
  <si>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</si>
  <si>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</si>
  <si>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</si>
  <si>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</si>
  <si>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</si>
  <si>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</si>
  <si>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</si>
  <si>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</si>
  <si>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</si>
  <si>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</si>
  <si>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</si>
  <si>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</si>
  <si>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</si>
  <si>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</si>
  <si>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</si>
  <si>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</si>
  <si>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</si>
  <si>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</si>
  <si>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</si>
  <si>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</si>
  <si>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</si>
  <si>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</si>
  <si>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</si>
  <si>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</si>
  <si>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</si>
  <si>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</si>
  <si>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</si>
  <si>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</si>
  <si>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</si>
  <si>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</si>
  <si>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</si>
  <si>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</si>
  <si>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</si>
  <si>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</si>
  <si>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</si>
  <si>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</si>
  <si>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</si>
  <si>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</si>
  <si>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</si>
  <si>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</si>
  <si>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</si>
  <si>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</si>
  <si>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</si>
  <si>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</si>
  <si>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</si>
  <si>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</si>
  <si>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</si>
  <si>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</si>
  <si>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</si>
  <si>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</si>
  <si>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</si>
  <si>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</si>
  <si>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</si>
  <si>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</si>
  <si>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</si>
  <si>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</si>
  <si>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</si>
  <si>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</si>
  <si>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</si>
  <si>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</si>
  <si>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</si>
  <si>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</si>
  <si>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</si>
  <si>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</si>
  <si>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</si>
  <si>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</si>
  <si>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</si>
  <si>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</si>
  <si>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</si>
  <si>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</si>
  <si>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</si>
  <si>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</si>
  <si>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</si>
  <si>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</si>
  <si>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</si>
  <si>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</si>
  <si>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</si>
  <si>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</si>
  <si>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</si>
  <si>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</si>
  <si>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</si>
  <si>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</si>
  <si>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</si>
  <si>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</si>
  <si>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</si>
  <si>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</si>
  <si>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</si>
  <si>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</si>
  <si>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</si>
  <si>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</si>
  <si>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</si>
  <si>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</si>
  <si>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</si>
  <si>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</si>
  <si>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</si>
  <si>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</si>
  <si>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</si>
  <si>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</si>
  <si>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</si>
  <si>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</si>
  <si>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</si>
  <si>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</si>
  <si>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</si>
  <si>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</si>
  <si>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</si>
  <si>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</si>
  <si>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</si>
  <si>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</si>
  <si>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</si>
  <si>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</si>
  <si>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</si>
  <si>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</si>
  <si>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</si>
  <si>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</si>
  <si>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</si>
  <si>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</si>
  <si>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</si>
  <si>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</si>
  <si>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</si>
  <si>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</si>
  <si>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</si>
  <si>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</si>
  <si>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</si>
  <si>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</si>
  <si>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</si>
  <si>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</si>
  <si>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</si>
  <si>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</si>
  <si>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</si>
  <si>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</si>
  <si>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</si>
  <si>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</si>
  <si>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</si>
  <si>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</si>
  <si>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</si>
  <si>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</si>
  <si>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</si>
  <si>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</si>
  <si>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</si>
  <si>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</si>
  <si>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</si>
  <si>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</si>
  <si>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</si>
  <si>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</si>
  <si>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</si>
  <si>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</si>
  <si>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</si>
  <si>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</si>
  <si>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</si>
  <si>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</si>
  <si>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</si>
  <si>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</si>
  <si>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</si>
  <si>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</si>
  <si>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</si>
  <si>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</si>
  <si>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</si>
  <si>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</si>
  <si>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</si>
  <si>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</si>
  <si>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</si>
  <si>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</si>
  <si>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</si>
  <si>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</si>
  <si>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</si>
  <si>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</si>
  <si>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</si>
  <si>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</si>
  <si>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</si>
  <si>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</si>
  <si>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</si>
  <si>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</si>
  <si>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</si>
  <si>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</si>
  <si>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</si>
  <si>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</si>
  <si>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</si>
  <si>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</si>
  <si>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</si>
  <si>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</si>
  <si>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</si>
  <si>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</si>
  <si>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</si>
  <si>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</si>
  <si>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</si>
  <si>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</si>
  <si>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</si>
  <si>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</si>
  <si>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</si>
  <si>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</si>
  <si>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</si>
  <si>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</si>
  <si>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</si>
  <si>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</si>
  <si>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</si>
  <si>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</si>
  <si>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</si>
  <si>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</si>
  <si>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</si>
  <si>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</si>
  <si>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</si>
  <si>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</si>
  <si>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</si>
  <si>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</si>
  <si>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</si>
  <si>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</si>
  <si>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</si>
  <si>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</si>
  <si>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</si>
  <si>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</si>
  <si>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</si>
  <si>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</si>
  <si>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</si>
  <si>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</si>
  <si>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</si>
  <si>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</si>
  <si>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</si>
  <si>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</si>
  <si>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</si>
  <si>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</si>
  <si>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</si>
  <si>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</si>
  <si>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</si>
  <si>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</si>
  <si>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</si>
  <si>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</si>
  <si>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</si>
  <si>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</si>
  <si>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</si>
  <si>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</si>
  <si>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</si>
  <si>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</si>
  <si>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</si>
  <si>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</si>
  <si>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</si>
  <si>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</si>
  <si>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</si>
  <si>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</si>
  <si>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</si>
  <si>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</si>
  <si>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</si>
  <si>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</si>
  <si>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</si>
  <si>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</si>
  <si>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</si>
  <si>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</si>
  <si>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</si>
  <si>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</si>
  <si>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</si>
  <si>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</si>
  <si>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</si>
  <si>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</si>
  <si>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</si>
  <si>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</si>
  <si>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</si>
  <si>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</si>
  <si>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</si>
  <si>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</si>
  <si>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</si>
  <si>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</si>
  <si>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</si>
  <si>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</si>
  <si>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</si>
  <si>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</si>
  <si>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</si>
  <si>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</si>
  <si>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</si>
  <si>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</si>
  <si>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</si>
  <si>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</si>
  <si>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</si>
  <si>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</si>
  <si>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</si>
  <si>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</si>
  <si>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</si>
  <si>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</si>
  <si>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</si>
  <si>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</si>
  <si>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</si>
  <si>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</si>
  <si>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</si>
  <si>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</si>
  <si>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</si>
  <si>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</si>
  <si>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</si>
  <si>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</si>
  <si>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</si>
  <si>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</si>
  <si>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</si>
  <si>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</si>
  <si>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</si>
  <si>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</si>
  <si>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</si>
  <si>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</si>
  <si>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</si>
  <si>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</si>
  <si>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</si>
  <si>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</si>
  <si>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</si>
  <si>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</si>
  <si>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</si>
  <si>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</si>
  <si>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</si>
  <si>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</si>
  <si>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</si>
  <si>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</si>
  <si>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</si>
  <si>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</si>
  <si>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</si>
  <si>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</si>
  <si>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</si>
  <si>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</si>
  <si>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</si>
  <si>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</si>
  <si>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</si>
  <si>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</si>
  <si>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</si>
  <si>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</si>
  <si>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</si>
  <si>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</si>
  <si>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</si>
  <si>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</si>
  <si>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</si>
  <si>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</si>
  <si>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</si>
  <si>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</si>
  <si>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</si>
  <si>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</si>
  <si>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</si>
  <si>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</si>
  <si>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</si>
  <si>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</si>
  <si>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</si>
  <si>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</si>
  <si>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</si>
  <si>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</si>
  <si>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</si>
  <si>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</si>
  <si>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</si>
  <si>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</si>
  <si>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</si>
  <si>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</si>
  <si>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</si>
  <si>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</si>
  <si>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</si>
  <si>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</si>
  <si>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</si>
  <si>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</si>
  <si>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</si>
  <si>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</si>
  <si>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</si>
  <si>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</si>
  <si>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</si>
  <si>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</si>
  <si>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</si>
  <si>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</si>
  <si>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</si>
  <si>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</si>
  <si>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</si>
  <si>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</si>
  <si>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</si>
  <si>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</si>
  <si>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</si>
  <si>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</si>
  <si>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</si>
  <si>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</si>
  <si>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</si>
  <si>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</si>
  <si>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</si>
  <si>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</si>
  <si>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</si>
  <si>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</si>
  <si>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</si>
  <si>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</si>
  <si>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</si>
  <si>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</si>
  <si>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</si>
  <si>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</si>
  <si>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</si>
  <si>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</si>
  <si>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</si>
  <si>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</si>
  <si>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</si>
  <si>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</si>
  <si>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</si>
  <si>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</si>
  <si>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</si>
  <si>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</si>
  <si>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</si>
  <si>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</si>
  <si>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</si>
  <si>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</si>
  <si>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</si>
  <si>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</si>
  <si>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</si>
  <si>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</si>
  <si>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</si>
  <si>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</si>
  <si>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</si>
  <si>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</si>
  <si>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</si>
  <si>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</si>
  <si>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</si>
  <si>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</si>
  <si>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</si>
  <si>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</si>
  <si>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</si>
  <si>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</si>
  <si>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</si>
  <si>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</si>
  <si>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</si>
  <si>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</si>
  <si>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</si>
  <si>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</si>
  <si>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</si>
  <si>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</si>
  <si>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</si>
  <si>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</si>
  <si>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</si>
  <si>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</si>
  <si>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</si>
  <si>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</si>
  <si>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</si>
  <si>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</si>
  <si>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</si>
  <si>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</si>
  <si>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</si>
  <si>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</si>
  <si>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</si>
  <si>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</si>
  <si>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</si>
  <si>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</si>
  <si>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</si>
  <si>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</si>
  <si>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</si>
  <si>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</si>
  <si>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</si>
  <si>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</si>
  <si>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</si>
  <si>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</si>
  <si>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</si>
  <si>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</si>
  <si>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</si>
  <si>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</si>
  <si>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</si>
  <si>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</si>
  <si>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</si>
  <si>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</si>
  <si>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</si>
  <si>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</si>
  <si>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</si>
  <si>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</si>
  <si>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</si>
  <si>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</si>
  <si>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</si>
  <si>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</si>
  <si>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</si>
  <si>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</si>
  <si>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</si>
  <si>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</si>
  <si>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</si>
  <si>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</si>
  <si>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</si>
  <si>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</si>
  <si>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</si>
  <si>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</si>
  <si>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</si>
  <si>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</si>
  <si>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</si>
  <si>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</si>
  <si>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</si>
  <si>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</si>
  <si>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</si>
  <si>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</si>
  <si>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</si>
  <si>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</si>
  <si>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</si>
  <si>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</si>
  <si>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</si>
  <si>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</si>
  <si>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</si>
  <si>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</si>
  <si>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</si>
  <si>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</si>
  <si>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</si>
  <si>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</si>
  <si>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</si>
  <si>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</si>
  <si>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</si>
  <si>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</si>
  <si>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</si>
  <si>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</si>
  <si>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</si>
  <si>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</si>
  <si>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</si>
  <si>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</si>
  <si>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</si>
  <si>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</si>
  <si>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</si>
  <si>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</si>
  <si>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</si>
  <si>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</si>
  <si>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</si>
  <si>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</si>
  <si>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</si>
  <si>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</si>
  <si>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</si>
  <si>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</si>
  <si>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</si>
  <si>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</si>
  <si>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</si>
  <si>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</si>
  <si>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</si>
  <si>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</si>
  <si>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</si>
  <si>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</si>
  <si>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</si>
  <si>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</si>
  <si>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</si>
  <si>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</si>
  <si>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</si>
  <si>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</si>
  <si>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</si>
  <si>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</si>
  <si>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</si>
  <si>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</si>
  <si>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</si>
  <si>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</si>
  <si>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</si>
  <si>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</si>
  <si>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</si>
  <si>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</si>
  <si>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</si>
  <si>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</si>
  <si>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</si>
  <si>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</si>
  <si>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</si>
  <si>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</si>
  <si>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</si>
  <si>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</si>
  <si>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</si>
  <si>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</si>
  <si>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</si>
  <si>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</si>
  <si>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</si>
  <si>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</si>
  <si>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</si>
  <si>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</si>
  <si>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</si>
  <si>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</si>
  <si>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</si>
  <si>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</si>
  <si>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</si>
  <si>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</si>
  <si>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</si>
  <si>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</si>
  <si>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</si>
  <si>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</si>
  <si>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</si>
  <si>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</si>
  <si>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</si>
  <si>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</si>
  <si>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</si>
  <si>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</si>
  <si>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</si>
  <si>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</si>
  <si>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</si>
  <si>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</si>
  <si>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</si>
  <si>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</si>
  <si>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</si>
  <si>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</si>
  <si>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</si>
  <si>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</si>
  <si>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</si>
  <si>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</si>
  <si>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</si>
  <si>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</si>
  <si>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</si>
  <si>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</si>
  <si>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</si>
  <si>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</si>
  <si>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</si>
  <si>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</si>
  <si>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</si>
  <si>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</si>
  <si>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</si>
  <si>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</si>
  <si>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</si>
  <si>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</si>
  <si>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</si>
  <si>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</si>
  <si>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</si>
  <si>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</si>
  <si>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</si>
  <si>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</si>
  <si>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</si>
  <si>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</si>
  <si>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</si>
  <si>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</si>
  <si>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</si>
  <si>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</si>
  <si>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</si>
  <si>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</si>
  <si>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</si>
  <si>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</si>
  <si>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</si>
  <si>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</si>
  <si>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</si>
  <si>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</si>
  <si>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</si>
  <si>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</si>
  <si>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</si>
  <si>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</si>
  <si>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</si>
  <si>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</si>
  <si>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</si>
  <si>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</si>
  <si>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</si>
  <si>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</si>
  <si>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</si>
  <si>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</si>
  <si>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</si>
  <si>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</si>
  <si>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</si>
  <si>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</si>
  <si>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</si>
  <si>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</si>
  <si>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</si>
  <si>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</si>
  <si>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</si>
  <si>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</si>
  <si>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</si>
  <si>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</si>
  <si>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</si>
  <si>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</si>
  <si>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</si>
  <si>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</si>
  <si>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</si>
  <si>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</si>
  <si>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</si>
  <si>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</si>
  <si>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</si>
  <si>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</si>
  <si>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</si>
  <si>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</si>
  <si>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</si>
  <si>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</si>
  <si>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</si>
  <si>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</si>
  <si>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</si>
  <si>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</si>
  <si>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</si>
  <si>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</si>
  <si>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</si>
  <si>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</si>
  <si>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</si>
  <si>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</si>
  <si>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</si>
  <si>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</si>
  <si>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</si>
  <si>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</si>
  <si>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</si>
  <si>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</si>
  <si>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</si>
  <si>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</si>
  <si>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</si>
  <si>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</si>
  <si>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</si>
  <si>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</si>
  <si>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</si>
  <si>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</si>
  <si>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</si>
  <si>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</si>
  <si>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</si>
  <si>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</si>
  <si>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</si>
  <si>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</si>
  <si>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</si>
  <si>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</si>
  <si>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</si>
  <si>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</si>
  <si>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</si>
  <si>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</si>
  <si>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</si>
  <si>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</si>
  <si>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</si>
  <si>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</si>
  <si>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</si>
  <si>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</si>
  <si>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</si>
  <si>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</si>
  <si>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</si>
  <si>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</si>
  <si>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</si>
  <si>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</si>
  <si>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</si>
  <si>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</si>
  <si>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</si>
  <si>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</si>
  <si>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</si>
  <si>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</si>
  <si>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</si>
  <si>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</si>
  <si>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</si>
  <si>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</si>
  <si>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</si>
  <si>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</si>
  <si>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</si>
  <si>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</si>
  <si>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</si>
  <si>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</si>
  <si>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</si>
  <si>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</si>
  <si>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</si>
  <si>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</si>
  <si>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</si>
  <si>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</si>
  <si>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</si>
  <si>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</si>
  <si>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</si>
  <si>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</si>
  <si>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</si>
  <si>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</si>
  <si>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</si>
  <si>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</si>
  <si>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</si>
  <si>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</si>
  <si>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</si>
  <si>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</si>
  <si>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</si>
  <si>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</si>
  <si>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</si>
  <si>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</si>
  <si>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</si>
  <si>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</si>
  <si>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</si>
  <si>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</si>
  <si>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</si>
  <si>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</si>
  <si>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</si>
  <si>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</si>
  <si>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</si>
  <si>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</si>
  <si>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</si>
  <si>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</si>
  <si>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</si>
  <si>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</si>
  <si>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</si>
  <si>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</si>
  <si>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</si>
  <si>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</si>
  <si>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</si>
  <si>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</si>
  <si>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</si>
  <si>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</si>
  <si>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</si>
  <si>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</si>
  <si>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</si>
  <si>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</si>
  <si>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</si>
  <si>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</si>
  <si>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</si>
  <si>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</si>
  <si>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</si>
  <si>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</si>
  <si>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</si>
  <si>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</si>
  <si>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</si>
  <si>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</si>
  <si>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</si>
  <si>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</si>
  <si>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</si>
  <si>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</si>
  <si>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</si>
  <si>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</si>
  <si>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</si>
  <si>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</si>
  <si>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</si>
  <si>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</si>
  <si>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</si>
  <si>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</si>
  <si>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</si>
  <si>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</si>
  <si>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</si>
  <si>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</si>
  <si>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</si>
  <si>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</si>
  <si>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</si>
  <si>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</si>
  <si>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</si>
  <si>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</si>
  <si>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</si>
  <si>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</si>
  <si>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</si>
  <si>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</si>
  <si>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</si>
  <si>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</si>
  <si>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</si>
  <si>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</si>
  <si>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</si>
  <si>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</si>
  <si>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</si>
  <si>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</si>
  <si>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</si>
  <si>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</si>
  <si>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</si>
  <si>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</si>
  <si>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</si>
  <si>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</si>
  <si>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</si>
  <si>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</si>
  <si>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</si>
  <si>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</si>
  <si>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</si>
  <si>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</si>
  <si>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</si>
  <si>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</si>
  <si>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</si>
  <si>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</si>
  <si>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</si>
  <si>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</si>
  <si>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</si>
  <si>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</si>
  <si>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</si>
  <si>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</si>
  <si>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</si>
  <si>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</si>
  <si>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</si>
  <si>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</si>
  <si>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</si>
  <si>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</si>
  <si>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</si>
  <si>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</si>
  <si>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</si>
  <si>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</si>
  <si>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</si>
  <si>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</si>
  <si>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</si>
  <si>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</si>
  <si>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</si>
  <si>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</si>
  <si>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</si>
  <si>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</si>
  <si>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</si>
  <si>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</si>
  <si>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</si>
  <si>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</si>
  <si>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</si>
  <si>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</si>
  <si>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</si>
  <si>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</si>
  <si>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</si>
  <si>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</si>
  <si>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</si>
  <si>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</si>
  <si>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</si>
  <si>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</si>
  <si>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</si>
  <si>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</si>
  <si>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</si>
  <si>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</si>
  <si>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</si>
  <si>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</si>
  <si>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</si>
  <si>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</si>
  <si>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</si>
  <si>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</si>
  <si>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</si>
  <si>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</si>
  <si>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</si>
  <si>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</si>
  <si>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</si>
  <si>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</si>
  <si>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</si>
  <si>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</si>
  <si>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</si>
  <si>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</si>
  <si>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</si>
  <si>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</si>
  <si>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</si>
  <si>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</si>
  <si>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</si>
  <si>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</si>
  <si>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</si>
  <si>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</si>
  <si>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</si>
  <si>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</si>
  <si>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</si>
  <si>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</si>
  <si>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</si>
  <si>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</si>
  <si>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</si>
  <si>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</si>
  <si>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</si>
  <si>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</si>
  <si>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</si>
  <si>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</si>
  <si>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</si>
  <si>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</si>
  <si>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</si>
  <si>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</si>
  <si>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</si>
  <si>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</si>
  <si>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</si>
  <si>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</si>
  <si>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</si>
  <si>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</si>
  <si>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</si>
  <si>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</si>
  <si>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</si>
  <si>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</si>
  <si>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</si>
  <si>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</si>
  <si>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</si>
  <si>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</si>
  <si>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</si>
  <si>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</si>
  <si>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</si>
  <si>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</si>
  <si>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</si>
  <si>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</si>
  <si>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</si>
  <si>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</si>
  <si>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</si>
  <si>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</si>
  <si>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</si>
  <si>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</si>
  <si>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</si>
  <si>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</si>
  <si>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</si>
  <si>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</si>
  <si>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</si>
  <si>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</si>
  <si>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</si>
  <si>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</si>
  <si>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</si>
  <si>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</si>
  <si>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</si>
  <si>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</si>
  <si>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</si>
  <si>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</si>
  <si>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</si>
  <si>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</si>
  <si>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</si>
  <si>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</si>
  <si>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</si>
  <si>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</si>
  <si>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</si>
  <si>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</si>
  <si>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</si>
  <si>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</si>
  <si>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</si>
  <si>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</si>
  <si>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</si>
  <si>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</si>
  <si>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</si>
  <si>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</si>
  <si>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</si>
  <si>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</si>
  <si>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</si>
  <si>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</si>
  <si>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</si>
  <si>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</si>
  <si>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</si>
  <si>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</si>
  <si>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</si>
  <si>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</si>
  <si>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</si>
  <si>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</si>
  <si>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</si>
  <si>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</si>
  <si>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</si>
  <si>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</si>
  <si>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</si>
  <si>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</si>
  <si>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</si>
  <si>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</si>
  <si>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</si>
  <si>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</si>
  <si>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</si>
  <si>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</si>
  <si>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</si>
  <si>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</si>
  <si>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</si>
  <si>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</si>
  <si>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</si>
  <si>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</si>
  <si>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</si>
  <si>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</si>
  <si>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</si>
  <si>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</si>
  <si>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</si>
  <si>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</si>
  <si>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</si>
  <si>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</si>
  <si>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</si>
  <si>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</si>
  <si>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</si>
  <si>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</si>
  <si>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</si>
  <si>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</si>
  <si>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</si>
  <si>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</si>
  <si>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</si>
  <si>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</si>
  <si>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</si>
  <si>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</si>
  <si>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</si>
  <si>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</si>
  <si>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</si>
  <si>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</si>
  <si>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</si>
  <si>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</si>
  <si>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</si>
  <si>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</si>
  <si>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</si>
  <si>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</si>
  <si>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</si>
  <si>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</si>
  <si>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</si>
  <si>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</si>
  <si>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</si>
  <si>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</si>
  <si>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</si>
  <si>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</si>
  <si>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</si>
  <si>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</si>
  <si>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</si>
  <si>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</si>
  <si>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</si>
  <si>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</si>
  <si>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</si>
  <si>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</si>
  <si>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</si>
  <si>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</si>
  <si>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</si>
  <si>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</si>
  <si>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</si>
  <si>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</si>
  <si>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</si>
  <si>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</si>
  <si>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</si>
  <si>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</si>
  <si>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</si>
  <si>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</si>
  <si>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</si>
  <si>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</si>
  <si>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</si>
  <si>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</si>
  <si>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</si>
  <si>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</si>
  <si>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</si>
  <si>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</si>
  <si>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</si>
  <si>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</si>
  <si>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</si>
  <si>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</si>
  <si>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</si>
  <si>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</si>
  <si>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</si>
  <si>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</si>
  <si>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</si>
  <si>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</si>
  <si>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</si>
  <si>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</si>
  <si>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</si>
  <si>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</si>
  <si>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</si>
  <si>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</si>
  <si>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</si>
  <si>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</si>
  <si>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</si>
  <si>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</si>
  <si>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</si>
  <si>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</si>
  <si>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</si>
  <si>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</si>
  <si>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</si>
  <si>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</si>
  <si>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</si>
  <si>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</si>
  <si>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</si>
  <si>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</si>
  <si>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</si>
  <si>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</si>
  <si>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</si>
  <si>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</si>
  <si>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</si>
  <si>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</si>
  <si>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</si>
  <si>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</si>
  <si>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</si>
  <si>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</si>
  <si>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</si>
  <si>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</si>
  <si>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</si>
  <si>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</si>
  <si>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</si>
  <si>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</si>
  <si>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</si>
  <si>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</si>
  <si>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</si>
  <si>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</si>
  <si>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</si>
  <si>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</si>
  <si>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</si>
  <si>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</si>
  <si>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</si>
  <si>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</si>
  <si>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</si>
  <si>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</si>
  <si>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</si>
  <si>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</si>
  <si>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</si>
  <si>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</si>
  <si>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</si>
  <si>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</si>
  <si>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</si>
  <si>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</si>
  <si>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</si>
  <si>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</si>
  <si>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</si>
  <si>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</si>
  <si>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</si>
  <si>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</si>
  <si>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</si>
  <si>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</si>
  <si>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</si>
  <si>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</si>
  <si>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</si>
  <si>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</si>
  <si>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</si>
  <si>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</si>
  <si>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</si>
  <si>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</si>
  <si>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</si>
  <si>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</si>
  <si>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</si>
  <si>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</si>
  <si>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</si>
  <si>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</si>
  <si>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</si>
  <si>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</si>
  <si>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</si>
  <si>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</si>
  <si>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</si>
  <si>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</si>
  <si>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</si>
  <si>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</si>
  <si>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</si>
  <si>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</si>
  <si>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</si>
  <si>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</si>
  <si>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</si>
  <si>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</si>
  <si>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</si>
  <si>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</si>
  <si>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</si>
  <si>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</si>
  <si>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</si>
  <si>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</si>
  <si>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</si>
  <si>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</si>
  <si>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</si>
  <si>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</si>
  <si>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</si>
  <si>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</si>
  <si>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</si>
  <si>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</si>
  <si>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</si>
  <si>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</si>
  <si>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</si>
  <si>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</si>
  <si>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</si>
  <si>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</si>
  <si>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</si>
  <si>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</si>
  <si>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</si>
  <si>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</si>
  <si>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</si>
  <si>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</si>
  <si>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</si>
  <si>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</si>
  <si>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</si>
  <si>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</si>
  <si>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</si>
  <si>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</si>
  <si>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</si>
  <si>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</si>
  <si>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</si>
  <si>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</si>
  <si>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</si>
  <si>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</si>
  <si>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</si>
  <si>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</si>
  <si>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</si>
  <si>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</si>
  <si>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</si>
  <si>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</si>
  <si>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</si>
  <si>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</si>
  <si>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</si>
  <si>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</si>
  <si>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</si>
  <si>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</si>
  <si>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</si>
  <si>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</si>
  <si>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</si>
  <si>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</si>
  <si>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</si>
  <si>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</si>
  <si>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</si>
  <si>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</si>
  <si>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</si>
  <si>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</si>
  <si>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</si>
  <si>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</si>
  <si>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</si>
  <si>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</si>
  <si>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</si>
  <si>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</si>
  <si>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</si>
  <si>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</si>
  <si>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</si>
  <si>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</si>
  <si>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</si>
  <si>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</si>
  <si>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</si>
  <si>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</si>
  <si>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</si>
  <si>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</si>
  <si>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</si>
  <si>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</si>
  <si>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</si>
  <si>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</si>
  <si>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</si>
  <si>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</si>
  <si>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</si>
  <si>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</si>
  <si>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</si>
  <si>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</si>
  <si>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</si>
  <si>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</si>
  <si>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</si>
  <si>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</si>
  <si>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</si>
  <si>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</si>
  <si>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</si>
  <si>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</si>
  <si>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</si>
  <si>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</si>
  <si>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</si>
  <si>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</si>
  <si>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</si>
  <si>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</si>
  <si>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</si>
  <si>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</si>
  <si>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</si>
  <si>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</si>
  <si>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</si>
  <si>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</si>
  <si>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</si>
  <si>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</si>
  <si>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</si>
  <si>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</si>
  <si>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</si>
  <si>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</si>
  <si>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</si>
  <si>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</si>
  <si>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</si>
  <si>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</si>
  <si>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</si>
  <si>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</si>
  <si>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</si>
  <si>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</si>
  <si>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</si>
  <si>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</si>
  <si>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</si>
  <si>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</si>
  <si>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</si>
  <si>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</si>
  <si>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</si>
  <si>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</si>
  <si>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</si>
  <si>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</si>
  <si>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</si>
  <si>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</si>
  <si>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</si>
  <si>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</si>
  <si>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</si>
  <si>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</si>
  <si>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</si>
  <si>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</si>
  <si>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</si>
  <si>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</si>
  <si>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</si>
  <si>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</si>
  <si>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</si>
  <si>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</si>
  <si>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</si>
  <si>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</si>
  <si>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</si>
  <si>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</si>
  <si>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</si>
  <si>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</si>
  <si>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</si>
  <si>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</si>
  <si>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</si>
  <si>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</si>
  <si>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</si>
  <si>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</si>
  <si>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</si>
  <si>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</si>
  <si>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</si>
  <si>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</si>
  <si>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</si>
  <si>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</si>
  <si>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</si>
  <si>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</si>
  <si>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</si>
  <si>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</si>
  <si>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</si>
  <si>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</si>
  <si>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</si>
  <si>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</si>
  <si>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</si>
  <si>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</si>
  <si>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</si>
  <si>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</si>
  <si>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</si>
  <si>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</si>
  <si>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</si>
  <si>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</si>
  <si>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</si>
  <si>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</si>
  <si>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</si>
  <si>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</si>
  <si>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</si>
  <si>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</si>
  <si>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</si>
  <si>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</si>
  <si>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</si>
  <si>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</si>
  <si>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</si>
  <si>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</si>
  <si>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</si>
  <si>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</si>
  <si>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</si>
  <si>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</si>
  <si>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</si>
  <si>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</si>
  <si>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</si>
  <si>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</si>
  <si>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</si>
  <si>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</si>
  <si>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</si>
  <si>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</si>
  <si>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</si>
  <si>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</si>
  <si>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</si>
  <si>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</si>
  <si>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</si>
  <si>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</si>
  <si>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</si>
  <si>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</si>
  <si>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</si>
  <si>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</si>
  <si>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</si>
  <si>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</si>
  <si>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</si>
  <si>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</si>
  <si>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</si>
  <si>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</si>
  <si>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</si>
  <si>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</si>
  <si>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</si>
  <si>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</si>
  <si>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</si>
  <si>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</si>
  <si>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</si>
  <si>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</si>
  <si>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</si>
  <si>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</si>
  <si>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</si>
  <si>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</si>
  <si>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</si>
  <si>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</si>
  <si>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</si>
  <si>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</si>
  <si>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</si>
  <si>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</si>
  <si>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</si>
  <si>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</si>
  <si>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</si>
  <si>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</si>
  <si>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</si>
  <si>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</si>
  <si>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</si>
  <si>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</si>
  <si>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</si>
  <si>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</si>
  <si>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</si>
  <si>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</si>
  <si>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</si>
  <si>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</si>
  <si>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</si>
  <si>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</si>
  <si>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</si>
  <si>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</si>
  <si>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</si>
  <si>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</si>
  <si>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</si>
  <si>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</si>
  <si>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</si>
  <si>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</si>
  <si>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</si>
  <si>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</si>
  <si>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</si>
  <si>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</si>
  <si>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</si>
  <si>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</si>
  <si>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</si>
  <si>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</si>
  <si>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</si>
  <si>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</si>
  <si>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</si>
  <si>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</si>
  <si>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</si>
  <si>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</si>
  <si>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</si>
  <si>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</si>
  <si>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</si>
  <si>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</si>
  <si>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</si>
  <si>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</si>
  <si>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</si>
  <si>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</si>
  <si>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</si>
  <si>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</si>
  <si>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</si>
  <si>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</si>
  <si>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</si>
  <si>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</si>
  <si>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</si>
  <si>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</si>
  <si>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</si>
  <si>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</si>
  <si>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</si>
  <si>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</si>
  <si>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</si>
  <si>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</si>
  <si>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</si>
  <si>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</si>
  <si>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</si>
  <si>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</si>
  <si>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</si>
  <si>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</si>
  <si>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</si>
  <si>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</si>
  <si>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</si>
  <si>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</si>
  <si>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</si>
  <si>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</si>
  <si>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</si>
  <si>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</si>
  <si>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</si>
  <si>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</si>
  <si>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</si>
  <si>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</si>
  <si>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</si>
  <si>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</si>
  <si>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</si>
  <si>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</si>
  <si>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</si>
  <si>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</si>
  <si>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</si>
  <si>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</si>
  <si>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</si>
  <si>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</si>
  <si>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</si>
  <si>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</si>
  <si>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</si>
  <si>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</si>
  <si>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</si>
  <si>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</si>
  <si>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</si>
  <si>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</si>
  <si>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</si>
  <si>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</si>
  <si>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</si>
  <si>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</si>
  <si>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</si>
  <si>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</si>
  <si>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</si>
  <si>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</si>
  <si>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</si>
  <si>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</si>
  <si>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</si>
  <si>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</si>
  <si>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</si>
  <si>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</si>
  <si>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</si>
  <si>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</si>
  <si>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</si>
  <si>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</si>
  <si>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</si>
  <si>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</si>
  <si>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</si>
  <si>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</si>
  <si>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</si>
  <si>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</si>
  <si>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</si>
  <si>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</si>
  <si>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</si>
  <si>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</si>
  <si>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</si>
  <si>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</si>
  <si>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</si>
  <si>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</si>
  <si>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</si>
  <si>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</si>
  <si>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</si>
  <si>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</si>
  <si>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</si>
  <si>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</si>
  <si>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</si>
  <si>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</si>
  <si>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</si>
  <si>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</si>
  <si>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</si>
  <si>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</si>
  <si>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</si>
  <si>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</si>
  <si>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</si>
  <si>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</si>
  <si>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</si>
  <si>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</si>
  <si>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</si>
  <si>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</si>
  <si>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</si>
  <si>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</si>
  <si>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</si>
  <si>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</si>
  <si>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</si>
  <si>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</si>
  <si>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</si>
  <si>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</si>
  <si>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</si>
  <si>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</si>
  <si>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</si>
  <si>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</si>
  <si>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</si>
  <si>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</si>
  <si>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</si>
  <si>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</si>
  <si>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</si>
  <si>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</si>
  <si>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</si>
  <si>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</si>
  <si>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</si>
  <si>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</si>
  <si>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</si>
  <si>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</si>
  <si>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</si>
  <si>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</si>
  <si>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</si>
  <si>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</si>
  <si>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</si>
  <si>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</si>
  <si>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</si>
  <si>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</si>
  <si>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</si>
  <si>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</si>
  <si>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</si>
  <si>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</si>
  <si>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</si>
  <si>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</si>
  <si>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</si>
  <si>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</si>
  <si>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</si>
  <si>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</si>
  <si>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</si>
  <si>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</si>
  <si>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</si>
  <si>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</si>
  <si>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</si>
  <si>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</si>
  <si>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</si>
  <si>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</si>
  <si>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</si>
  <si>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</si>
  <si>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</si>
  <si>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</si>
  <si>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</si>
  <si>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</si>
  <si>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</si>
  <si>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</si>
  <si>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</si>
  <si>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</si>
  <si>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</si>
  <si>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</si>
  <si>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</si>
  <si>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</si>
  <si>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</si>
  <si>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</si>
  <si>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</si>
  <si>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</si>
  <si>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</si>
  <si>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</si>
  <si>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</si>
  <si>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</si>
  <si>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</si>
  <si>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</si>
  <si>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</si>
  <si>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</si>
  <si>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</si>
  <si>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</si>
  <si>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</si>
  <si>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</si>
  <si>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</si>
  <si>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</si>
  <si>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</si>
  <si>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</si>
  <si>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</si>
  <si>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</si>
  <si>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</si>
  <si>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</si>
  <si>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</si>
  <si>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</si>
  <si>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</si>
  <si>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</si>
  <si>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</si>
  <si>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</si>
  <si>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</si>
  <si>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</si>
  <si>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</si>
  <si>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</si>
  <si>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</si>
  <si>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</si>
  <si>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</si>
  <si>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</si>
  <si>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</si>
  <si>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</si>
  <si>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</si>
  <si>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</si>
  <si>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</si>
  <si>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</si>
  <si>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</si>
  <si>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</si>
  <si>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</si>
  <si>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</si>
  <si>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</si>
  <si>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</si>
  <si>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</si>
  <si>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</si>
  <si>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</si>
  <si>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</si>
  <si>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</si>
  <si>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</si>
  <si>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</si>
  <si>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</si>
  <si>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</si>
  <si>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</si>
  <si>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</si>
  <si>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</si>
  <si>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</si>
  <si>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</si>
  <si>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</si>
  <si>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</si>
  <si>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</si>
  <si>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</si>
  <si>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</si>
  <si>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</si>
  <si>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</si>
  <si>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</si>
  <si>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</si>
  <si>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</si>
  <si>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</si>
  <si>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</si>
  <si>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</si>
  <si>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</si>
  <si>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</si>
  <si>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</si>
  <si>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</si>
  <si>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</si>
  <si>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</si>
  <si>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</si>
  <si>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</si>
  <si>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</si>
  <si>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</si>
  <si>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</si>
  <si>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</si>
  <si>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</si>
  <si>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</si>
  <si>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</si>
  <si>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</si>
  <si>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</si>
  <si>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</si>
  <si>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</si>
  <si>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</si>
  <si>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</si>
  <si>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</si>
  <si>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</si>
  <si>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</si>
  <si>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</si>
  <si>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</si>
  <si>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</si>
  <si>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</si>
  <si>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</si>
  <si>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</si>
  <si>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</si>
  <si>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</si>
  <si>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</si>
  <si>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</si>
  <si>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</si>
  <si>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</si>
  <si>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</si>
  <si>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</si>
  <si>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</si>
  <si>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</si>
  <si>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</si>
  <si>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</si>
  <si>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</si>
  <si>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</si>
  <si>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</si>
  <si>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</si>
  <si>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</si>
  <si>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</si>
  <si>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</si>
  <si>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</si>
  <si>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</si>
  <si>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</si>
  <si>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</si>
  <si>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</si>
  <si>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</si>
  <si>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</si>
  <si>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</si>
  <si>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</si>
  <si>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</si>
  <si>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</si>
  <si>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</si>
  <si>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</si>
  <si>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</si>
  <si>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</si>
  <si>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</si>
  <si>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</si>
  <si>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</si>
  <si>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</si>
  <si>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</si>
  <si>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</si>
  <si>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</si>
  <si>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</si>
  <si>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</si>
  <si>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</si>
  <si>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</si>
  <si>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</si>
  <si>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</si>
  <si>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</si>
  <si>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</si>
  <si>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</si>
  <si>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</si>
  <si>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</si>
  <si>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</si>
  <si>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</si>
  <si>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</si>
  <si>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</si>
  <si>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</si>
  <si>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</si>
  <si>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</si>
  <si>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</si>
  <si>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</si>
  <si>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</si>
  <si>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</si>
  <si>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</si>
  <si>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</si>
  <si>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</si>
  <si>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</si>
  <si>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</si>
  <si>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</si>
  <si>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</si>
  <si>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</si>
  <si>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</si>
  <si>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</si>
  <si>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</si>
  <si>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</si>
  <si>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</si>
  <si>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</si>
  <si>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</si>
  <si>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</si>
  <si>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</si>
  <si>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</si>
  <si>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</si>
  <si>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</si>
  <si>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</si>
  <si>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</si>
  <si>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</si>
  <si>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</si>
  <si>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</si>
  <si>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</si>
  <si>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</si>
  <si>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</si>
  <si>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</si>
  <si>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</si>
  <si>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</si>
  <si>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</si>
  <si>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</si>
  <si>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</si>
  <si>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</si>
  <si>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</si>
  <si>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</si>
  <si>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</si>
  <si>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</si>
  <si>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</si>
  <si>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</si>
  <si>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</si>
  <si>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</si>
  <si>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</si>
  <si>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</si>
  <si>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</si>
  <si>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</si>
  <si>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</si>
  <si>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</si>
  <si>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</si>
  <si>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</si>
  <si>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</si>
  <si>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</si>
  <si>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</si>
  <si>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</si>
  <si>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</si>
  <si>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</si>
  <si>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</si>
  <si>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</si>
  <si>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</si>
  <si>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</si>
  <si>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</si>
  <si>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</si>
  <si>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</si>
  <si>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</si>
  <si>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</si>
  <si>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</si>
  <si>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</si>
  <si>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</si>
  <si>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</si>
  <si>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</si>
  <si>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</si>
  <si>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</si>
  <si>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</si>
  <si>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</si>
  <si>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</si>
  <si>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</si>
  <si>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</si>
  <si>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</si>
  <si>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</si>
  <si>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</si>
  <si>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</si>
  <si>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</si>
  <si>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</si>
  <si>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</si>
  <si>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</si>
  <si>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</si>
  <si>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</si>
  <si>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</si>
  <si>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</si>
  <si>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</si>
  <si>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</si>
  <si>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</si>
  <si>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</si>
  <si>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</si>
  <si>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</si>
  <si>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</si>
  <si>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</si>
  <si>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</si>
  <si>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</si>
  <si>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</si>
  <si>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</si>
  <si>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</si>
  <si>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</si>
  <si>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</si>
  <si>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</si>
  <si>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</si>
  <si>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</si>
  <si>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</si>
  <si>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</si>
  <si>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</si>
  <si>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</si>
  <si>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</si>
  <si>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</si>
  <si>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</si>
  <si>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</si>
  <si>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</si>
  <si>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</si>
  <si>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</si>
  <si>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</si>
  <si>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</si>
  <si>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</si>
  <si>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</si>
  <si>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</si>
  <si>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</si>
  <si>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</si>
  <si>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</si>
  <si>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</si>
  <si>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</si>
  <si>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</si>
  <si>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</si>
  <si>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</si>
  <si>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</si>
  <si>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</si>
  <si>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</si>
  <si>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</si>
  <si>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</si>
  <si>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</si>
  <si>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</si>
  <si>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</si>
  <si>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</si>
  <si>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</si>
  <si>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</si>
  <si>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</si>
  <si>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</si>
  <si>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</si>
  <si>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</si>
  <si>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</si>
  <si>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</si>
  <si>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</si>
  <si>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</si>
  <si>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</si>
  <si>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</si>
  <si>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</si>
  <si>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</si>
  <si>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</si>
  <si>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</si>
  <si>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</si>
  <si>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</si>
  <si>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</si>
  <si>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</si>
  <si>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</si>
  <si>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</si>
  <si>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</si>
  <si>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</si>
  <si>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</si>
  <si>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</si>
  <si>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</si>
  <si>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</si>
  <si>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</si>
  <si>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</si>
  <si>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</si>
  <si>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</si>
  <si>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</si>
  <si>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</si>
  <si>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</si>
  <si>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</si>
  <si>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</si>
  <si>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</si>
  <si>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</si>
  <si>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</si>
  <si>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</si>
  <si>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</si>
  <si>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</si>
  <si>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</si>
  <si>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</si>
  <si>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</si>
  <si>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</si>
  <si>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</si>
  <si>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</si>
  <si>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</si>
  <si>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</si>
  <si>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</si>
  <si>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</si>
  <si>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</si>
  <si>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</si>
  <si>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</si>
  <si>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</si>
  <si>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</si>
  <si>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</si>
  <si>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</si>
  <si>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</si>
  <si>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</si>
  <si>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</si>
  <si>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</si>
  <si>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</si>
  <si>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</si>
  <si>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</si>
  <si>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</si>
  <si>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</si>
  <si>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</si>
  <si>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</si>
  <si>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</si>
  <si>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</si>
  <si>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</si>
  <si>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</si>
  <si>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</si>
  <si>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</si>
  <si>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</si>
  <si>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</si>
  <si>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</si>
  <si>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</si>
  <si>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</si>
  <si>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</si>
  <si>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</si>
  <si>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</si>
  <si>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</si>
  <si>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</si>
  <si>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</si>
  <si>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</si>
  <si>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</si>
  <si>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</si>
  <si>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</si>
  <si>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</si>
  <si>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</si>
  <si>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</si>
  <si>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</si>
  <si>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</si>
  <si>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</si>
  <si>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</si>
  <si>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</si>
  <si>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</si>
  <si>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</si>
  <si>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</si>
  <si>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</si>
  <si>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</si>
  <si>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</si>
  <si>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</si>
  <si>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</si>
  <si>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</si>
  <si>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</si>
  <si>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</si>
  <si>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</si>
  <si>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</si>
  <si>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</si>
  <si>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</si>
  <si>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</si>
  <si>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</si>
  <si>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</si>
  <si>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</si>
  <si>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</si>
  <si>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</si>
  <si>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</si>
  <si>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</si>
  <si>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</si>
  <si>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</si>
  <si>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</si>
  <si>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</si>
  <si>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</si>
  <si>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</si>
  <si>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</si>
  <si>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</si>
  <si>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</si>
  <si>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</si>
  <si>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</si>
  <si>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</si>
  <si>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</si>
  <si>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</si>
  <si>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</si>
  <si>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</si>
  <si>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</si>
  <si>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</si>
  <si>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</si>
  <si>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</si>
  <si>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</si>
  <si>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</si>
  <si>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</si>
  <si>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</si>
  <si>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</si>
  <si>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</si>
  <si>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</si>
  <si>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</si>
  <si>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</si>
  <si>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</si>
  <si>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</si>
  <si>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</si>
  <si>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</si>
  <si>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</si>
  <si>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</si>
  <si>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</si>
  <si>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</si>
  <si>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</si>
  <si>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</si>
  <si>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</si>
  <si>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</si>
  <si>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</si>
  <si>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</si>
  <si>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</si>
  <si>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</si>
  <si>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</si>
  <si>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</si>
  <si>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</si>
  <si>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</si>
  <si>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</si>
  <si>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</si>
  <si>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</si>
  <si>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</si>
  <si>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</si>
  <si>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</si>
  <si>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</si>
  <si>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</si>
  <si>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</si>
  <si>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</si>
  <si>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</si>
  <si>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</si>
  <si>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</si>
  <si>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</si>
  <si>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</si>
  <si>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</si>
  <si>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</si>
  <si>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</si>
  <si>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</si>
  <si>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</si>
  <si>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</si>
  <si>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</si>
  <si>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</si>
  <si>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</si>
  <si>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</si>
  <si>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</si>
  <si>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</si>
  <si>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</si>
  <si>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</si>
  <si>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</si>
  <si>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</si>
  <si>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</si>
  <si>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</si>
  <si>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</si>
  <si>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</si>
  <si>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</si>
  <si>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</si>
  <si>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</si>
  <si>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</si>
  <si>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</si>
  <si>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</si>
  <si>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</si>
  <si>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</si>
  <si>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</si>
  <si>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</si>
  <si>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</si>
  <si>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</si>
  <si>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</si>
  <si>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</si>
  <si>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</si>
  <si>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</si>
  <si>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</si>
  <si>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</si>
  <si>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</si>
  <si>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</si>
  <si>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</si>
  <si>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</si>
  <si>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</si>
  <si>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</si>
  <si>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</si>
  <si>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</si>
  <si>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</si>
  <si>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</si>
  <si>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</si>
  <si>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</si>
  <si>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</si>
  <si>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</si>
  <si>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</si>
  <si>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</si>
  <si>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</si>
  <si>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</si>
  <si>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</si>
  <si>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</si>
  <si>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</si>
  <si>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</si>
  <si>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</si>
  <si>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</si>
  <si>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</si>
  <si>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</si>
  <si>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</si>
  <si>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</si>
  <si>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</si>
  <si>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</si>
  <si>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</si>
  <si>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</si>
  <si>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</si>
  <si>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</si>
  <si>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</si>
  <si>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</si>
  <si>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</si>
  <si>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</si>
  <si>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</si>
  <si>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</si>
  <si>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</si>
  <si>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</si>
  <si>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</si>
  <si>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</si>
  <si>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</si>
  <si>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</si>
  <si>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</si>
  <si>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</si>
  <si>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</si>
  <si>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</si>
  <si>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</si>
  <si>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</si>
  <si>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</si>
  <si>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</si>
  <si>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</si>
  <si>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</si>
  <si>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</si>
  <si>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</si>
  <si>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</si>
  <si>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</si>
  <si>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</si>
  <si>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</si>
  <si>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</si>
  <si>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</si>
  <si>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</si>
  <si>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</si>
  <si>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</si>
  <si>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</si>
  <si>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</si>
  <si>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</si>
  <si>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</si>
  <si>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</si>
  <si>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</si>
  <si>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</si>
  <si>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</si>
  <si>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</si>
  <si>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</si>
  <si>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</si>
  <si>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</si>
  <si>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</si>
  <si>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</si>
  <si>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</si>
  <si>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</si>
  <si>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</si>
  <si>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</si>
  <si>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</si>
  <si>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</si>
  <si>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</si>
  <si>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</si>
  <si>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</si>
  <si>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</si>
  <si>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</si>
  <si>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</si>
  <si>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</si>
  <si>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</si>
  <si>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</si>
  <si>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</si>
  <si>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</si>
  <si>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</si>
  <si>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</si>
  <si>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</si>
  <si>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</si>
  <si>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</si>
  <si>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</si>
  <si>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</si>
  <si>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</si>
  <si>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</si>
  <si>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</si>
  <si>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</si>
  <si>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</si>
  <si>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</si>
  <si>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</si>
  <si>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</si>
  <si>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</si>
  <si>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</si>
  <si>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</si>
  <si>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</si>
  <si>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</si>
  <si>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</si>
  <si>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</si>
  <si>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</si>
  <si>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</si>
  <si>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</si>
  <si>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</si>
  <si>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</si>
  <si>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</si>
  <si>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</si>
  <si>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</si>
  <si>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</si>
  <si>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</si>
  <si>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</si>
  <si>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</si>
  <si>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</si>
  <si>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</si>
  <si>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</si>
  <si>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</si>
  <si>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</si>
  <si>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</si>
  <si>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</si>
  <si>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</si>
  <si>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</si>
  <si>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</si>
  <si>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</si>
  <si>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</si>
  <si>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</si>
  <si>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</si>
  <si>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</si>
  <si>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</si>
  <si>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</si>
  <si>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</si>
  <si>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</si>
  <si>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</si>
  <si>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</si>
  <si>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</si>
  <si>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</si>
  <si>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</si>
  <si>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</si>
  <si>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</si>
  <si>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</si>
  <si>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</si>
  <si>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</si>
  <si>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</si>
  <si>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</si>
  <si>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</si>
  <si>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</si>
  <si>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</si>
  <si>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</si>
  <si>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</si>
  <si>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</si>
  <si>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</si>
  <si>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</si>
  <si>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</si>
  <si>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</si>
  <si>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</si>
  <si>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</si>
  <si>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</si>
  <si>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</si>
  <si>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</si>
  <si>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</si>
  <si>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</si>
  <si>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</si>
  <si>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</si>
  <si>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</si>
  <si>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</si>
  <si>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</si>
  <si>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</si>
  <si>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</si>
  <si>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</si>
  <si>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</si>
  <si>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</si>
  <si>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</si>
  <si>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</si>
  <si>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</si>
  <si>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</si>
  <si>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</si>
  <si>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</si>
  <si>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</si>
  <si>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</si>
  <si>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</si>
  <si>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</si>
  <si>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</si>
  <si>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</si>
  <si>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</si>
  <si>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</si>
  <si>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</si>
  <si>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</si>
  <si>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</si>
  <si>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</si>
  <si>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</si>
  <si>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</si>
  <si>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</si>
  <si>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</si>
  <si>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</si>
  <si>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</si>
  <si>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</si>
  <si>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</si>
  <si>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</si>
  <si>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</si>
  <si>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</si>
  <si>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</si>
  <si>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</si>
  <si>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</si>
  <si>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</si>
  <si>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</si>
  <si>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</si>
  <si>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</si>
  <si>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</si>
  <si>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</si>
  <si>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</si>
  <si>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</si>
  <si>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</si>
  <si>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</si>
  <si>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</si>
  <si>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</si>
  <si>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</si>
  <si>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</si>
  <si>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</si>
  <si>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</si>
  <si>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</si>
  <si>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</si>
  <si>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</si>
  <si>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</si>
  <si>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</si>
  <si>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</si>
  <si>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</si>
  <si>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</si>
  <si>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</si>
  <si>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</si>
  <si>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</si>
  <si>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</si>
  <si>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</si>
  <si>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</si>
  <si>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</si>
  <si>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</si>
  <si>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</si>
  <si>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</si>
  <si>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</si>
  <si>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</si>
  <si>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</si>
  <si>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</si>
  <si>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</si>
  <si>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</si>
  <si>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</si>
  <si>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</si>
  <si>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</si>
  <si>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</si>
  <si>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</si>
  <si>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</si>
  <si>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</si>
  <si>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</si>
  <si>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</si>
  <si>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</si>
  <si>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</si>
  <si>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</si>
  <si>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</si>
  <si>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</si>
  <si>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</si>
  <si>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</si>
  <si>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</si>
  <si>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</si>
  <si>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</si>
  <si>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</si>
  <si>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</si>
  <si>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</si>
  <si>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</si>
  <si>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</si>
  <si>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</si>
  <si>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</si>
  <si>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</si>
  <si>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</si>
  <si>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</si>
  <si>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</si>
  <si>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</si>
  <si>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</si>
  <si>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</si>
  <si>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</si>
  <si>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</si>
  <si>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</si>
  <si>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</si>
  <si>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</si>
  <si>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</si>
  <si>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</si>
  <si>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</si>
  <si>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</si>
  <si>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</si>
  <si>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</si>
  <si>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</si>
  <si>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</si>
  <si>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</si>
  <si>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</si>
  <si>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</si>
  <si>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</si>
  <si>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</si>
  <si>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</si>
  <si>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</si>
  <si>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</si>
  <si>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</si>
  <si>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</si>
  <si>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</si>
  <si>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</si>
  <si>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</si>
  <si>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</si>
  <si>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</si>
  <si>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</si>
  <si>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</si>
  <si>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</si>
  <si>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</si>
  <si>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</si>
  <si>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</si>
  <si>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</si>
  <si>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</si>
  <si>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</si>
  <si>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</si>
  <si>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</si>
  <si>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</si>
  <si>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</si>
  <si>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</si>
  <si>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</si>
  <si>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</si>
  <si>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</si>
  <si>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</si>
  <si>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</si>
  <si>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</si>
  <si>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</si>
  <si>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</si>
  <si>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</si>
  <si>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</si>
  <si>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</si>
  <si>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</si>
  <si>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</si>
  <si>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</si>
  <si>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</si>
  <si>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</si>
  <si>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</si>
  <si>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</si>
  <si>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</si>
  <si>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</si>
  <si>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</si>
  <si>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</si>
  <si>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</si>
  <si>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</si>
  <si>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</si>
  <si>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</si>
  <si>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</si>
  <si>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</si>
  <si>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</si>
  <si>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</si>
  <si>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</si>
  <si>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</si>
  <si>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</si>
  <si>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</si>
  <si>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</si>
  <si>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</si>
  <si>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</si>
  <si>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</si>
  <si>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</si>
  <si>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</si>
  <si>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</si>
  <si>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</si>
  <si>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</si>
  <si>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</si>
  <si>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</si>
  <si>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</si>
  <si>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</si>
  <si>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</si>
  <si>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</si>
  <si>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</si>
  <si>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</si>
  <si>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</si>
  <si>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</si>
  <si>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</si>
  <si>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</si>
  <si>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</si>
  <si>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</si>
  <si>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</si>
  <si>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</si>
  <si>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</si>
  <si>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</si>
  <si>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</si>
  <si>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</si>
  <si>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</si>
  <si>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</si>
  <si>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</si>
  <si>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</si>
  <si>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</si>
  <si>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</si>
  <si>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</si>
  <si>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</si>
  <si>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</si>
  <si>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</si>
  <si>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</si>
  <si>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</si>
  <si>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</si>
  <si>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</si>
  <si>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</si>
  <si>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</si>
  <si>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</si>
  <si>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</si>
  <si>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</si>
  <si>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</si>
  <si>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</si>
  <si>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</si>
  <si>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</si>
  <si>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</si>
  <si>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</si>
  <si>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</si>
  <si>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</si>
  <si>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</si>
  <si>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</si>
  <si>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</si>
  <si>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</si>
  <si>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</si>
  <si>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</si>
  <si>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</si>
  <si>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</si>
  <si>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</si>
  <si>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</si>
  <si>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</si>
  <si>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</si>
  <si>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</si>
  <si>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</si>
  <si>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</si>
  <si>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</si>
  <si>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</si>
  <si>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</si>
  <si>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</si>
  <si>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</si>
  <si>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</si>
  <si>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</si>
  <si>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</si>
  <si>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</si>
  <si>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</si>
  <si>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</si>
  <si>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</si>
  <si>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</si>
  <si>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</si>
  <si>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</si>
  <si>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</si>
  <si>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</si>
  <si>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</si>
  <si>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</si>
  <si>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</si>
  <si>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</si>
  <si>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</si>
  <si>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</si>
  <si>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</si>
  <si>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</si>
  <si>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</si>
  <si>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</si>
  <si>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</si>
  <si>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</si>
  <si>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</si>
  <si>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</si>
  <si>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</si>
  <si>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</si>
  <si>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</si>
  <si>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</si>
  <si>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</si>
  <si>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</si>
  <si>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</si>
  <si>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</si>
  <si>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</si>
  <si>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</si>
  <si>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</si>
  <si>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</si>
  <si>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</si>
  <si>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</si>
  <si>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</si>
  <si>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</si>
  <si>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</si>
  <si>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</si>
  <si>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</si>
  <si>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</si>
  <si>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</si>
  <si>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</si>
  <si>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</si>
  <si>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</si>
  <si>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</si>
  <si>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</si>
  <si>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</si>
  <si>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</si>
  <si>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</si>
  <si>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</si>
  <si>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</si>
  <si>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</si>
  <si>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</si>
  <si>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</si>
  <si>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</si>
  <si>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</si>
  <si>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</si>
  <si>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</si>
  <si>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</si>
  <si>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</si>
  <si>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</si>
  <si>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</si>
  <si>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</si>
  <si>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</si>
  <si>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</si>
  <si>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</si>
  <si>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</si>
  <si>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</si>
  <si>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</si>
  <si>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</si>
  <si>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</si>
  <si>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</si>
  <si>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</si>
  <si>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</si>
  <si>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</si>
  <si>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</si>
  <si>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</si>
  <si>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</si>
  <si>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</si>
  <si>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</si>
  <si>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</si>
  <si>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</si>
  <si>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</si>
  <si>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</si>
  <si>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</si>
  <si>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</si>
  <si>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</si>
  <si>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</si>
  <si>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</si>
  <si>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</si>
  <si>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</si>
  <si>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</si>
  <si>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</si>
  <si>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</si>
  <si>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</si>
  <si>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</si>
  <si>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</si>
  <si>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</si>
  <si>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</si>
  <si>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</si>
  <si>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</si>
  <si>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</si>
  <si>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</si>
  <si>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</si>
  <si>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</si>
  <si>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</si>
  <si>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</si>
  <si>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</si>
  <si>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</si>
  <si>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</si>
  <si>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</si>
  <si>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</si>
  <si>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</si>
  <si>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</si>
  <si>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</si>
  <si>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</si>
  <si>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</si>
  <si>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</si>
  <si>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</si>
  <si>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</si>
  <si>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</si>
  <si>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</si>
  <si>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</si>
  <si>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</si>
  <si>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</si>
  <si>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</si>
  <si>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</si>
  <si>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</si>
  <si>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</si>
  <si>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</si>
  <si>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</si>
  <si>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</si>
  <si>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</si>
  <si>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</si>
  <si>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</si>
  <si>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</si>
  <si>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</si>
  <si>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</si>
  <si>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</si>
  <si>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</si>
  <si>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</si>
  <si>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</si>
  <si>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</si>
  <si>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</si>
  <si>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</si>
  <si>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</si>
  <si>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</si>
  <si>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</si>
  <si>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</si>
  <si>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</si>
  <si>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</si>
  <si>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</si>
  <si>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</si>
  <si>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</si>
  <si>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</si>
  <si>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</si>
  <si>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</si>
  <si>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</si>
  <si>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</si>
  <si>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</si>
  <si>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</si>
  <si>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</si>
  <si>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</si>
  <si>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</si>
  <si>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</si>
  <si>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</si>
  <si>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</si>
  <si>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</si>
  <si>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</si>
  <si>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</si>
  <si>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</si>
  <si>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</si>
  <si>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</si>
  <si>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</si>
  <si>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</si>
  <si>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</si>
  <si>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</si>
  <si>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</si>
  <si>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</si>
  <si>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</si>
  <si>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</si>
  <si>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</si>
  <si>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</si>
  <si>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</si>
  <si>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</si>
  <si>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</si>
  <si>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</si>
  <si>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</si>
  <si>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</si>
  <si>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</si>
  <si>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</si>
  <si>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</si>
  <si>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</si>
  <si>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</si>
  <si>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</si>
  <si>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</si>
  <si>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</si>
  <si>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</si>
  <si>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</si>
  <si>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</si>
  <si>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</si>
  <si>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</si>
  <si>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</si>
  <si>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</si>
  <si>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</si>
  <si>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</si>
  <si>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</si>
  <si>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</si>
  <si>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</si>
  <si>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</si>
  <si>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</si>
  <si>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</si>
  <si>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</si>
  <si>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</si>
  <si>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</si>
  <si>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</si>
  <si>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</si>
  <si>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</si>
  <si>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</si>
  <si>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</si>
  <si>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</si>
  <si>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</si>
  <si>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</si>
  <si>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</si>
  <si>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</si>
  <si>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</si>
  <si>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</si>
  <si>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</si>
  <si>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</si>
  <si>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</si>
  <si>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</si>
  <si>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</si>
  <si>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</si>
  <si>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</si>
  <si>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</si>
  <si>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</si>
  <si>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</si>
  <si>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</si>
  <si>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</si>
  <si>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</si>
  <si>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</si>
  <si>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</si>
  <si>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</si>
  <si>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</si>
  <si>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</si>
  <si>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</si>
  <si>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</si>
  <si>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</si>
  <si>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</si>
  <si>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</si>
  <si>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</si>
  <si>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</si>
  <si>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</si>
  <si>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</si>
  <si>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</si>
  <si>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</si>
  <si>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</si>
  <si>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</si>
  <si>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</si>
  <si>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</si>
  <si>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</si>
  <si>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</si>
  <si>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</si>
  <si>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</si>
  <si>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</si>
  <si>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</si>
  <si>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</si>
  <si>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</si>
  <si>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</si>
  <si>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</si>
  <si>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</si>
  <si>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</si>
  <si>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</si>
  <si>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</si>
  <si>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</si>
  <si>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</si>
  <si>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</si>
  <si>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</si>
  <si>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</si>
  <si>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</si>
  <si>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</si>
  <si>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</si>
  <si>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</si>
  <si>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</si>
  <si>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</si>
  <si>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</si>
  <si>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</si>
  <si>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</si>
  <si>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</si>
  <si>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</si>
  <si>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</si>
  <si>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</si>
  <si>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</si>
  <si>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</si>
  <si>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</si>
  <si>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</si>
  <si>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</si>
  <si>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</si>
  <si>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</si>
  <si>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</si>
  <si>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</si>
  <si>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</si>
  <si>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</si>
  <si>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</si>
  <si>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</si>
  <si>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</si>
  <si>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</si>
  <si>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</si>
  <si>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</si>
  <si>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</si>
  <si>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</si>
  <si>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</si>
  <si>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</si>
  <si>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</si>
  <si>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</si>
  <si>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</si>
  <si>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</si>
  <si>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</si>
  <si>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</si>
  <si>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</si>
  <si>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</si>
  <si>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</si>
  <si>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</si>
  <si>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</si>
  <si>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</si>
  <si>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</si>
  <si>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</si>
  <si>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</si>
  <si>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</si>
  <si>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</si>
  <si>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</si>
  <si>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</si>
  <si>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</si>
  <si>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</si>
  <si>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</si>
  <si>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</si>
  <si>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</si>
  <si>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</si>
  <si>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</si>
  <si>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</si>
  <si>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</si>
  <si>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</si>
  <si>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</si>
  <si>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</si>
  <si>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</si>
  <si>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</si>
  <si>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</si>
  <si>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</si>
  <si>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</si>
  <si>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</si>
  <si>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</si>
  <si>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</si>
  <si>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</si>
  <si>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</si>
  <si>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</si>
  <si>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</si>
  <si>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</si>
  <si>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</si>
  <si>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</si>
  <si>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</si>
  <si>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</si>
  <si>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</si>
  <si>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</si>
  <si>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</si>
  <si>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</si>
  <si>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</si>
  <si>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</si>
  <si>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</si>
  <si>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</si>
  <si>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</si>
  <si>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</si>
  <si>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</si>
  <si>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</si>
  <si>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</si>
  <si>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</si>
  <si>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</si>
  <si>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</si>
  <si>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</si>
  <si>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</si>
  <si>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</si>
  <si>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</si>
  <si>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</si>
  <si>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</si>
  <si>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</si>
  <si>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</si>
  <si>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</si>
  <si>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</si>
  <si>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</si>
  <si>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</si>
  <si>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</si>
  <si>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</si>
  <si>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</si>
  <si>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</si>
  <si>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</si>
  <si>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</si>
  <si>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</si>
  <si>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</si>
  <si>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</si>
  <si>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</si>
  <si>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</si>
  <si>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</si>
  <si>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</si>
  <si>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</si>
  <si>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</si>
  <si>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</si>
  <si>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</si>
  <si>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</si>
  <si>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</si>
  <si>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</si>
  <si>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</si>
  <si>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</si>
  <si>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</si>
  <si>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</si>
  <si>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</si>
  <si>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</si>
  <si>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</si>
  <si>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</si>
  <si>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</si>
  <si>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</si>
  <si>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</si>
  <si>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</si>
  <si>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</si>
  <si>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</si>
  <si>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</si>
  <si>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</si>
  <si>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</si>
  <si>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</si>
  <si>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</si>
  <si>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</si>
  <si>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</si>
  <si>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</si>
  <si>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</si>
  <si>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</si>
  <si>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</si>
  <si>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</si>
  <si>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</si>
  <si>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</si>
  <si>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</si>
  <si>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</si>
  <si>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</si>
  <si>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</si>
  <si>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</si>
  <si>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</si>
  <si>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</si>
  <si>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</si>
  <si>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</si>
  <si>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</si>
  <si>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</si>
  <si>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</si>
  <si>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</si>
  <si>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</si>
  <si>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</si>
  <si>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</si>
  <si>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</si>
  <si>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</si>
  <si>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</si>
  <si>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</si>
  <si>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</si>
  <si>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</si>
  <si>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</si>
  <si>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</si>
  <si>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</si>
  <si>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</si>
  <si>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</si>
  <si>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</si>
  <si>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</si>
  <si>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</si>
  <si>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</si>
  <si>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</si>
  <si>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</si>
  <si>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</si>
  <si>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</si>
  <si>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</si>
  <si>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</si>
  <si>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</si>
  <si>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</si>
  <si>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</si>
  <si>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</si>
  <si>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</si>
  <si>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</si>
  <si>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</si>
  <si>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</si>
  <si>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</si>
  <si>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</si>
  <si>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</si>
  <si>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</si>
  <si>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</si>
  <si>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</si>
  <si>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</si>
  <si>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</si>
  <si>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</si>
  <si>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</si>
  <si>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</si>
  <si>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</si>
  <si>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</si>
  <si>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</si>
  <si>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</si>
  <si>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</si>
  <si>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</si>
  <si>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</si>
  <si>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</si>
  <si>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</si>
  <si>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</si>
  <si>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</si>
  <si>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</si>
  <si>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</si>
  <si>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</si>
  <si>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</si>
  <si>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</si>
  <si>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</si>
  <si>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</si>
  <si>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</si>
  <si>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</si>
  <si>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</si>
  <si>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</si>
  <si>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</si>
  <si>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</si>
  <si>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</si>
  <si>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</si>
  <si>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</si>
  <si>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</si>
  <si>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</si>
  <si>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</si>
  <si>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</si>
  <si>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</si>
  <si>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</si>
  <si>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</si>
  <si>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</si>
  <si>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</si>
  <si>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</si>
  <si>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</si>
  <si>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</si>
  <si>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</si>
  <si>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</si>
  <si>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</si>
  <si>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</si>
  <si>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</si>
  <si>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</si>
  <si>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</si>
  <si>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</si>
  <si>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</si>
  <si>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</si>
  <si>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</si>
  <si>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</si>
  <si>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</si>
  <si>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</si>
  <si>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</si>
  <si>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</si>
  <si>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</si>
  <si>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</si>
  <si>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</si>
  <si>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</si>
  <si>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</si>
  <si>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</si>
  <si>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</si>
  <si>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</si>
  <si>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</si>
  <si>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</si>
  <si>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</si>
  <si>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</si>
  <si>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</si>
  <si>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</si>
  <si>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</si>
  <si>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</si>
  <si>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</si>
  <si>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</si>
  <si>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</si>
  <si>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</si>
  <si>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</si>
  <si>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</si>
  <si>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</si>
  <si>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</si>
  <si>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</si>
  <si>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</si>
  <si>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</si>
  <si>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</si>
  <si>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</si>
  <si>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</si>
  <si>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</si>
  <si>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</si>
  <si>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</si>
  <si>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</si>
  <si>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</si>
  <si>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</si>
  <si>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</si>
  <si>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</si>
  <si>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</si>
  <si>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</si>
  <si>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</si>
  <si>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</si>
  <si>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</si>
  <si>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</si>
  <si>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</si>
  <si>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</si>
  <si>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</si>
  <si>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</si>
  <si>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</si>
  <si>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</si>
  <si>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</si>
  <si>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</si>
  <si>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</si>
  <si>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</si>
  <si>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</si>
  <si>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</si>
  <si>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</si>
  <si>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</si>
  <si>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</si>
  <si>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</si>
  <si>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</si>
  <si>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</si>
  <si>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</si>
  <si>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</si>
  <si>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</si>
  <si>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</si>
  <si>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</si>
  <si>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</si>
  <si>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</si>
  <si>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</si>
  <si>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</si>
  <si>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</si>
  <si>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</si>
  <si>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</si>
  <si>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</si>
  <si>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</si>
  <si>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</si>
  <si>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</si>
  <si>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</si>
  <si>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</si>
  <si>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</si>
  <si>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</si>
  <si>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</si>
  <si>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</si>
  <si>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</si>
  <si>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</si>
  <si>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</si>
  <si>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</si>
  <si>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</si>
  <si>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</si>
  <si>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</si>
  <si>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</si>
  <si>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</si>
  <si>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</si>
  <si>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</si>
  <si>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</si>
  <si>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</si>
  <si>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</si>
  <si>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</si>
  <si>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</si>
  <si>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</si>
  <si>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</si>
  <si>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</si>
  <si>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</si>
  <si>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</si>
  <si>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</si>
  <si>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</si>
  <si>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</si>
  <si>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</si>
  <si>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</si>
  <si>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</si>
  <si>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</si>
  <si>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</si>
  <si>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</si>
  <si>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</si>
  <si>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</si>
  <si>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</si>
  <si>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</si>
  <si>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</si>
  <si>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</si>
  <si>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</si>
  <si>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</si>
  <si>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</si>
  <si>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</si>
  <si>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</si>
  <si>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</si>
  <si>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</si>
  <si>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</si>
  <si>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</si>
  <si>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</si>
  <si>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</si>
  <si>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</si>
  <si>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</si>
  <si>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</si>
  <si>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</si>
  <si>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</si>
  <si>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</si>
  <si>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</si>
  <si>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</si>
  <si>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</si>
  <si>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</si>
  <si>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</si>
  <si>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</si>
  <si>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</si>
  <si>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</si>
  <si>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</si>
  <si>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</si>
  <si>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</si>
  <si>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</si>
  <si>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</si>
  <si>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</si>
  <si>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</si>
  <si>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</si>
  <si>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</si>
  <si>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</si>
  <si>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</si>
  <si>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</si>
  <si>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</si>
  <si>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</si>
  <si>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</si>
  <si>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</si>
  <si>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</si>
  <si>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</si>
  <si>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</si>
  <si>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</si>
  <si>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</si>
  <si>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</si>
  <si>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</si>
  <si>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</si>
  <si>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</si>
  <si>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</si>
  <si>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</si>
  <si>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</si>
  <si>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</si>
  <si>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</si>
  <si>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</si>
  <si>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</si>
  <si>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</si>
  <si>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</si>
  <si>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</si>
  <si>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</si>
  <si>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</si>
  <si>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</si>
  <si>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</si>
  <si>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</si>
  <si>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</si>
  <si>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</si>
  <si>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</si>
  <si>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</si>
  <si>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</si>
  <si>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</si>
  <si>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</si>
  <si>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</si>
  <si>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</si>
  <si>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</si>
  <si>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</si>
  <si>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</si>
  <si>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</si>
  <si>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</si>
  <si>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</si>
  <si>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</si>
  <si>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</si>
  <si>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</si>
  <si>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</si>
  <si>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</si>
  <si>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</si>
  <si>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</si>
  <si>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</si>
  <si>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</si>
  <si>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</si>
  <si>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</si>
  <si>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</si>
  <si>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</si>
  <si>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</si>
  <si>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</si>
  <si>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</si>
  <si>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</si>
  <si>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</si>
  <si>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</si>
  <si>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</si>
  <si>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Avegare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</si>
  <si>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</si>
  <si>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</si>
  <si>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</si>
  <si>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</si>
  <si>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</si>
  <si>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</si>
  <si>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</si>
  <si>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</si>
  <si>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</si>
  <si>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</si>
  <si>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</si>
  <si>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</si>
  <si>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</si>
  <si>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</si>
  <si>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</si>
  <si>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</si>
  <si>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</si>
  <si>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</si>
  <si>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</si>
  <si>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</si>
  <si>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</si>
  <si>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</si>
  <si>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</si>
  <si>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</si>
  <si>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</si>
  <si>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</si>
  <si>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</si>
  <si>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</si>
  <si>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</si>
  <si>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</si>
  <si>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</si>
  <si>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</si>
  <si>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</si>
  <si>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</si>
  <si>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</si>
  <si>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</si>
  <si>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</si>
  <si>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</si>
  <si>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</si>
  <si>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</si>
  <si>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</si>
  <si>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</si>
  <si>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</si>
  <si>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</si>
  <si>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</si>
  <si>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</si>
  <si>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</si>
  <si>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</si>
  <si>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</si>
  <si>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</si>
  <si>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</si>
  <si>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</si>
  <si>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</si>
  <si>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</si>
  <si>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</si>
  <si>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</si>
  <si>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</si>
  <si>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</si>
  <si>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</si>
  <si>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</si>
  <si>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</si>
  <si>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</si>
  <si>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</si>
  <si>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</si>
  <si>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</si>
  <si>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</si>
  <si>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</si>
  <si>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</si>
  <si>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</si>
  <si>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</si>
  <si>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</si>
  <si>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</si>
  <si>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</si>
  <si>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</si>
  <si>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</si>
  <si>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</si>
  <si>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</si>
  <si>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</si>
  <si>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</si>
  <si>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 xml:space="preserve">Percentage Successful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</si>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</sst>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[excel_challenge_OM.xlsx]Category Pivot Table!PivotTable2</c:name>
    <c:fmtId val="4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solidFill>
              <a:schemeClr val="tx1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E-4C89-868A-BB66C4847A2D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E-4C89-868A-BB66C4847A2D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1E-4C89-868A-BB66C4847A2D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1E-4C89-868A-BB66C4847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9169808"/>
        <c:axId val="577488848"/>
      </c:barChart>
      <c:catAx>
        <c:axId val="98916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88848"/>
        <c:crosses val="autoZero"/>
        <c:auto val="1"/>
        <c:lblAlgn val="ctr"/>
        <c:lblOffset val="100"/>
        <c:noMultiLvlLbl val="0"/>
      </c:catAx>
      <c:valAx>
        <c:axId val="5774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16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[excel_challenge_OM.xlsx]Sub-Catergory Pivot Table!PivotTable4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'Sub-Catergory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14-441D-89B9-88630F26D6B7}"/>
            </c:ext>
          </c:extLst>
        </c:ser>
        <c:ser>
          <c:idx val="1"/>
          <c:order val="1"/>
          <c:tx>
            <c:strRef>
              <c:f>'Sub-Catergory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14-441D-89B9-88630F26D6B7}"/>
            </c:ext>
          </c:extLst>
        </c:ser>
        <c:ser>
          <c:idx val="2"/>
          <c:order val="2"/>
          <c:tx>
            <c:strRef>
              <c:f>'Sub-Catergory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14-441D-89B9-88630F26D6B7}"/>
            </c:ext>
          </c:extLst>
        </c:ser>
        <c:ser>
          <c:idx val="3"/>
          <c:order val="3"/>
          <c:tx>
            <c:strRef>
              <c:f>'Sub-Catergory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'Sub-Catergory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14-441D-89B9-88630F26D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5144704"/>
        <c:axId val="1099791760"/>
      </c:barChart>
      <c:catAx>
        <c:axId val="88514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91760"/>
        <c:crosses val="autoZero"/>
        <c:auto val="1"/>
        <c:lblAlgn val="ctr"/>
        <c:lblOffset val="100"/>
        <c:noMultiLvlLbl val="0"/>
      </c:catAx>
      <c:valAx>
        <c:axId val="10997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4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[excel_challenge_OM.xlsx]Date Created Pivot Table!PivotTable5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2-41BF-96B5-229BA896E159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92-41BF-96B5-229BA896E159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2-41BF-96B5-229BA896E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6496640"/>
        <c:axId val="1099807568"/>
      </c:lineChart>
      <c:catAx>
        <c:axId val="90649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807568"/>
        <c:crosses val="autoZero"/>
        <c:auto val="1"/>
        <c:lblAlgn val="ctr"/>
        <c:lblOffset val="100"/>
        <c:noMultiLvlLbl val="0"/>
      </c:catAx>
      <c:valAx>
        <c:axId val="109980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49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Percentage'!$F$1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A-4E3C-BFE1-17627DB601DC}"/>
            </c:ext>
          </c:extLst>
        </c:ser>
        <c:ser>
          <c:idx val="1"/>
          <c:order val="1"/>
          <c:tx>
            <c:strRef>
              <c:f>'Bonus Percentage'!$G$1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A-4E3C-BFE1-17627DB601DC}"/>
            </c:ext>
          </c:extLst>
        </c:ser>
        <c:ser>
          <c:idx val="2"/>
          <c:order val="2"/>
          <c:tx>
            <c:strRef>
              <c:f>'Bonus Percentage'!$H$1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Percentage'!$H$2:$H$13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A-4E3C-BFE1-17627DB60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3737920"/>
        <c:axId val="1099820464"/>
      </c:lineChart>
      <c:catAx>
        <c:axId val="118373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820464"/>
        <c:crosses val="autoZero"/>
        <c:auto val="1"/>
        <c:lblAlgn val="ctr"/>
        <c:lblOffset val="100"/>
        <c:noMultiLvlLbl val="0"/>
      </c:catAx>
      <c:valAx>
        <c:axId val="109982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73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604835</xdr:colOff>
      <xdr:row>1</xdr:row>
      <xdr:rowOff>185735</xdr:rowOff>
    </xdr:from>
    <xdr:to>
      <xdr:col>20</xdr:col>
      <xdr:colOff>600074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095F9-7176-4062-AADC-0D48FB9C7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595312</xdr:colOff>
      <xdr:row>2</xdr:row>
      <xdr:rowOff>176211</xdr:rowOff>
    </xdr:from>
    <xdr:to>
      <xdr:col>19</xdr:col>
      <xdr:colOff>590550</xdr:colOff>
      <xdr:row>28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CF43D4-D699-4B93-A8D0-2D9EC0253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14286</xdr:rowOff>
    </xdr:from>
    <xdr:to>
      <xdr:col>20</xdr:col>
      <xdr:colOff>0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D5D70-8406-42F0-8AB3-C21C96FC8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16</xdr:row>
      <xdr:rowOff>4762</xdr:rowOff>
    </xdr:from>
    <xdr:to>
      <xdr:col>8</xdr:col>
      <xdr:colOff>57149</xdr:colOff>
      <xdr:row>37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43FDF-C071-452A-AC98-B1605C27A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waldo Moreno" refreshedDate="44086.982024421297" createdVersion="6" refreshedVersion="6" minRefreshableVersion="3" recordCount="4114" xr:uid="{350F0B25-E6D9-4400-A9EF-5A0399894264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gar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waldo Moreno" refreshedDate="44087.511895833333" createdVersion="6" refreshedVersion="6" minRefreshableVersion="3" recordCount="4114" xr:uid="{6D861F9D-6111-480A-8D9B-42A569124145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gar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C5774-F118-4A41-814B-F9D406726193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9DFE0-A5FD-4785-9C1C-754C11531471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96854F-EB12-4E02-8EBE-B2F0B3D13D9B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5" zoomScaleNormal="8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6" si="0">ROUND((E2/D2)*100,0)</f>
        <v>137</v>
      </c>
      <c r="P2" s="7">
        <f>IF(E2,E2/L2,0)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143</v>
      </c>
      <c r="P3" s="7">
        <f t="shared" ref="P3:P66" si="1">IF(E3,E3/L3,0)</f>
        <v>185.48101265822785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ROUND((E67/D67)*100,0)</f>
        <v>108</v>
      </c>
      <c r="P67" s="7">
        <f t="shared" ref="P67:P130" si="7">IF(E67,E67/L67,0)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111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124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113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393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103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126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105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103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115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128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101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247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220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131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155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114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105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6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ROUND((E131/D131)*100,0)</f>
        <v>0</v>
      </c>
      <c r="P131" s="7">
        <f t="shared" ref="P131:P194" si="13">IF(E131,E131/L131,0)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11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28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8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0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0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0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0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0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36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6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0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0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ROUND((E195/D195)*100,0)</f>
        <v>0</v>
      </c>
      <c r="P195" s="7">
        <f t="shared" ref="P195:P258" si="19">IF(E195,E195/L195,0)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42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30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51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45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0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0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56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12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18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108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113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103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114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104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113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106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126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185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101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117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107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ROUND((E259/D259)*100,0)</f>
        <v>107</v>
      </c>
      <c r="P259" s="7">
        <f t="shared" ref="P259:P322" si="25">IF(E259,E259/L259,0)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146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132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153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105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148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121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229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105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107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102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119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101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179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102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232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293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106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119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112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105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114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101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113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107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ROUND((E323/D323)*100,0)</f>
        <v>103</v>
      </c>
      <c r="P323" s="7">
        <f t="shared" ref="P323:P386" si="31">IF(E323,E323/L323,0)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108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102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106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107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103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117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107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112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107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115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117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109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103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105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131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106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112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142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105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256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207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ROUND((E387/D387)*100,0)</f>
        <v>106</v>
      </c>
      <c r="P387" s="7">
        <f t="shared" ref="P387:P450" si="37">IF(E387,E387/L387,0)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214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182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101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112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104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107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104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142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108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108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102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137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127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103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101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0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6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0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0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0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ROUND((E451/D451)*100,0)</f>
        <v>2</v>
      </c>
      <c r="P451" s="7">
        <f t="shared" ref="P451:P514" si="43">IF(E451,E451/L451,0)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0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0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0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0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27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22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12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18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0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33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22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0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0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5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ROUND((E515/D515)*100,0)</f>
        <v>14</v>
      </c>
      <c r="P515" s="7">
        <f t="shared" ref="P515:P578" si="49">IF(E515,E515/L515,0)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105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115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121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109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101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116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105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103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0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0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0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37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3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0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0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0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0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0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ROUND((E579/D579)*100,0)</f>
        <v>0</v>
      </c>
      <c r="P579" s="7">
        <f t="shared" ref="P579:P642" si="55">IF(E579,E579/L579,0)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0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0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0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0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0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0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0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0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0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0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0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ROUND((E643/D643)*100,0)</f>
        <v>119</v>
      </c>
      <c r="P643" s="7">
        <f t="shared" ref="P643:P706" si="61">IF(E643,E643/L643,0)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106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132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127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140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101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147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214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126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101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8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19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0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22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22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26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26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28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4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73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58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7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0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27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6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1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ROUND((E707/D707)*100,0)</f>
        <v>1</v>
      </c>
      <c r="P707" s="7">
        <f t="shared" ref="P707:P770" si="67">IF(E707,E707/L707,0)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79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34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15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144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156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131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126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107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111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103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119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112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104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102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118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5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ROUND((E771/D771)*100,0)</f>
        <v>41</v>
      </c>
      <c r="P771" s="7">
        <f t="shared" ref="P771:P834" si="73">IF(E771,E771/L771,0)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0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103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181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143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204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104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103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112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108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115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112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104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152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160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156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180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108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101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ROUND((E835/D835)*100,0)</f>
        <v>102</v>
      </c>
      <c r="P835" s="7">
        <f t="shared" ref="P835:P898" si="79">IF(E835,E835/L835,0)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101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122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117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120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105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105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42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12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68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31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41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ROUND((E899/D899)*100,0)</f>
        <v>0</v>
      </c>
      <c r="P899" s="7">
        <f t="shared" ref="P899:P962" si="85">IF(E899,E899/L899,0)</f>
        <v>0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7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6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1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31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11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15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9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40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6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39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ROUND((E963/D963)*100,0)</f>
        <v>42</v>
      </c>
      <c r="P963" s="7">
        <f t="shared" ref="P963:P1026" si="91">IF(E963,E963/L963,0)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15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18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46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83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15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0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0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30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13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59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8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30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6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35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31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23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206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352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115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ROUND((E1027/D1027)*100,0)</f>
        <v>110</v>
      </c>
      <c r="P1027" s="7">
        <f t="shared" ref="P1027:P1090" si="97">IF(E1027,E1027/L1027,0)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112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103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108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9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0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9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39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0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63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8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0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0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ROUND((E1091/D1091)*100,0)</f>
        <v>8</v>
      </c>
      <c r="P1091" s="7">
        <f t="shared" ref="P1091:P1154" si="103">IF(E1091,E1091/L1091,0)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0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13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18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0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1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3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0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5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36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1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0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0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1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0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40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0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6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ROUND((E1155/D1155)*100,0)</f>
        <v>1</v>
      </c>
      <c r="P1155" s="7">
        <f t="shared" ref="P1155:P1218" si="109">IF(E1155,E1155/L1155,0)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7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4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0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6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0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6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0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0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12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0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105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107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161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108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104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270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261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126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103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101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132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146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ROUND((E1219/D1219)*100,0)</f>
        <v>103</v>
      </c>
      <c r="P1219" s="7">
        <f t="shared" ref="P1219:P1282" si="115">IF(E1219,E1219/L1219,0)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104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4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12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51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104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152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102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138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199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118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114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102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109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115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102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104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155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155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111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ROUND((E1283/D1283)*100,0)</f>
        <v>111</v>
      </c>
      <c r="P1283" s="7">
        <f t="shared" ref="P1283:P1346" si="121">IF(E1283,E1283/L1283,0)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124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102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109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146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102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110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103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40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26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12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112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16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0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6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9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4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11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20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7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378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ROUND((E1347/D1347)*100,0)</f>
        <v>125</v>
      </c>
      <c r="P1347" s="7">
        <f t="shared" ref="P1347:P1410" si="127">IF(E1347,E1347/L1347,0)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102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134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123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183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112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116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126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119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111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104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112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219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137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135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114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112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114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110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497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103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1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ROUND((E1411/D1411)*100,0)</f>
        <v>0</v>
      </c>
      <c r="P1411" s="7">
        <f t="shared" ref="P1411:P1474" si="133">IF(E1411,E1411/L1411,0)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0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5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7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27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0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0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0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0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11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109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148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108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104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139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ROUND((E1475/D1475)*100,0)</f>
        <v>121</v>
      </c>
      <c r="P1475" s="7">
        <f t="shared" ref="P1475:P1538" si="139">IF(E1475,E1475/L1475,0)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189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662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31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0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108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104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111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112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559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109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162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107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139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282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101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135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176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418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ROUND((E1539/D1539)*100,0)</f>
        <v>180</v>
      </c>
      <c r="P1539" s="7">
        <f t="shared" ref="P1539:P1602" si="145">IF(E1539,E1539/L1539,0)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103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136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0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0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9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5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4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3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14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23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11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1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0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0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0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21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ROUND((E1603/D1603)*100,0)</f>
        <v>108</v>
      </c>
      <c r="P1603" s="7">
        <f t="shared" ref="P1603:P1666" si="151">IF(E1603,E1603/L1603,0)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101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102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103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101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104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156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102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101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104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104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170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125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110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105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101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142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101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120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143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105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113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1254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103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103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ROUND((E1667/D1667)*100,0)</f>
        <v>119</v>
      </c>
      <c r="P1667" s="7">
        <f t="shared" ref="P1667:P1730" si="157">IF(E1667,E1667/L1667,0)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161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127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103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140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103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101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202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112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118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22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103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12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0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5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11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8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8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43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6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0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7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34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0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ROUND((E1731/D1731)*100,0)</f>
        <v>0</v>
      </c>
      <c r="P1731" s="7">
        <f t="shared" ref="P1731:P1794" si="163">IF(E1731,E1731/L1731,0)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0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111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105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130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103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111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103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115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107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102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20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46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46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14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40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24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40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1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5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ROUND((E1795/D1795)*100,0)</f>
        <v>1</v>
      </c>
      <c r="P1795" s="7">
        <f t="shared" ref="P1795:P1858" si="169">IF(E1795,E1795/L1795,0)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39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68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14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14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31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11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0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7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135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167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102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143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263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307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102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102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ROUND((E1859/D1859)*100,0)</f>
        <v>100</v>
      </c>
      <c r="P1859" s="7">
        <f t="shared" ref="P1859:P1922" si="175">IF(E1859,E1859/L1859,0)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109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132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43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0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1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5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72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0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173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101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105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107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145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106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137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124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47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43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0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53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ROUND((E1923/D1923)*100,0)</f>
        <v>137</v>
      </c>
      <c r="P1923" s="7">
        <f t="shared" ref="P1923:P1986" si="181">IF(E1923,E1923/L1923,0)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116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241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107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124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117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116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111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171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150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201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168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1436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157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118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193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127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260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207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285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1132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257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209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347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1027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355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ROUND((E1987/D1987)*100,0)</f>
        <v>3</v>
      </c>
      <c r="P1987" s="7">
        <f t="shared" ref="P1987:P2050" si="187">IF(E1987,E1987/L1987,0)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17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13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217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124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248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116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820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235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485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387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132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421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182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124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ROUND((E2051/D2051)*100,0)</f>
        <v>120</v>
      </c>
      <c r="P2051" s="7">
        <f t="shared" ref="P2051:P2114" si="193">IF(E2051,E2051/L2051,0)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114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108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115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127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111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153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103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116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115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111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101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116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121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102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130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108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107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107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ROUND((E2115/D2115)*100,0)</f>
        <v>105</v>
      </c>
      <c r="P2115" s="7">
        <f t="shared" ref="P2115:P2178" si="199">IF(E2115,E2115/L2115,0)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105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226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101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148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135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101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29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12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0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13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6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0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7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116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103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139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147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122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181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127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103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ROUND((E2179/D2179)*100,0)</f>
        <v>100</v>
      </c>
      <c r="P2179" s="7">
        <f t="shared" ref="P2179:P2242" si="205">IF(E2179,E2179/L2179,0)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139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285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110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185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120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114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133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147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383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110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133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102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293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102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163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106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945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126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496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353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271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ROUND((E2243/D2243)*100,0)</f>
        <v>806</v>
      </c>
      <c r="P2243" s="7">
        <f t="shared" ref="P2243:P2306" si="211">IF(E2243,E2243/L2243,0)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169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113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460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147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327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780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381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103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1802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1357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120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408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106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271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154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404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101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120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173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101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171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101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ROUND((E2307/D2307)*100,0)</f>
        <v>101</v>
      </c>
      <c r="P2307" s="7">
        <f t="shared" ref="P2307:P2370" si="217">IF(E2307,E2307/L2307,0)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107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107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107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108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176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103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108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109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21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106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102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521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111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106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0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0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15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11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ROUND((E2371/D2371)*100,0)</f>
        <v>0</v>
      </c>
      <c r="P2371" s="7">
        <f t="shared" ref="P2371:P2434" si="223">IF(E2371,E2371/L2371,0)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0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0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11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3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17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23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0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0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0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0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0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0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0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0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ROUND((E2435/D2435)*100,0)</f>
        <v>0</v>
      </c>
      <c r="P2435" s="7">
        <f t="shared" ref="P2435:P2498" si="229">IF(E2435,E2435/L2435,0)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0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203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109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173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108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102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134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155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101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181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101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104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111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119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114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136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105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128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113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114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266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107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134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128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ROUND((E2499/D2499)*100,0)</f>
        <v>113</v>
      </c>
      <c r="P2499" s="7">
        <f t="shared" ref="P2499:P2562" si="235">IF(E2499,E2499/L2499,0)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203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0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19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0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102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113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111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104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104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101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120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102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103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101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107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156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123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106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109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ROUND((E2563/D2563)*100,0)</f>
        <v>0</v>
      </c>
      <c r="P2563" s="7">
        <f t="shared" ref="P2563:P2626" si="241">IF(E2563,E2563/L2563,0)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1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11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0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1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4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0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24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6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7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408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224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304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2791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172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170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115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144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146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ROUND((E2627/D2627)*100,0)</f>
        <v>956</v>
      </c>
      <c r="P2627" s="7">
        <f t="shared" ref="P2627:P2690" si="247">IF(E2627,E2627/L2627,0)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647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128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158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115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355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102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34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11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0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12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0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19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0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0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103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107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111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63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8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18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0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ROUND((E2691/D2691)*100,0)</f>
        <v>0</v>
      </c>
      <c r="P2691" s="7">
        <f t="shared" ref="P2691:P2754" si="253">IF(E2691,E2691/L2691,0)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11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0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0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6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104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11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102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154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101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120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109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253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297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106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202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123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148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22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27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ROUND((E2755/D2755)*100,0)</f>
        <v>19</v>
      </c>
      <c r="P2755" s="7">
        <f t="shared" ref="P2755:P2818" si="259">IF(E2755,E2755/L2755,0)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12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11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8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26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105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118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120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103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103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108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111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116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103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117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102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128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108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142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ROUND((E2819/D2819)*100,0)</f>
        <v>130</v>
      </c>
      <c r="P2819" s="7">
        <f t="shared" ref="P2819:P2882" si="265">IF(E2819,E2819/L2819,0)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105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117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108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107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111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115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108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32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4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42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5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20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7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5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0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11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ROUND((E2883/D2883)*100,0)</f>
        <v>0</v>
      </c>
      <c r="P2883" s="7">
        <f t="shared" ref="P2883:P2946" si="271">IF(E2883,E2883/L2883,0)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34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33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1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5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21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5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62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0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18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0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0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37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0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8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22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9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27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131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103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101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103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0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ROUND((E2947/D2947)*100,0)</f>
        <v>0</v>
      </c>
      <c r="P2947" s="7">
        <f t="shared" ref="P2947:P3010" si="277">IF(E2947,E2947/L2947,0)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0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3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60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17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110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122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107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101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114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114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163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175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114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129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147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122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106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177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458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105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172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104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319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109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113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108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ROUND((E3011/D3011)*100,0)</f>
        <v>120</v>
      </c>
      <c r="P3011" s="7">
        <f t="shared" ref="P3011:P3074" si="283">IF(E3011,E3011/L3011,0)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124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157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103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106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101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101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110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107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147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113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109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127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101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108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133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191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24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0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0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67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20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12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3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0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60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0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ROUND((E3075/D3075)*100,0)</f>
        <v>0</v>
      </c>
      <c r="P3075" s="7">
        <f t="shared" ref="P3075:P3138" si="289">IF(E3075,E3075/L3075,0)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0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9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0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16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23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0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4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4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14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30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20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0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27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5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0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0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109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4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16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0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23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21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ROUND((E3139/D3139)*100,0)</f>
        <v>3</v>
      </c>
      <c r="P3139" s="7">
        <f t="shared" ref="P3139:P3202" si="295">IF(E3139,E3139/L3139,0)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52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11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118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336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113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189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102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102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107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163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109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110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115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172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120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101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12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0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ROUND((E3203/D3203)*100,0)</f>
        <v>1</v>
      </c>
      <c r="P3203" s="7">
        <f t="shared" ref="P3203:P3266" si="301">IF(E3203,E3203/L3203,0)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55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104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126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120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101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125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110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108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110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101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101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106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101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103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103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101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105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111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128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ROUND((E3267/D3267)*100,0)</f>
        <v>164</v>
      </c>
      <c r="P3267" s="7">
        <f t="shared" ref="P3267:P3330" si="307">IF(E3267,E3267/L3267,0)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102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102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117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109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122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103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105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102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102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103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102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116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107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110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211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126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102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113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ROUND((E3331/D3331)*100,0)</f>
        <v>117</v>
      </c>
      <c r="P3331" s="7">
        <f t="shared" ref="P3331:P3394" si="313">IF(E3331,E3331/L3331,0)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105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105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139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102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108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102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103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106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119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105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104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118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139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104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107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108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104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101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104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ROUND((E3395/D3395)*100,0)</f>
        <v>106</v>
      </c>
      <c r="P3395" s="7">
        <f t="shared" ref="P3395:P3458" si="319">IF(E3395,E3395/L3395,0)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104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102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110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138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124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109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104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104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120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101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107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103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103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110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106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106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135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103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186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108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110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171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101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ROUND((E3459/D3459)*100,0)</f>
        <v>140</v>
      </c>
      <c r="P3459" s="7">
        <f t="shared" ref="P3459:P3522" si="325">IF(E3459,E3459/L3459,0)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122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215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113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128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143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160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128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113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128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107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109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106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101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108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104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102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101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103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ROUND((E3523/D3523)*100,0)</f>
        <v>169</v>
      </c>
      <c r="P3523" s="7">
        <f t="shared" ref="P3523:P3586" si="331">IF(E3523,E3523/L3523,0)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114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102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119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120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105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102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105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102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104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101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131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105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109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103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114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109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116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ROUND((E3587/D3587)*100,0)</f>
        <v>119</v>
      </c>
      <c r="P3587" s="7">
        <f t="shared" ref="P3587:P3650" si="337">IF(E3587,E3587/L3587,0)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127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101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128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111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126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119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108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103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171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113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101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107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125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119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110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105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103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0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0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31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7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0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6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5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ROUND((E3651/D3651)*100,0)</f>
        <v>104</v>
      </c>
      <c r="P3651" s="7">
        <f t="shared" ref="P3651:P3714" si="343">IF(E3651,E3651/L3651,0)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251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101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106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111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101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104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110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101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102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114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129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103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103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113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112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111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106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128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111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101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ROUND((E3715/D3715)*100,0)</f>
        <v>102</v>
      </c>
      <c r="P3715" s="7">
        <f t="shared" ref="P3715:P3778" si="349">IF(E3715,E3715/L3715,0)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103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156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105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101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103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18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104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133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130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109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103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117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107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ROUND((E3779/D3779)*100,0)</f>
        <v>143</v>
      </c>
      <c r="P3779" s="7">
        <f t="shared" ref="P3779:P3842" si="355">IF(E3779,E3779/L3779,0)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104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110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102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129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111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60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0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90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9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20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0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0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122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110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101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105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153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105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113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101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ROUND((E3843/D3843)*100,0)</f>
        <v>9</v>
      </c>
      <c r="P3843" s="7">
        <f t="shared" ref="P3843:P3906" si="361">IF(E3843,E3843/L3843,0)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22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4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0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3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0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27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13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53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0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17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33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22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11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33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49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ROUND((E3907/D3907)*100,0)</f>
        <v>12</v>
      </c>
      <c r="P3907" s="7">
        <f t="shared" ref="P3907:P3970" si="367">IF(E3907,E3907/L3907,0)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0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16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44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36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16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0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0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0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11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ROUND((E3971/D3971)*100,0)</f>
        <v>7</v>
      </c>
      <c r="P3971" s="7">
        <f t="shared" ref="P3971:P4034" si="373">IF(E3971,E3971/L3971,0)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0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48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11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38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0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17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17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38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0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4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8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0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17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70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7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ROUND((E4035/D4035)*100,0)</f>
        <v>26</v>
      </c>
      <c r="P4035" s="7">
        <f t="shared" ref="P4035:P4098" si="379">IF(E4035,E4035/L4035,0)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37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38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0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38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18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3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61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17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29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16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22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5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11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5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13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0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37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ROUND((E4099/D4099)*100,0)</f>
        <v>0</v>
      </c>
      <c r="P4099" s="7">
        <f t="shared" ref="P4099:P4115" si="385">IF(E4099,E4099/L4099,0)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7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71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29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25C84-2B8A-459E-8E60-1E09958FB433}">
  <dimension ref="A1:F14"/>
  <sheetViews>
    <sheetView workbookViewId="0">
      <selection activeCell="I37" sqref="I3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9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9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9" t="s">
        <v>8331</v>
      </c>
      <c r="B8" s="6"/>
      <c r="C8" s="6"/>
      <c r="D8" s="6">
        <v>24</v>
      </c>
      <c r="E8" s="6"/>
      <c r="F8" s="6">
        <v>24</v>
      </c>
    </row>
    <row r="9" spans="1:6" x14ac:dyDescent="0.25">
      <c r="A9" s="9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9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9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9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9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9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225BC-739D-4D9C-B527-4569BD36A04E}">
  <dimension ref="A1:F47"/>
  <sheetViews>
    <sheetView workbookViewId="0">
      <selection activeCell="D1" sqref="D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8308</v>
      </c>
      <c r="B2" t="s">
        <v>8362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8316</v>
      </c>
      <c r="B6" s="6"/>
      <c r="C6" s="6">
        <v>100</v>
      </c>
      <c r="D6" s="6"/>
      <c r="E6" s="6"/>
      <c r="F6" s="6">
        <v>100</v>
      </c>
    </row>
    <row r="7" spans="1:6" x14ac:dyDescent="0.25">
      <c r="A7" s="9" t="s">
        <v>8344</v>
      </c>
      <c r="B7" s="6"/>
      <c r="C7" s="6"/>
      <c r="D7" s="6">
        <v>20</v>
      </c>
      <c r="E7" s="6"/>
      <c r="F7" s="6">
        <v>20</v>
      </c>
    </row>
    <row r="8" spans="1:6" x14ac:dyDescent="0.25">
      <c r="A8" s="9" t="s">
        <v>8332</v>
      </c>
      <c r="B8" s="6"/>
      <c r="C8" s="6"/>
      <c r="D8" s="6">
        <v>24</v>
      </c>
      <c r="E8" s="6"/>
      <c r="F8" s="6">
        <v>24</v>
      </c>
    </row>
    <row r="9" spans="1:6" x14ac:dyDescent="0.25">
      <c r="A9" s="9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9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9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9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9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9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9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9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9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9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9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9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9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9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9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9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9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9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9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9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9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9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9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9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9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9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9" t="s">
        <v>8313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9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9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9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9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9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9" t="s">
        <v>8311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9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9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9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9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9" t="s">
        <v>8340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9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537CF-1C49-4705-A6FE-9EF61616E346}">
  <dimension ref="A1:E18"/>
  <sheetViews>
    <sheetView workbookViewId="0">
      <selection activeCell="C1" sqref="C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8362</v>
      </c>
    </row>
    <row r="2" spans="1:5" x14ac:dyDescent="0.25">
      <c r="A2" s="8" t="s">
        <v>8379</v>
      </c>
      <c r="B2" t="s">
        <v>8362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11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11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11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11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11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11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11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11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11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11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11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11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6B169-1C22-4742-836F-D88090DCE48F}">
  <dimension ref="A1:H13"/>
  <sheetViews>
    <sheetView workbookViewId="0">
      <selection activeCell="J1" sqref="J1"/>
    </sheetView>
  </sheetViews>
  <sheetFormatPr defaultRowHeight="15" x14ac:dyDescent="0.25"/>
  <cols>
    <col min="1" max="1" width="2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1.42578125" bestFit="1" customWidth="1"/>
    <col min="7" max="7" width="17" bestFit="1" customWidth="1"/>
    <col min="8" max="8" width="19.85546875" bestFit="1" customWidth="1"/>
  </cols>
  <sheetData>
    <row r="1" spans="1:8" x14ac:dyDescent="0.2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8387</v>
      </c>
      <c r="G1" s="5" t="s">
        <v>8385</v>
      </c>
      <c r="H1" s="5" t="s">
        <v>8386</v>
      </c>
    </row>
    <row r="2" spans="1:8" x14ac:dyDescent="0.25">
      <c r="A2" s="5" t="s">
        <v>8388</v>
      </c>
      <c r="B2">
        <f>COUNTIFS('Main Data'!$D:$D,"&lt;1000",'Main Data'!$F:$F,"successful")</f>
        <v>322</v>
      </c>
      <c r="C2">
        <f>COUNTIFS('Main Data'!$D:$D,"&lt;1000",'Main Data'!$F:$F,"failed")</f>
        <v>113</v>
      </c>
      <c r="D2">
        <f>COUNTIFS('Main Data'!$D:$D,"&lt;1000",'Main Data'!$F:$F,"canceled")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s="5" t="s">
        <v>8389</v>
      </c>
      <c r="B3">
        <f>COUNTIFS('Main Data'!$D:$D,"&lt;=4999",'Main Data'!$F:$F,"successful") - B2</f>
        <v>932</v>
      </c>
      <c r="C3">
        <f>COUNTIFS('Main Data'!$D:$D,"&lt;=4999",'Main Data'!$F:$F,"failed") - C2</f>
        <v>420</v>
      </c>
      <c r="D3">
        <f>COUNTIFS('Main Data'!$D:$D,"&lt;=4999",'Main Data'!$F:$F,"canceled") - D2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s="5" t="s">
        <v>8390</v>
      </c>
      <c r="B4">
        <f>COUNTIFS('Main Data'!$D:$D,"&lt;=9999",'Main Data'!$F:$F,"successful") - SUM(B2:B3)</f>
        <v>381</v>
      </c>
      <c r="C4">
        <f>COUNTIFS('Main Data'!$D:$D,"&lt;=9999",'Main Data'!$F:$F,"failed") - SUM(C2:C3)</f>
        <v>283</v>
      </c>
      <c r="D4">
        <f>COUNTIFS('Main Data'!$D:$D,"&lt;=9999",'Main Data'!$F:$F,"canceled") - SUM(D2:D3)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s="5" t="s">
        <v>8391</v>
      </c>
      <c r="B5">
        <f>COUNTIFS('Main Data'!$D:$D,"&lt;=14999",'Main Data'!$F:$F,"successful") - SUM(B2:B4)</f>
        <v>168</v>
      </c>
      <c r="C5">
        <f>COUNTIFS('Main Data'!$D:$D,"&lt;=14999",'Main Data'!$F:$F,"failed") - SUM(C2:C4)</f>
        <v>144</v>
      </c>
      <c r="D5">
        <f>COUNTIFS('Main Data'!$D:$D,"&lt;=14999",'Main Data'!$F:$F,"canceled") - SUM(D2:D4)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s="5" t="s">
        <v>8392</v>
      </c>
      <c r="B6">
        <f>COUNTIFS('Main Data'!$D:$D,"&lt;=19999",'Main Data'!$F:$F,"successful") - SUM(B2:B5)</f>
        <v>94</v>
      </c>
      <c r="C6">
        <f>COUNTIFS('Main Data'!$D:$D,"&lt;=19999",'Main Data'!$F:$F,"failed") - SUM(C2:C5)</f>
        <v>90</v>
      </c>
      <c r="D6">
        <f>COUNTIFS('Main Data'!$D:$D,"&lt;=19999",'Main Data'!$F:$F,"canceled") - SUM(D2:D5)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s="5" t="s">
        <v>8393</v>
      </c>
      <c r="B7">
        <f>COUNTIFS('Main Data'!$D:$D,"&lt;=24999",'Main Data'!$F:$F,"successful") - SUM(B2:B6)</f>
        <v>62</v>
      </c>
      <c r="C7">
        <f>COUNTIFS('Main Data'!$D:$D,"&lt;=24999",'Main Data'!$F:$F,"failed") - SUM(C2:C6)</f>
        <v>72</v>
      </c>
      <c r="D7">
        <f>COUNTIFS('Main Data'!$D:$D,"&lt;=24999",'Main Data'!$F:$F,"canceled") - SUM(D2:D6)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s="5" t="s">
        <v>8394</v>
      </c>
      <c r="B8">
        <f>COUNTIFS('Main Data'!$D:$D,"&lt;=29999",'Main Data'!$F:$F,"successful") - SUM(B2:B7)</f>
        <v>55</v>
      </c>
      <c r="C8">
        <f>COUNTIFS('Main Data'!$D:$D,"&lt;=29999",'Main Data'!$F:$F,"failed") - SUM(C2:C7)</f>
        <v>64</v>
      </c>
      <c r="D8">
        <f>COUNTIFS('Main Data'!$D:$D,"&lt;=29999",'Main Data'!$F:$F,"canceled") - SUM(D2:D7)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s="5" t="s">
        <v>8395</v>
      </c>
      <c r="B9">
        <f>COUNTIFS('Main Data'!$D:$D,"&lt;=34999",'Main Data'!$F:$F,"successful") - SUM(B2:B8)</f>
        <v>32</v>
      </c>
      <c r="C9">
        <f>COUNTIFS('Main Data'!$D:$D,"&lt;=34999",'Main Data'!$F:$F,"failed") - SUM(C2:C8)</f>
        <v>37</v>
      </c>
      <c r="D9">
        <f>COUNTIFS('Main Data'!$D:$D,"&lt;=34999",'Main Data'!$F:$F,"canceled") - SUM(D2:D8)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s="5" t="s">
        <v>8396</v>
      </c>
      <c r="B10">
        <f>COUNTIFS('Main Data'!$D:$D,"&lt;=39999",'Main Data'!$F:$F,"successful") - SUM(B2:B9)</f>
        <v>26</v>
      </c>
      <c r="C10">
        <f>COUNTIFS('Main Data'!$D:$D,"&lt;=39999",'Main Data'!$F:$F,"failed") - SUM(C2:C9)</f>
        <v>22</v>
      </c>
      <c r="D10">
        <f>COUNTIFS('Main Data'!$D:$D,"&lt;=39999",'Main Data'!$F:$F,"canceled") - SUM(D2:D9)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s="5" t="s">
        <v>8397</v>
      </c>
      <c r="B11">
        <f>COUNTIFS('Main Data'!$D:$D,"&lt;=44999",'Main Data'!$F:$F,"successful") - SUM(B2:B10)</f>
        <v>21</v>
      </c>
      <c r="C11">
        <f>COUNTIFS('Main Data'!$D:$D,"&lt;=44999",'Main Data'!$F:$F,"failed") - SUM(C2:C10)</f>
        <v>16</v>
      </c>
      <c r="D11">
        <f>COUNTIFS('Main Data'!$D:$D,"&lt;=44999",'Main Data'!$F:$F,"canceled") - SUM(D2:D10)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s="5" t="s">
        <v>8398</v>
      </c>
      <c r="B12">
        <f>COUNTIFS('Main Data'!$D:$D,"&lt;=49999",'Main Data'!$F:$F,"successful") - SUM(B2:B11)</f>
        <v>6</v>
      </c>
      <c r="C12">
        <f>COUNTIFS('Main Data'!$D:$D,"&lt;=49999",'Main Data'!$F:$F,"failed") - SUM(C2:C11)</f>
        <v>11</v>
      </c>
      <c r="D12">
        <f>COUNTIFS('Main Data'!$D:$D,"&lt;=49999",'Main Data'!$F:$F,"canceled") - SUM(D2:D11)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s="5" t="s">
        <v>8399</v>
      </c>
      <c r="B13">
        <f>COUNTIFS('Main Data'!$D:$D,"&gt;=50000",'Main Data'!$F:$F,"successful")</f>
        <v>86</v>
      </c>
      <c r="C13">
        <f>COUNTIFS('Main Data'!$D:$D,"&gt;=50000",'Main Data'!$F:$F,"failed")</f>
        <v>258</v>
      </c>
      <c r="D13">
        <f>COUNTIFS('Main Data'!$D:$D,"&gt;=50000",'Main Data'!$F:$F,"canceled")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ignoredErrors>
    <ignoredError sqref="B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Category Pivot Table</vt:lpstr>
      <vt:lpstr>Sub-Catergory Pivot Table</vt:lpstr>
      <vt:lpstr>Date Created Pivot Table</vt:lpstr>
      <vt:lpstr>Bonus Percentage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Oswaldo Moreno</cp:lastModifiedBy>
  <dcterms:created xsi:type="dcterms:W3CDTF">2017-04-20T15:17:24Z</dcterms:created>
  <dcterms:modified xsi:type="dcterms:W3CDTF">2020-09-15T17:23:49Z</dcterms:modified>
</cp:coreProperties>
</file>