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xr928/alidock/CheckThatAD/"/>
    </mc:Choice>
  </mc:AlternateContent>
  <xr:revisionPtr revIDLastSave="0" documentId="13_ncr:1_{E682B212-7E48-8A4E-8135-35185BC331AD}" xr6:coauthVersionLast="45" xr6:coauthVersionMax="45" xr10:uidLastSave="{00000000-0000-0000-0000-000000000000}"/>
  <bookViews>
    <workbookView xWindow="80" yWindow="460" windowWidth="25440" windowHeight="14180" xr2:uid="{F1F6DC05-00E6-394B-961B-39B52BD58C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58" i="1" l="1"/>
  <c r="U57" i="1"/>
  <c r="U56" i="1"/>
  <c r="U55" i="1"/>
  <c r="U54" i="1"/>
  <c r="U53" i="1"/>
  <c r="U52" i="1"/>
  <c r="U51" i="1"/>
  <c r="U50" i="1"/>
  <c r="U49" i="1"/>
  <c r="U48" i="1"/>
  <c r="U47" i="1"/>
  <c r="S48" i="1"/>
  <c r="S49" i="1"/>
  <c r="S50" i="1"/>
  <c r="S51" i="1"/>
  <c r="S52" i="1"/>
  <c r="S53" i="1"/>
  <c r="S54" i="1"/>
  <c r="S55" i="1"/>
  <c r="S56" i="1"/>
  <c r="S57" i="1"/>
  <c r="S58" i="1"/>
  <c r="S47" i="1"/>
  <c r="E58" i="1"/>
  <c r="E57" i="1"/>
  <c r="E56" i="1"/>
  <c r="E55" i="1"/>
  <c r="E54" i="1"/>
  <c r="E53" i="1"/>
  <c r="E52" i="1"/>
  <c r="E51" i="1"/>
  <c r="E50" i="1"/>
  <c r="E49" i="1"/>
  <c r="E48" i="1"/>
  <c r="E47" i="1"/>
  <c r="R35" i="1" l="1"/>
  <c r="H12" i="1" l="1"/>
  <c r="H9" i="1"/>
  <c r="H8" i="1"/>
</calcChain>
</file>

<file path=xl/sharedStrings.xml><?xml version="1.0" encoding="utf-8"?>
<sst xmlns="http://schemas.openxmlformats.org/spreadsheetml/2006/main" count="51" uniqueCount="34">
  <si>
    <t>veto</t>
  </si>
  <si>
    <t>VDA</t>
  </si>
  <si>
    <t>VDC</t>
  </si>
  <si>
    <t>VBA</t>
  </si>
  <si>
    <t>VBC</t>
  </si>
  <si>
    <t>UDA</t>
  </si>
  <si>
    <t>UDC</t>
  </si>
  <si>
    <t>UBA</t>
  </si>
  <si>
    <t>UBC</t>
  </si>
  <si>
    <t>considering the DECISIONS too</t>
  </si>
  <si>
    <t>considering only the online veto</t>
  </si>
  <si>
    <t>stat.</t>
  </si>
  <si>
    <t>f_I</t>
  </si>
  <si>
    <t>f_D</t>
  </si>
  <si>
    <t>AxE</t>
  </si>
  <si>
    <t>Sigma</t>
  </si>
  <si>
    <t>BR</t>
  </si>
  <si>
    <t>L</t>
  </si>
  <si>
    <t>means computed myself</t>
  </si>
  <si>
    <t>means taken from the paper</t>
  </si>
  <si>
    <t>using 95% for veto</t>
  </si>
  <si>
    <t xml:space="preserve">N </t>
  </si>
  <si>
    <t>0N0N</t>
  </si>
  <si>
    <t>0NXN</t>
  </si>
  <si>
    <t>XN0N</t>
  </si>
  <si>
    <t>XNXN</t>
  </si>
  <si>
    <t>y  = [-4,-3.5]</t>
  </si>
  <si>
    <t>y  = [-3.5,-3]</t>
  </si>
  <si>
    <t>y  = [-3,-2.5]</t>
  </si>
  <si>
    <t xml:space="preserve">Correction </t>
  </si>
  <si>
    <t>Matrix</t>
  </si>
  <si>
    <t>Corrected</t>
  </si>
  <si>
    <t>N</t>
  </si>
  <si>
    <t>DeltaSigma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</si>
</sst>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rgb="FFFF0000"/>
      <name val="Calibri (Body)"/>
    </font>
    <font>
      <sz val="12"/>
      <color rgb="FF00B050"/>
      <name val="Calibri"/>
      <family val="2"/>
      <scheme val="minor"/>
    </font>
    <font>
      <sz val="12"/>
      <color rgb="FFFF0000"/>
      <name val="Calibri (Body)"/>
    </font>
    <font>
      <sz val="12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Fill="1"/>
    <xf numFmtId="0" fontId="0" fillId="2" borderId="0" xfId="0" applyFill="1"/>
    <xf numFmtId="0" fontId="3" fillId="0" borderId="0" xfId="0" applyFont="1"/>
    <xf numFmtId="0" fontId="2" fillId="3" borderId="0" xfId="0" applyFont="1" applyFill="1"/>
    <xf numFmtId="0" fontId="4" fillId="0" borderId="0" xfId="0" applyFont="1"/>
    <xf numFmtId="0" fontId="0" fillId="4" borderId="0" xfId="0" applyFill="1"/>
    <xf numFmtId="0" fontId="5" fillId="0" borderId="0" xfId="0" applyFont="1"/>
    <xf numFmtId="0" fontId="4" fillId="2" borderId="0" xfId="0" applyFont="1" applyFill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A1673-6CF5-F543-8919-B4EBE5289EAA}">
  <dimension ref="A8:Y152"/>
  <sheetViews>
    <sheetView tabSelected="1" topLeftCell="M41" zoomScale="130" zoomScaleNormal="130" workbookViewId="0">
      <selection activeCell="U61" sqref="U61"/>
    </sheetView>
  </sheetViews>
  <sheetFormatPr baseColWidth="10" defaultRowHeight="16" x14ac:dyDescent="0.2"/>
  <sheetData>
    <row r="8" spans="3:11" x14ac:dyDescent="0.2">
      <c r="C8" s="1" t="s">
        <v>0</v>
      </c>
      <c r="D8" s="1"/>
      <c r="E8" s="1"/>
      <c r="F8" s="1"/>
      <c r="G8" s="1"/>
      <c r="H8" t="e">
        <f>(1-#REF!)*(1-#REF!)*(1-#REF!)*(1-#REF!)*(1-#REF!)</f>
        <v>#REF!</v>
      </c>
      <c r="K8" t="s">
        <v>9</v>
      </c>
    </row>
    <row r="9" spans="3:11" x14ac:dyDescent="0.2">
      <c r="H9" t="e">
        <f>(1-#REF!)</f>
        <v>#REF!</v>
      </c>
      <c r="K9" t="s">
        <v>10</v>
      </c>
    </row>
    <row r="12" spans="3:11" x14ac:dyDescent="0.2">
      <c r="H12" t="e">
        <f>(1-#REF!)*(1-#REF!)*(1-#REF!)</f>
        <v>#REF!</v>
      </c>
    </row>
    <row r="16" spans="3:11" x14ac:dyDescent="0.2">
      <c r="C16" s="1" t="s">
        <v>1</v>
      </c>
      <c r="D16" s="1"/>
      <c r="E16" s="1"/>
      <c r="F16" s="1"/>
      <c r="G16" s="1"/>
    </row>
    <row r="17" spans="3:7" x14ac:dyDescent="0.2">
      <c r="C17" s="1" t="s">
        <v>2</v>
      </c>
      <c r="D17" s="1"/>
      <c r="E17" s="1"/>
      <c r="F17" s="1"/>
      <c r="G17" s="1"/>
    </row>
    <row r="18" spans="3:7" x14ac:dyDescent="0.2">
      <c r="C18" s="1" t="s">
        <v>3</v>
      </c>
      <c r="D18" s="1"/>
      <c r="E18" s="1"/>
      <c r="F18" s="1"/>
      <c r="G18" s="1"/>
    </row>
    <row r="19" spans="3:7" x14ac:dyDescent="0.2">
      <c r="C19" s="1" t="s">
        <v>4</v>
      </c>
      <c r="D19" s="1"/>
      <c r="E19" s="1"/>
      <c r="F19" s="1"/>
      <c r="G19" s="1"/>
    </row>
    <row r="20" spans="3:7" x14ac:dyDescent="0.2">
      <c r="C20" s="1"/>
      <c r="D20" s="1"/>
      <c r="E20" s="1"/>
      <c r="F20" s="1"/>
      <c r="G20" s="1"/>
    </row>
    <row r="21" spans="3:7" x14ac:dyDescent="0.2">
      <c r="C21" s="1" t="s">
        <v>5</v>
      </c>
      <c r="D21" s="1"/>
      <c r="E21" s="1"/>
      <c r="F21" s="1"/>
      <c r="G21" s="1"/>
    </row>
    <row r="22" spans="3:7" x14ac:dyDescent="0.2">
      <c r="C22" s="1" t="s">
        <v>6</v>
      </c>
      <c r="D22" s="1"/>
      <c r="E22" s="1"/>
      <c r="F22" s="1"/>
      <c r="G22" s="1"/>
    </row>
    <row r="23" spans="3:7" x14ac:dyDescent="0.2">
      <c r="C23" s="1" t="s">
        <v>7</v>
      </c>
      <c r="D23" s="1"/>
      <c r="E23" s="1"/>
      <c r="F23" s="1"/>
      <c r="G23" s="1"/>
    </row>
    <row r="24" spans="3:7" x14ac:dyDescent="0.2">
      <c r="C24" s="1" t="s">
        <v>8</v>
      </c>
      <c r="D24" s="1"/>
      <c r="E24" s="1"/>
      <c r="F24" s="1"/>
      <c r="G24" s="1"/>
    </row>
    <row r="35" spans="1:25" x14ac:dyDescent="0.2">
      <c r="R35">
        <f>15/60</f>
        <v>0.25</v>
      </c>
    </row>
    <row r="43" spans="1:25" x14ac:dyDescent="0.2">
      <c r="B43" s="2" t="s">
        <v>21</v>
      </c>
      <c r="C43" s="2" t="s">
        <v>11</v>
      </c>
      <c r="D43" s="3"/>
      <c r="E43" s="2" t="s">
        <v>31</v>
      </c>
      <c r="F43" s="2" t="s">
        <v>32</v>
      </c>
      <c r="G43" s="2" t="s">
        <v>11</v>
      </c>
      <c r="H43" s="3"/>
      <c r="I43" s="2" t="s">
        <v>12</v>
      </c>
      <c r="J43" s="2" t="s">
        <v>11</v>
      </c>
      <c r="K43" s="3"/>
      <c r="L43" s="2" t="s">
        <v>13</v>
      </c>
      <c r="M43" s="3"/>
      <c r="N43" s="2" t="s">
        <v>14</v>
      </c>
      <c r="O43" s="3"/>
      <c r="P43" s="2" t="s">
        <v>16</v>
      </c>
      <c r="Q43" s="2" t="s">
        <v>17</v>
      </c>
      <c r="R43" s="3"/>
      <c r="S43" s="2" t="s">
        <v>15</v>
      </c>
      <c r="U43" s="2" t="s">
        <v>33</v>
      </c>
      <c r="V43" s="2"/>
      <c r="X43" s="2"/>
      <c r="Y43" s="4"/>
    </row>
    <row r="47" spans="1:25" x14ac:dyDescent="0.2">
      <c r="A47" t="s">
        <v>22</v>
      </c>
      <c r="B47" s="5">
        <v>3397</v>
      </c>
      <c r="C47" s="5">
        <v>86</v>
      </c>
      <c r="D47" s="5"/>
      <c r="E47" s="5">
        <f>A67*B47+B67*B50+C67*B53+D67*B56</f>
        <v>3617.595241</v>
      </c>
      <c r="F47" s="5"/>
      <c r="G47" s="5"/>
      <c r="I47" s="9">
        <v>4.0000000000000001E-3</v>
      </c>
      <c r="J47" s="9">
        <v>1E-3</v>
      </c>
      <c r="L47" s="9">
        <v>5.5E-2</v>
      </c>
      <c r="N47" s="5">
        <v>9.8000000000000004E-2</v>
      </c>
      <c r="P47" s="5">
        <v>5.9679999999999997E-2</v>
      </c>
      <c r="Q47" s="5">
        <v>747.53499999999997</v>
      </c>
      <c r="S47">
        <f xml:space="preserve"> E47/( (1+I47+L47) * N47*P47*Q47*0.5 *1000*0.95)</f>
        <v>1.6449169750393267</v>
      </c>
      <c r="U47">
        <f>S47*SQRT(C47*C47/(E47*E47) + J47*J47/((1+I47+L47)*(1+I47+L47)) )</f>
        <v>3.9134951887563114E-2</v>
      </c>
    </row>
    <row r="48" spans="1:25" x14ac:dyDescent="0.2">
      <c r="B48" s="5">
        <v>9758</v>
      </c>
      <c r="C48" s="5">
        <v>149</v>
      </c>
      <c r="D48" s="5"/>
      <c r="E48" s="5">
        <f>A67*B48+B67*B51+C67*B54+D67*B57</f>
        <v>10378.681838000002</v>
      </c>
      <c r="F48" s="5"/>
      <c r="G48" s="5"/>
      <c r="I48" s="9">
        <v>0.01</v>
      </c>
      <c r="J48" s="9">
        <v>1E-3</v>
      </c>
      <c r="L48" s="9">
        <v>5.5E-2</v>
      </c>
      <c r="N48" s="5">
        <v>0.19900000000000001</v>
      </c>
      <c r="P48" s="5">
        <v>5.9679999999999997E-2</v>
      </c>
      <c r="Q48" s="5">
        <v>747.53499999999997</v>
      </c>
      <c r="S48">
        <f t="shared" ref="S48:S58" si="0" xml:space="preserve"> E48/( (1+I48+L48) * N48*P48*Q48*0.5 *1000*0.95)</f>
        <v>2.3109234471789342</v>
      </c>
      <c r="U48">
        <f t="shared" ref="U48:U58" si="1">S48*SQRT(C48*C48/(E48*E48) + J48*J48/((1+I48+L48)*(1+I48+L48)) )</f>
        <v>3.3247312337279081E-2</v>
      </c>
    </row>
    <row r="49" spans="1:22" x14ac:dyDescent="0.2">
      <c r="B49" s="5">
        <v>4141</v>
      </c>
      <c r="C49" s="5">
        <v>98</v>
      </c>
      <c r="D49" s="5"/>
      <c r="E49" s="5">
        <f>A67*B49+B67*B52+C67*B55+D67*B58</f>
        <v>4395.7690200000006</v>
      </c>
      <c r="F49" s="5"/>
      <c r="G49" s="5"/>
      <c r="I49" s="9">
        <v>1.0999999999999999E-2</v>
      </c>
      <c r="J49" s="9">
        <v>1E-3</v>
      </c>
      <c r="L49" s="9">
        <v>5.5E-2</v>
      </c>
      <c r="N49" s="5">
        <v>7.1999999999999995E-2</v>
      </c>
      <c r="P49" s="5">
        <v>5.9679999999999997E-2</v>
      </c>
      <c r="Q49" s="5">
        <v>747.53499999999997</v>
      </c>
      <c r="S49">
        <f t="shared" si="0"/>
        <v>2.7026587137129718</v>
      </c>
      <c r="U49">
        <f t="shared" si="1"/>
        <v>6.0306836131909423E-2</v>
      </c>
    </row>
    <row r="50" spans="1:22" x14ac:dyDescent="0.2">
      <c r="A50" t="s">
        <v>23</v>
      </c>
      <c r="B50" s="5">
        <v>243</v>
      </c>
      <c r="C50" s="5">
        <v>18</v>
      </c>
      <c r="D50" s="5"/>
      <c r="E50" s="5">
        <f>A68*B47+B68*B50+C68*B53+D68*B56</f>
        <v>128.88836799999999</v>
      </c>
      <c r="F50" s="5"/>
      <c r="G50" s="5"/>
      <c r="I50" s="9">
        <v>2.1000000000000001E-2</v>
      </c>
      <c r="J50" s="9">
        <v>8.0000000000000002E-3</v>
      </c>
      <c r="L50" s="9">
        <v>5.5E-2</v>
      </c>
      <c r="N50" s="5">
        <v>9.8000000000000004E-2</v>
      </c>
      <c r="P50" s="5">
        <v>5.9679999999999997E-2</v>
      </c>
      <c r="Q50" s="5">
        <v>747.53499999999997</v>
      </c>
      <c r="S50">
        <f t="shared" si="0"/>
        <v>5.7679491385479453E-2</v>
      </c>
      <c r="U50">
        <f t="shared" si="1"/>
        <v>8.0666791112257406E-3</v>
      </c>
    </row>
    <row r="51" spans="1:22" x14ac:dyDescent="0.2">
      <c r="B51" s="5">
        <v>855</v>
      </c>
      <c r="C51" s="5">
        <v>43</v>
      </c>
      <c r="D51" s="5"/>
      <c r="E51" s="5">
        <f>A68*B48+B68*B51+C68*B54+D68*B57</f>
        <v>534.76919400000008</v>
      </c>
      <c r="F51" s="5"/>
      <c r="G51" s="5"/>
      <c r="I51" s="9">
        <v>3.5000000000000003E-2</v>
      </c>
      <c r="J51" s="9">
        <v>5.0000000000000001E-3</v>
      </c>
      <c r="L51" s="9">
        <v>5.5E-2</v>
      </c>
      <c r="N51" s="5">
        <v>0.19900000000000001</v>
      </c>
      <c r="P51" s="5">
        <v>5.9679999999999997E-2</v>
      </c>
      <c r="Q51" s="5">
        <v>747.53499999999997</v>
      </c>
      <c r="S51">
        <f t="shared" si="0"/>
        <v>0.1163410158135836</v>
      </c>
      <c r="U51">
        <f t="shared" si="1"/>
        <v>9.3700192188181063E-3</v>
      </c>
    </row>
    <row r="52" spans="1:22" x14ac:dyDescent="0.2">
      <c r="B52" s="5">
        <v>411</v>
      </c>
      <c r="C52" s="5">
        <v>32</v>
      </c>
      <c r="D52" s="5"/>
      <c r="E52" s="5">
        <f>A68*B49+B68*B52+C68*B55+D68*B58</f>
        <v>274.01453400000003</v>
      </c>
      <c r="F52" s="5"/>
      <c r="G52" s="5"/>
      <c r="I52" s="9">
        <v>6.6000000000000003E-2</v>
      </c>
      <c r="J52" s="9">
        <v>1.7999999999999999E-2</v>
      </c>
      <c r="L52" s="9">
        <v>5.5E-2</v>
      </c>
      <c r="N52" s="5">
        <v>7.1999999999999995E-2</v>
      </c>
      <c r="P52" s="5">
        <v>5.9679999999999997E-2</v>
      </c>
      <c r="Q52" s="5">
        <v>747.53499999999997</v>
      </c>
      <c r="S52">
        <f t="shared" si="0"/>
        <v>0.16020701709657445</v>
      </c>
      <c r="U52">
        <f t="shared" si="1"/>
        <v>1.8885339688598252E-2</v>
      </c>
      <c r="V52" s="1"/>
    </row>
    <row r="53" spans="1:22" x14ac:dyDescent="0.2">
      <c r="A53" t="s">
        <v>24</v>
      </c>
      <c r="B53" s="5">
        <v>422</v>
      </c>
      <c r="C53" s="5">
        <v>29</v>
      </c>
      <c r="D53" s="5"/>
      <c r="E53" s="5">
        <f>A69*B47+B69*B50+C69*B53+D69*B56</f>
        <v>319.29960699999998</v>
      </c>
      <c r="F53" s="5"/>
      <c r="G53" s="5"/>
      <c r="I53" s="9">
        <v>0.97599999999999998</v>
      </c>
      <c r="J53" s="9">
        <v>0.26300000000000001</v>
      </c>
      <c r="L53" s="9">
        <v>5.5E-2</v>
      </c>
      <c r="N53" s="5">
        <v>9.8000000000000004E-2</v>
      </c>
      <c r="P53" s="5">
        <v>5.9679999999999997E-2</v>
      </c>
      <c r="Q53" s="5">
        <v>747.53499999999997</v>
      </c>
      <c r="S53">
        <f t="shared" si="0"/>
        <v>7.5702187556872011E-2</v>
      </c>
      <c r="U53">
        <f t="shared" si="1"/>
        <v>1.19737223063389E-2</v>
      </c>
    </row>
    <row r="54" spans="1:22" x14ac:dyDescent="0.2">
      <c r="B54" s="5">
        <v>1231</v>
      </c>
      <c r="C54" s="5">
        <v>52</v>
      </c>
      <c r="D54" s="5"/>
      <c r="E54" s="5">
        <f>A69*B48+B69*B51+C69*B54+D69*B57</f>
        <v>928.05152500000008</v>
      </c>
      <c r="F54" s="5"/>
      <c r="G54" s="5"/>
      <c r="I54" s="9">
        <v>0.58899999999999997</v>
      </c>
      <c r="J54" s="9">
        <v>0.65200000000000002</v>
      </c>
      <c r="L54" s="9">
        <v>5.5E-2</v>
      </c>
      <c r="N54" s="5">
        <v>0.19900000000000001</v>
      </c>
      <c r="P54" s="5">
        <v>5.9679999999999997E-2</v>
      </c>
      <c r="Q54" s="5">
        <v>747.53499999999997</v>
      </c>
      <c r="S54">
        <f t="shared" si="0"/>
        <v>0.13386382911314615</v>
      </c>
      <c r="U54">
        <f t="shared" si="1"/>
        <v>5.3616776249961952E-2</v>
      </c>
    </row>
    <row r="55" spans="1:22" x14ac:dyDescent="0.2">
      <c r="B55" s="5">
        <v>591</v>
      </c>
      <c r="C55" s="5">
        <v>35</v>
      </c>
      <c r="D55" s="5"/>
      <c r="E55" s="5">
        <f>A69*B49+B69*B52+C69*B55+D69*B58</f>
        <v>463.508939</v>
      </c>
      <c r="F55" s="5"/>
      <c r="G55" s="5"/>
      <c r="I55" s="9">
        <v>0.39100000000000001</v>
      </c>
      <c r="J55" s="9">
        <v>3.5999999999999997E-2</v>
      </c>
      <c r="L55" s="9">
        <v>5.5E-2</v>
      </c>
      <c r="N55" s="5">
        <v>7.1999999999999995E-2</v>
      </c>
      <c r="P55" s="5">
        <v>5.9679999999999997E-2</v>
      </c>
      <c r="Q55" s="5">
        <v>747.53499999999997</v>
      </c>
      <c r="S55">
        <f t="shared" si="0"/>
        <v>0.21008902680345359</v>
      </c>
      <c r="U55">
        <f t="shared" si="1"/>
        <v>1.6704029766212131E-2</v>
      </c>
    </row>
    <row r="56" spans="1:22" x14ac:dyDescent="0.2">
      <c r="A56" t="s">
        <v>25</v>
      </c>
      <c r="B56" s="5">
        <v>123</v>
      </c>
      <c r="C56" s="5">
        <v>16</v>
      </c>
      <c r="D56" s="5"/>
      <c r="E56" s="5">
        <f xml:space="preserve"> A70*B47+B70*B50+C70*B53+D70*B56</f>
        <v>119.73170399999998</v>
      </c>
      <c r="F56" s="5"/>
      <c r="G56" s="5"/>
      <c r="I56" s="9">
        <v>0.122</v>
      </c>
      <c r="J56" s="9">
        <v>2.7E-2</v>
      </c>
      <c r="L56" s="9">
        <v>5.5E-2</v>
      </c>
      <c r="N56" s="5">
        <v>9.8000000000000004E-2</v>
      </c>
      <c r="P56" s="5">
        <v>5.9679999999999997E-2</v>
      </c>
      <c r="Q56" s="5">
        <v>747.53499999999997</v>
      </c>
      <c r="S56">
        <f t="shared" si="0"/>
        <v>4.8983822121307689E-2</v>
      </c>
      <c r="U56">
        <f t="shared" si="1"/>
        <v>6.6415576595781145E-3</v>
      </c>
    </row>
    <row r="57" spans="1:22" x14ac:dyDescent="0.2">
      <c r="B57" s="5">
        <v>484</v>
      </c>
      <c r="C57" s="5">
        <v>33</v>
      </c>
      <c r="D57" s="5"/>
      <c r="E57" s="5">
        <f xml:space="preserve"> A70*B48+B70*B51+C70*B54+D70*B57</f>
        <v>487.47550599999988</v>
      </c>
      <c r="F57" s="5"/>
      <c r="G57" s="5"/>
      <c r="I57" s="9">
        <v>0.15</v>
      </c>
      <c r="J57" s="9">
        <v>1.7000000000000001E-2</v>
      </c>
      <c r="L57" s="9">
        <v>5.5E-2</v>
      </c>
      <c r="N57" s="5">
        <v>0.19900000000000001</v>
      </c>
      <c r="P57" s="5">
        <v>5.9679999999999997E-2</v>
      </c>
      <c r="Q57" s="5">
        <v>747.53499999999997</v>
      </c>
      <c r="S57">
        <f t="shared" si="0"/>
        <v>9.5930944404915439E-2</v>
      </c>
      <c r="U57">
        <f t="shared" si="1"/>
        <v>6.6336379176413444E-3</v>
      </c>
    </row>
    <row r="58" spans="1:22" x14ac:dyDescent="0.2">
      <c r="B58" s="5">
        <v>290</v>
      </c>
      <c r="C58" s="5">
        <v>24</v>
      </c>
      <c r="D58" s="5"/>
      <c r="E58" s="5">
        <f xml:space="preserve"> A70*B49+B70*B52+C70*B55+D70*B58</f>
        <v>299.81484199999994</v>
      </c>
      <c r="F58" s="5"/>
      <c r="G58" s="5"/>
      <c r="I58" s="9">
        <v>0.104</v>
      </c>
      <c r="J58" s="9">
        <v>1.7000000000000001E-2</v>
      </c>
      <c r="L58" s="9">
        <v>5.5E-2</v>
      </c>
      <c r="N58" s="5">
        <v>7.1999999999999995E-2</v>
      </c>
      <c r="P58" s="5">
        <v>5.9679999999999997E-2</v>
      </c>
      <c r="Q58" s="5">
        <v>747.53499999999997</v>
      </c>
      <c r="S58">
        <f t="shared" si="0"/>
        <v>0.16954431829505184</v>
      </c>
      <c r="U58">
        <f t="shared" si="1"/>
        <v>1.3797878970115496E-2</v>
      </c>
    </row>
    <row r="64" spans="1:22" x14ac:dyDescent="0.2">
      <c r="L64" s="11"/>
    </row>
    <row r="65" spans="1:15" x14ac:dyDescent="0.2">
      <c r="A65" s="2" t="s">
        <v>29</v>
      </c>
      <c r="B65" s="2" t="s">
        <v>30</v>
      </c>
      <c r="C65" s="2"/>
      <c r="D65" s="2"/>
      <c r="E65" s="3"/>
      <c r="F65" s="3"/>
      <c r="G65" s="3"/>
      <c r="H65" s="3"/>
      <c r="N65" s="10" t="s">
        <v>20</v>
      </c>
      <c r="O65" s="4"/>
    </row>
    <row r="67" spans="1:15" x14ac:dyDescent="0.2">
      <c r="A67">
        <v>1.08</v>
      </c>
      <c r="B67">
        <v>-7.8090000000000007E-2</v>
      </c>
      <c r="C67">
        <v>-7.7920000000000003E-2</v>
      </c>
      <c r="D67">
        <v>5.6369999999999996E-3</v>
      </c>
    </row>
    <row r="68" spans="1:15" x14ac:dyDescent="0.2">
      <c r="A68">
        <v>-3.9260000000000003E-2</v>
      </c>
      <c r="B68">
        <v>1.115</v>
      </c>
      <c r="C68">
        <v>2.934E-3</v>
      </c>
      <c r="D68">
        <v>-8.072E-2</v>
      </c>
    </row>
    <row r="69" spans="1:15" x14ac:dyDescent="0.2">
      <c r="A69">
        <v>-4.1570000000000003E-2</v>
      </c>
      <c r="B69">
        <v>3.1189999999999998E-3</v>
      </c>
      <c r="C69">
        <v>1.113</v>
      </c>
      <c r="D69">
        <v>-8.0740000000000006E-2</v>
      </c>
    </row>
    <row r="70" spans="1:15" x14ac:dyDescent="0.2">
      <c r="A70">
        <v>1.5120000000000001E-3</v>
      </c>
      <c r="B70">
        <v>-4.3060000000000001E-2</v>
      </c>
      <c r="C70">
        <v>-4.0590000000000001E-2</v>
      </c>
      <c r="D70">
        <v>1.1559999999999999</v>
      </c>
    </row>
    <row r="75" spans="1:15" x14ac:dyDescent="0.2">
      <c r="M75" s="6"/>
      <c r="N75" s="7" t="s">
        <v>18</v>
      </c>
    </row>
    <row r="76" spans="1:15" x14ac:dyDescent="0.2">
      <c r="M76" s="8"/>
      <c r="N76" s="7" t="s">
        <v>19</v>
      </c>
    </row>
    <row r="137" spans="16:20" x14ac:dyDescent="0.2">
      <c r="P137" s="3"/>
      <c r="Q137" s="2" t="s">
        <v>12</v>
      </c>
      <c r="R137" s="2" t="s">
        <v>11</v>
      </c>
      <c r="S137" s="3"/>
    </row>
    <row r="141" spans="16:20" x14ac:dyDescent="0.2">
      <c r="P141" s="10" t="s">
        <v>22</v>
      </c>
      <c r="Q141" s="12">
        <v>4.0000000000000001E-3</v>
      </c>
      <c r="R141" s="12">
        <v>1E-3</v>
      </c>
      <c r="T141" s="13" t="s">
        <v>26</v>
      </c>
    </row>
    <row r="142" spans="16:20" x14ac:dyDescent="0.2">
      <c r="Q142" s="12">
        <v>0.01</v>
      </c>
      <c r="R142" s="12">
        <v>1E-3</v>
      </c>
      <c r="T142" s="13" t="s">
        <v>27</v>
      </c>
    </row>
    <row r="143" spans="16:20" x14ac:dyDescent="0.2">
      <c r="Q143" s="12">
        <v>1.0999999999999999E-2</v>
      </c>
      <c r="R143" s="12">
        <v>1E-3</v>
      </c>
      <c r="T143" s="13" t="s">
        <v>28</v>
      </c>
    </row>
    <row r="144" spans="16:20" x14ac:dyDescent="0.2">
      <c r="P144" s="10" t="s">
        <v>23</v>
      </c>
      <c r="Q144" s="9">
        <v>2.1000000000000001E-2</v>
      </c>
      <c r="R144" s="9">
        <v>8.0000000000000002E-3</v>
      </c>
      <c r="T144" s="14" t="s">
        <v>26</v>
      </c>
    </row>
    <row r="145" spans="16:20" x14ac:dyDescent="0.2">
      <c r="Q145" s="9">
        <v>3.5000000000000003E-2</v>
      </c>
      <c r="R145" s="9">
        <v>5.0000000000000001E-3</v>
      </c>
      <c r="T145" s="14" t="s">
        <v>27</v>
      </c>
    </row>
    <row r="146" spans="16:20" x14ac:dyDescent="0.2">
      <c r="Q146" s="9">
        <v>6.6000000000000003E-2</v>
      </c>
      <c r="R146" s="9">
        <v>1.7999999999999999E-2</v>
      </c>
      <c r="T146" s="14" t="s">
        <v>28</v>
      </c>
    </row>
    <row r="147" spans="16:20" x14ac:dyDescent="0.2">
      <c r="P147" s="10" t="s">
        <v>24</v>
      </c>
      <c r="Q147" s="12">
        <v>0.97599999999999998</v>
      </c>
      <c r="R147" s="12">
        <v>0.26300000000000001</v>
      </c>
      <c r="T147" s="13" t="s">
        <v>26</v>
      </c>
    </row>
    <row r="148" spans="16:20" x14ac:dyDescent="0.2">
      <c r="Q148" s="12">
        <v>0.58899999999999997</v>
      </c>
      <c r="R148" s="12">
        <v>0.65200000000000002</v>
      </c>
      <c r="T148" s="13" t="s">
        <v>27</v>
      </c>
    </row>
    <row r="149" spans="16:20" x14ac:dyDescent="0.2">
      <c r="Q149" s="12">
        <v>0.39100000000000001</v>
      </c>
      <c r="R149" s="12">
        <v>3.5999999999999997E-2</v>
      </c>
      <c r="T149" s="13" t="s">
        <v>28</v>
      </c>
    </row>
    <row r="150" spans="16:20" x14ac:dyDescent="0.2">
      <c r="P150" s="10" t="s">
        <v>25</v>
      </c>
      <c r="Q150" s="9">
        <v>0.122</v>
      </c>
      <c r="R150" s="9">
        <v>2.7E-2</v>
      </c>
      <c r="T150" s="14" t="s">
        <v>26</v>
      </c>
    </row>
    <row r="151" spans="16:20" x14ac:dyDescent="0.2">
      <c r="Q151" s="9">
        <v>0.15</v>
      </c>
      <c r="R151" s="9">
        <v>1.7000000000000001E-2</v>
      </c>
      <c r="T151" s="14" t="s">
        <v>27</v>
      </c>
    </row>
    <row r="152" spans="16:20" x14ac:dyDescent="0.2">
      <c r="Q152" s="9">
        <v>0.104</v>
      </c>
      <c r="R152" s="9">
        <v>1.7000000000000001E-2</v>
      </c>
      <c r="T152" s="14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2020-05-19T16:24:15Z</dcterms:created>
  <dcterms:modified xsi:type="dcterms:W3CDTF">2020-10-06T09:00:44Z</dcterms:modified>
</cp:coreProperties>
</file>