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\Downloads\"/>
    </mc:Choice>
  </mc:AlternateContent>
  <xr:revisionPtr revIDLastSave="0" documentId="8_{B1431724-2A4C-4A42-A3A5-C1D69660E5C1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Order of Generation" sheetId="10" r:id="rId1"/>
    <sheet name="Contract Upper Threshold" sheetId="1" r:id="rId2"/>
    <sheet name="Contract Lower Threshold" sheetId="2" r:id="rId3"/>
    <sheet name="Contract Penalties" sheetId="3" r:id="rId4"/>
    <sheet name="Annual Contracted Limit" sheetId="4" r:id="rId5"/>
    <sheet name="Unit Cost" sheetId="6" r:id="rId6"/>
    <sheet name="Prod Rev" sheetId="7" r:id="rId7"/>
    <sheet name="Prod Recipe" sheetId="8" r:id="rId8"/>
    <sheet name="Predicted Demand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M9" i="8"/>
  <c r="N9" i="8"/>
  <c r="L9" i="8"/>
  <c r="D5" i="8"/>
  <c r="D6" i="8"/>
  <c r="D7" i="8"/>
  <c r="D8" i="8"/>
  <c r="D4" i="8"/>
  <c r="C5" i="8"/>
  <c r="C6" i="8"/>
  <c r="C7" i="8"/>
  <c r="C8" i="8"/>
  <c r="C4" i="8"/>
  <c r="B5" i="8"/>
  <c r="B6" i="8"/>
  <c r="B7" i="8"/>
  <c r="B8" i="8"/>
  <c r="B4" i="8"/>
  <c r="G5" i="1"/>
  <c r="G6" i="1"/>
  <c r="G7" i="1"/>
  <c r="G8" i="1"/>
  <c r="G4" i="1"/>
  <c r="G5" i="2"/>
  <c r="G6" i="2"/>
  <c r="G7" i="2"/>
  <c r="G8" i="2"/>
  <c r="G4" i="2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C18" i="6"/>
  <c r="D18" i="6"/>
  <c r="E18" i="6"/>
  <c r="F18" i="6"/>
  <c r="B18" i="6"/>
  <c r="G4" i="8" l="1"/>
  <c r="G6" i="8"/>
  <c r="G7" i="8"/>
  <c r="G8" i="8"/>
  <c r="G5" i="8"/>
</calcChain>
</file>

<file path=xl/sharedStrings.xml><?xml version="1.0" encoding="utf-8"?>
<sst xmlns="http://schemas.openxmlformats.org/spreadsheetml/2006/main" count="127" uniqueCount="62">
  <si>
    <t>Aishwarya</t>
  </si>
  <si>
    <t>Alice :)</t>
  </si>
  <si>
    <t>Alice :))</t>
  </si>
  <si>
    <t>Desciption</t>
  </si>
  <si>
    <t>These are the monthly upper range contracted with each supplier for each alloy, i.e. if we exceed these numbers on any month we will incur a penalty proportional to the differnce between these numbers and the amount ordered</t>
  </si>
  <si>
    <t>Supp A</t>
  </si>
  <si>
    <t>Supp B</t>
  </si>
  <si>
    <t>Supp C</t>
  </si>
  <si>
    <t>Supp D</t>
  </si>
  <si>
    <t>Supp E</t>
  </si>
  <si>
    <t>SUM</t>
  </si>
  <si>
    <t>Alloy 1</t>
  </si>
  <si>
    <t>Alloy 2</t>
  </si>
  <si>
    <t>Alloy 3</t>
  </si>
  <si>
    <t>Alloy 4</t>
  </si>
  <si>
    <t>Alloy 5</t>
  </si>
  <si>
    <t>These are the monthly lower range contracted with each supplier for each alloy, i.e. if we are below these numbers on any month we will incur a penalty proportional to the differnce between these numbers and the amount ordered</t>
  </si>
  <si>
    <t>These are the penalty fees % per unit discrepancy for each supplier across all alloys supplied, e.g. if we exceed monthly allownce for supplier A on Alloys 1 and 2 by 10 units total, then we pay penalty fee% ( 10 * cost of alloy 1 fom supplier A + 10* cost of alloy 2 from supplier A)</t>
  </si>
  <si>
    <t>Hint</t>
  </si>
  <si>
    <t>Could be used to preprocess the unit cost table and come up with the additive contract penalty ontop of an order's price</t>
  </si>
  <si>
    <t>Penalty Fee %</t>
  </si>
  <si>
    <t>These are the annual capacity for each supplier to provide each alloy to the company, i.e. across the 12 months we cannot exceed this allowance for any alloy / supplier combo</t>
  </si>
  <si>
    <t>Total</t>
  </si>
  <si>
    <t>Aluminium</t>
  </si>
  <si>
    <t>Historical Statistics for Mineral and Material Commodities in the United States | U.S. Geological Survey (usgs.gov)</t>
  </si>
  <si>
    <t>Iron</t>
  </si>
  <si>
    <t>Lime</t>
  </si>
  <si>
    <t>copper</t>
  </si>
  <si>
    <t>lead</t>
  </si>
  <si>
    <t>*Red columns are just for reference, not part of original template</t>
  </si>
  <si>
    <t>*All values are in metric tons</t>
  </si>
  <si>
    <t xml:space="preserve">This is the unit cost of acquiring a </t>
  </si>
  <si>
    <t>Unit Cost ($)</t>
  </si>
  <si>
    <t>References:</t>
  </si>
  <si>
    <t>https://markets.businessinsider.com/commodities/aluminum-price</t>
  </si>
  <si>
    <t>https://www.statista.com/statistics/300419/monthly-iron-ore-prices/#:~:text=Iron%20ore%20prices%20monthly%202016%2D2022&amp;text=In%20January%202022%2C%20iron%20ore,per%20dmtu%20in%20December%202020.</t>
  </si>
  <si>
    <t>https://findanyanswer.com/what-is-the-cost-of-lime-per-ton</t>
  </si>
  <si>
    <t>https://markets.businessinsider.com/commodities/copper-price</t>
  </si>
  <si>
    <t>https://markets.businessinsider.com/commodities/lead-price</t>
  </si>
  <si>
    <t>Description</t>
  </si>
  <si>
    <t>Revenue generated per poduct delivered</t>
  </si>
  <si>
    <t>Note</t>
  </si>
  <si>
    <t>Must make more money than it costs based on unit pice of alloys i.e. can't make a loss on sale</t>
  </si>
  <si>
    <t>Prod 1</t>
  </si>
  <si>
    <t>Prod 2</t>
  </si>
  <si>
    <t>Prod 3</t>
  </si>
  <si>
    <t>Revenue ($)</t>
  </si>
  <si>
    <t>The number of units of each alloy required to produce a unit of each product</t>
  </si>
  <si>
    <t>Predicted demand for each product for each month</t>
  </si>
  <si>
    <t>Month 0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</si>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</sst>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EA8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0" applyNumberFormat="1"/>
    <xf numFmtId="9" fontId="0" fillId="8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EA847"/>
      <color rgb="FF649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gs.gov/centers/national-minerals-information-center/historical-statistics-mineral-and-material-commoditie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indanyanswer.com/what-is-the-cost-of-lime-per-ton" TargetMode="External"/><Relationship Id="rId2" Type="http://schemas.openxmlformats.org/officeDocument/2006/relationships/hyperlink" Target="https://www.statista.com/statistics/300419/monthly-iron-ore-prices/" TargetMode="External"/><Relationship Id="rId1" Type="http://schemas.openxmlformats.org/officeDocument/2006/relationships/hyperlink" Target="https://markets.businessinsider.com/commodities/aluminum-price" TargetMode="External"/><Relationship Id="rId5" Type="http://schemas.openxmlformats.org/officeDocument/2006/relationships/hyperlink" Target="https://markets.businessinsider.com/commodities/lead-price" TargetMode="External"/><Relationship Id="rId4" Type="http://schemas.openxmlformats.org/officeDocument/2006/relationships/hyperlink" Target="https://markets.businessinsider.com/commodities/copper-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C77A-94B9-448F-8DC5-C2DB2773FF45}">
  <dimension ref="A1:C2"/>
  <sheetViews>
    <sheetView workbookViewId="0">
      <selection activeCell="B1" sqref="B1"/>
    </sheetView>
  </sheetViews>
  <sheetFormatPr defaultRowHeight="14.4" x14ac:dyDescent="0.3"/>
  <sheetData>
    <row r="1" spans="1:3" x14ac:dyDescent="0.3">
      <c r="A1">
        <v>1</v>
      </c>
      <c r="B1" s="1" t="s">
        <v>0</v>
      </c>
    </row>
    <row r="2" spans="1:3" x14ac:dyDescent="0.3">
      <c r="A2">
        <v>2</v>
      </c>
      <c r="B2" s="2" t="s">
        <v>1</v>
      </c>
      <c r="C2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I8"/>
  <sheetViews>
    <sheetView workbookViewId="0">
      <selection activeCell="H27" sqref="H27"/>
    </sheetView>
  </sheetViews>
  <sheetFormatPr defaultRowHeight="14.4" x14ac:dyDescent="0.3"/>
  <cols>
    <col min="1" max="1" width="9.5546875" bestFit="1" customWidth="1"/>
  </cols>
  <sheetData>
    <row r="1" spans="1:9" x14ac:dyDescent="0.3">
      <c r="A1" t="s">
        <v>3</v>
      </c>
      <c r="B1" t="s">
        <v>4</v>
      </c>
    </row>
    <row r="3" spans="1:9" x14ac:dyDescent="0.3">
      <c r="B3" s="9" t="s">
        <v>5</v>
      </c>
      <c r="C3" s="8" t="s">
        <v>6</v>
      </c>
      <c r="D3" s="6" t="s">
        <v>7</v>
      </c>
      <c r="E3" s="7" t="s">
        <v>8</v>
      </c>
      <c r="F3" t="s">
        <v>9</v>
      </c>
      <c r="G3" s="5" t="s">
        <v>10</v>
      </c>
    </row>
    <row r="4" spans="1:9" x14ac:dyDescent="0.3">
      <c r="A4" t="s">
        <v>11</v>
      </c>
      <c r="B4" s="15">
        <v>1500</v>
      </c>
      <c r="C4" s="15">
        <v>1000</v>
      </c>
      <c r="D4" s="15">
        <v>1500</v>
      </c>
      <c r="E4" s="15">
        <v>1000</v>
      </c>
      <c r="F4" s="15">
        <v>1200</v>
      </c>
      <c r="G4" s="5">
        <f>SUM(B4:F4)*12</f>
        <v>74400</v>
      </c>
      <c r="H4" s="5">
        <v>44119</v>
      </c>
      <c r="I4">
        <f>H4*1.75</f>
        <v>77208.25</v>
      </c>
    </row>
    <row r="5" spans="1:9" x14ac:dyDescent="0.3">
      <c r="A5" t="s">
        <v>12</v>
      </c>
      <c r="B5" s="15">
        <v>10000</v>
      </c>
      <c r="C5" s="15">
        <v>2500</v>
      </c>
      <c r="D5" s="15">
        <v>7500</v>
      </c>
      <c r="E5" s="15">
        <v>7500</v>
      </c>
      <c r="F5" s="15">
        <v>5000</v>
      </c>
      <c r="G5" s="5">
        <f t="shared" ref="G5:G8" si="0">SUM(B5:F5)*12</f>
        <v>390000</v>
      </c>
      <c r="H5" s="5">
        <v>224000</v>
      </c>
      <c r="I5">
        <f t="shared" ref="I5:I8" si="1">H5*1.75</f>
        <v>392000</v>
      </c>
    </row>
    <row r="6" spans="1:9" x14ac:dyDescent="0.3">
      <c r="A6" t="s">
        <v>13</v>
      </c>
      <c r="B6" s="15">
        <v>10000</v>
      </c>
      <c r="C6" s="15">
        <v>3000</v>
      </c>
      <c r="D6" s="15">
        <v>6000</v>
      </c>
      <c r="E6" s="15">
        <v>4500</v>
      </c>
      <c r="F6" s="15">
        <v>1800</v>
      </c>
      <c r="G6" s="5">
        <f t="shared" si="0"/>
        <v>303600</v>
      </c>
      <c r="H6" s="5">
        <v>176000</v>
      </c>
      <c r="I6">
        <f t="shared" si="1"/>
        <v>308000</v>
      </c>
    </row>
    <row r="7" spans="1:9" x14ac:dyDescent="0.3">
      <c r="A7" t="s">
        <v>14</v>
      </c>
      <c r="B7" s="15">
        <v>450</v>
      </c>
      <c r="C7" s="15">
        <v>250</v>
      </c>
      <c r="D7" s="15">
        <v>450</v>
      </c>
      <c r="E7" s="15">
        <v>300</v>
      </c>
      <c r="F7" s="15">
        <v>100</v>
      </c>
      <c r="G7" s="5">
        <f t="shared" si="0"/>
        <v>18600</v>
      </c>
      <c r="H7" s="5">
        <v>10400</v>
      </c>
      <c r="I7">
        <f t="shared" si="1"/>
        <v>18200</v>
      </c>
    </row>
    <row r="8" spans="1:9" x14ac:dyDescent="0.3">
      <c r="A8" t="s">
        <v>15</v>
      </c>
      <c r="B8" s="15">
        <v>500</v>
      </c>
      <c r="C8" s="15">
        <v>250</v>
      </c>
      <c r="D8" s="15">
        <v>450</v>
      </c>
      <c r="E8" s="15">
        <v>300</v>
      </c>
      <c r="F8" s="15">
        <v>200</v>
      </c>
      <c r="G8" s="5">
        <f t="shared" si="0"/>
        <v>20400</v>
      </c>
      <c r="H8" s="5">
        <v>11300</v>
      </c>
      <c r="I8">
        <f t="shared" si="1"/>
        <v>19775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69A0-3FA9-4EAC-B23D-E0D06F04829A}">
  <sheetPr>
    <tabColor theme="7"/>
  </sheetPr>
  <dimension ref="A1:H8"/>
  <sheetViews>
    <sheetView workbookViewId="0">
      <selection activeCell="F12" sqref="F12"/>
    </sheetView>
  </sheetViews>
  <sheetFormatPr defaultRowHeight="14.4" x14ac:dyDescent="0.3"/>
  <cols>
    <col min="1" max="1" width="9.5546875" bestFit="1" customWidth="1"/>
  </cols>
  <sheetData>
    <row r="1" spans="1:8" x14ac:dyDescent="0.3">
      <c r="A1" t="s">
        <v>3</v>
      </c>
      <c r="B1" t="s">
        <v>16</v>
      </c>
    </row>
    <row r="3" spans="1:8" x14ac:dyDescent="0.3">
      <c r="B3" s="9" t="s">
        <v>5</v>
      </c>
      <c r="C3" s="8" t="s">
        <v>6</v>
      </c>
      <c r="D3" s="6" t="s">
        <v>7</v>
      </c>
      <c r="E3" s="7" t="s">
        <v>8</v>
      </c>
      <c r="F3" t="s">
        <v>9</v>
      </c>
      <c r="G3" s="5" t="s">
        <v>10</v>
      </c>
    </row>
    <row r="4" spans="1:8" x14ac:dyDescent="0.3">
      <c r="A4" t="s">
        <v>11</v>
      </c>
      <c r="B4" s="15">
        <v>300</v>
      </c>
      <c r="C4" s="15">
        <v>400</v>
      </c>
      <c r="D4" s="15">
        <v>450</v>
      </c>
      <c r="E4" s="15">
        <v>550</v>
      </c>
      <c r="F4" s="15">
        <v>400</v>
      </c>
      <c r="G4" s="5">
        <f>SUM(B4:F4)*12</f>
        <v>25200</v>
      </c>
      <c r="H4" s="5">
        <v>44119</v>
      </c>
    </row>
    <row r="5" spans="1:8" x14ac:dyDescent="0.3">
      <c r="A5" t="s">
        <v>12</v>
      </c>
      <c r="B5" s="15">
        <v>5000</v>
      </c>
      <c r="C5" s="15">
        <v>800</v>
      </c>
      <c r="D5" s="15">
        <v>1800</v>
      </c>
      <c r="E5" s="15">
        <v>1000</v>
      </c>
      <c r="F5" s="15">
        <v>420</v>
      </c>
      <c r="G5" s="5">
        <f t="shared" ref="G5:G8" si="0">SUM(B5:F5)*12</f>
        <v>108240</v>
      </c>
      <c r="H5" s="5">
        <v>224000</v>
      </c>
    </row>
    <row r="6" spans="1:8" x14ac:dyDescent="0.3">
      <c r="A6" t="s">
        <v>13</v>
      </c>
      <c r="B6" s="15">
        <v>1500</v>
      </c>
      <c r="C6" s="15">
        <v>1200</v>
      </c>
      <c r="D6" s="15">
        <v>2500</v>
      </c>
      <c r="E6" s="15">
        <v>2000</v>
      </c>
      <c r="F6" s="15">
        <v>800</v>
      </c>
      <c r="G6" s="5">
        <f t="shared" si="0"/>
        <v>96000</v>
      </c>
      <c r="H6" s="5">
        <v>176000</v>
      </c>
    </row>
    <row r="7" spans="1:8" x14ac:dyDescent="0.3">
      <c r="A7" t="s">
        <v>14</v>
      </c>
      <c r="B7" s="15">
        <v>42</v>
      </c>
      <c r="C7" s="15">
        <v>100</v>
      </c>
      <c r="D7" s="15">
        <v>85</v>
      </c>
      <c r="E7" s="15">
        <v>100</v>
      </c>
      <c r="F7" s="15">
        <v>75</v>
      </c>
      <c r="G7" s="5">
        <f t="shared" si="0"/>
        <v>4824</v>
      </c>
      <c r="H7" s="5">
        <v>10400</v>
      </c>
    </row>
    <row r="8" spans="1:8" x14ac:dyDescent="0.3">
      <c r="A8" t="s">
        <v>15</v>
      </c>
      <c r="B8" s="15">
        <v>84</v>
      </c>
      <c r="C8" s="15">
        <v>100</v>
      </c>
      <c r="D8" s="15">
        <v>100</v>
      </c>
      <c r="E8" s="15">
        <v>120</v>
      </c>
      <c r="F8" s="15">
        <v>50</v>
      </c>
      <c r="G8" s="5">
        <f t="shared" si="0"/>
        <v>5448</v>
      </c>
      <c r="H8" s="5">
        <v>11300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B122-B354-4F72-A6C9-DF566348C6C4}">
  <sheetPr>
    <tabColor theme="7"/>
  </sheetPr>
  <dimension ref="A1:F4"/>
  <sheetViews>
    <sheetView workbookViewId="0">
      <selection activeCell="F17" sqref="F17"/>
    </sheetView>
  </sheetViews>
  <sheetFormatPr defaultRowHeight="14.4" x14ac:dyDescent="0.3"/>
  <cols>
    <col min="1" max="1" width="12.33203125" bestFit="1" customWidth="1"/>
  </cols>
  <sheetData>
    <row r="1" spans="1:6" x14ac:dyDescent="0.3">
      <c r="A1" t="s">
        <v>3</v>
      </c>
      <c r="B1" t="s">
        <v>17</v>
      </c>
    </row>
    <row r="2" spans="1:6" x14ac:dyDescent="0.3">
      <c r="A2" t="s">
        <v>18</v>
      </c>
      <c r="B2" t="s">
        <v>19</v>
      </c>
    </row>
    <row r="3" spans="1:6" x14ac:dyDescent="0.3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3">
      <c r="A4" t="s">
        <v>20</v>
      </c>
      <c r="B4" s="11">
        <v>0.8</v>
      </c>
      <c r="C4" s="14">
        <v>0.6</v>
      </c>
      <c r="D4" s="12">
        <v>0.75</v>
      </c>
      <c r="E4" s="13">
        <v>0.7</v>
      </c>
      <c r="F4" s="10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3F27-E6CC-4311-8968-74A632BF0C10}">
  <sheetPr>
    <tabColor theme="9"/>
  </sheetPr>
  <dimension ref="A1:I13"/>
  <sheetViews>
    <sheetView workbookViewId="0">
      <selection activeCell="B4" sqref="B4"/>
    </sheetView>
  </sheetViews>
  <sheetFormatPr defaultRowHeight="14.4" x14ac:dyDescent="0.3"/>
  <cols>
    <col min="1" max="1" width="9.5546875" bestFit="1" customWidth="1"/>
  </cols>
  <sheetData>
    <row r="1" spans="1:9" x14ac:dyDescent="0.3">
      <c r="A1" t="s">
        <v>3</v>
      </c>
      <c r="B1" t="s">
        <v>21</v>
      </c>
    </row>
    <row r="3" spans="1:9" x14ac:dyDescent="0.3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22</v>
      </c>
    </row>
    <row r="4" spans="1:9" x14ac:dyDescent="0.3">
      <c r="A4" t="s">
        <v>11</v>
      </c>
      <c r="B4">
        <v>9616.2000000000007</v>
      </c>
      <c r="C4">
        <v>6956.5</v>
      </c>
      <c r="D4">
        <v>7871</v>
      </c>
      <c r="E4">
        <v>7867.7999999999993</v>
      </c>
      <c r="F4">
        <v>11807.5</v>
      </c>
      <c r="G4" s="5">
        <v>44119</v>
      </c>
      <c r="H4" s="5" t="s">
        <v>23</v>
      </c>
      <c r="I4" s="4" t="s">
        <v>24</v>
      </c>
    </row>
    <row r="5" spans="1:9" x14ac:dyDescent="0.3">
      <c r="A5" t="s">
        <v>12</v>
      </c>
      <c r="B5">
        <v>67200</v>
      </c>
      <c r="C5">
        <v>33600</v>
      </c>
      <c r="D5">
        <v>22400</v>
      </c>
      <c r="E5">
        <v>44800</v>
      </c>
      <c r="F5">
        <v>56000</v>
      </c>
      <c r="G5" s="5">
        <v>224000</v>
      </c>
      <c r="H5" s="5" t="s">
        <v>25</v>
      </c>
    </row>
    <row r="6" spans="1:9" x14ac:dyDescent="0.3">
      <c r="A6" t="s">
        <v>13</v>
      </c>
      <c r="B6">
        <v>17600</v>
      </c>
      <c r="C6">
        <v>44000</v>
      </c>
      <c r="D6">
        <v>35200</v>
      </c>
      <c r="E6">
        <v>35200</v>
      </c>
      <c r="F6">
        <v>44000</v>
      </c>
      <c r="G6" s="5">
        <v>176000</v>
      </c>
      <c r="H6" s="5" t="s">
        <v>26</v>
      </c>
    </row>
    <row r="7" spans="1:9" x14ac:dyDescent="0.3">
      <c r="A7" t="s">
        <v>14</v>
      </c>
      <c r="B7">
        <v>1560</v>
      </c>
      <c r="C7">
        <v>1872</v>
      </c>
      <c r="D7">
        <v>1768.0000000000002</v>
      </c>
      <c r="E7">
        <v>3120</v>
      </c>
      <c r="F7">
        <v>2080</v>
      </c>
      <c r="G7" s="5">
        <v>10400</v>
      </c>
      <c r="H7" s="5" t="s">
        <v>27</v>
      </c>
    </row>
    <row r="8" spans="1:9" x14ac:dyDescent="0.3">
      <c r="A8" t="s">
        <v>15</v>
      </c>
      <c r="B8">
        <v>1356</v>
      </c>
      <c r="C8">
        <v>3616</v>
      </c>
      <c r="D8">
        <v>2938</v>
      </c>
      <c r="E8">
        <v>1130</v>
      </c>
      <c r="F8">
        <v>2260</v>
      </c>
      <c r="G8" s="5">
        <v>11300</v>
      </c>
      <c r="H8" s="5" t="s">
        <v>28</v>
      </c>
    </row>
    <row r="12" spans="1:9" x14ac:dyDescent="0.3">
      <c r="A12" s="5" t="s">
        <v>29</v>
      </c>
    </row>
    <row r="13" spans="1:9" x14ac:dyDescent="0.3">
      <c r="A13" s="5" t="s">
        <v>30</v>
      </c>
    </row>
  </sheetData>
  <hyperlinks>
    <hyperlink ref="I4" r:id="rId1" display="https://www.usgs.gov/centers/national-minerals-information-center/historical-statistics-mineral-and-material-commodities" xr:uid="{DDC46D08-BC47-4E11-A2D5-925C86D31AB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1252-7636-4B34-BA40-1A8D3A60E4C2}">
  <sheetPr>
    <tabColor theme="4"/>
  </sheetPr>
  <dimension ref="A1:H22"/>
  <sheetViews>
    <sheetView workbookViewId="0">
      <selection activeCell="B4" sqref="B4:F8"/>
    </sheetView>
  </sheetViews>
  <sheetFormatPr defaultRowHeight="14.4" x14ac:dyDescent="0.3"/>
  <cols>
    <col min="1" max="1" width="11.109375" bestFit="1" customWidth="1"/>
  </cols>
  <sheetData>
    <row r="1" spans="1:8" x14ac:dyDescent="0.3">
      <c r="A1" t="s">
        <v>3</v>
      </c>
      <c r="B1" t="s">
        <v>31</v>
      </c>
    </row>
    <row r="3" spans="1:8" x14ac:dyDescent="0.3">
      <c r="A3" t="s">
        <v>32</v>
      </c>
      <c r="B3" s="9" t="s">
        <v>5</v>
      </c>
      <c r="C3" s="8" t="s">
        <v>6</v>
      </c>
      <c r="D3" s="6" t="s">
        <v>7</v>
      </c>
      <c r="E3" s="7" t="s">
        <v>8</v>
      </c>
      <c r="F3" t="s">
        <v>9</v>
      </c>
      <c r="G3" s="5"/>
    </row>
    <row r="4" spans="1:8" x14ac:dyDescent="0.3">
      <c r="A4" t="s">
        <v>11</v>
      </c>
      <c r="B4">
        <v>275</v>
      </c>
      <c r="C4">
        <v>274.16666666666669</v>
      </c>
      <c r="D4">
        <v>274.58333333333331</v>
      </c>
      <c r="E4">
        <v>274.41666666666669</v>
      </c>
      <c r="F4">
        <v>273.75</v>
      </c>
      <c r="G4" s="5" t="s">
        <v>23</v>
      </c>
      <c r="H4" s="5">
        <v>43710</v>
      </c>
    </row>
    <row r="5" spans="1:8" x14ac:dyDescent="0.3">
      <c r="A5" t="s">
        <v>12</v>
      </c>
      <c r="B5">
        <v>11.25</v>
      </c>
      <c r="C5">
        <v>10.666666666666666</v>
      </c>
      <c r="D5">
        <v>11.083333333333334</v>
      </c>
      <c r="E5">
        <v>10.833333333333334</v>
      </c>
      <c r="F5">
        <v>10.416666666666666</v>
      </c>
      <c r="G5" s="5" t="s">
        <v>25</v>
      </c>
      <c r="H5" s="5">
        <v>224000</v>
      </c>
    </row>
    <row r="6" spans="1:8" x14ac:dyDescent="0.3">
      <c r="A6" t="s">
        <v>13</v>
      </c>
      <c r="B6">
        <v>2.3333333333333335</v>
      </c>
      <c r="C6">
        <v>1.8333333333333333</v>
      </c>
      <c r="D6">
        <v>2.1666666666666665</v>
      </c>
      <c r="E6">
        <v>2</v>
      </c>
      <c r="F6">
        <v>1.6666666666666667</v>
      </c>
      <c r="G6" s="5" t="s">
        <v>26</v>
      </c>
      <c r="H6" s="5">
        <v>176000</v>
      </c>
    </row>
    <row r="7" spans="1:8" x14ac:dyDescent="0.3">
      <c r="A7" t="s">
        <v>14</v>
      </c>
      <c r="B7">
        <v>858.33333333333337</v>
      </c>
      <c r="C7">
        <v>855</v>
      </c>
      <c r="D7">
        <v>857.08333333333337</v>
      </c>
      <c r="E7">
        <v>855.83333333333337</v>
      </c>
      <c r="F7">
        <v>853.33333333333337</v>
      </c>
      <c r="G7" s="5" t="s">
        <v>27</v>
      </c>
      <c r="H7" s="5">
        <v>10400</v>
      </c>
    </row>
    <row r="8" spans="1:8" x14ac:dyDescent="0.3">
      <c r="A8" t="s">
        <v>15</v>
      </c>
      <c r="B8">
        <v>210.83333333333334</v>
      </c>
      <c r="C8">
        <v>204.16666666666666</v>
      </c>
      <c r="D8">
        <v>208.33333333333334</v>
      </c>
      <c r="E8">
        <v>205.83333333333334</v>
      </c>
      <c r="F8">
        <v>202.5</v>
      </c>
      <c r="G8" s="5" t="s">
        <v>28</v>
      </c>
      <c r="H8" s="5">
        <v>11300</v>
      </c>
    </row>
    <row r="11" spans="1:8" x14ac:dyDescent="0.3">
      <c r="A11" t="s">
        <v>33</v>
      </c>
    </row>
    <row r="12" spans="1:8" x14ac:dyDescent="0.3">
      <c r="A12" s="4" t="s">
        <v>34</v>
      </c>
    </row>
    <row r="13" spans="1:8" x14ac:dyDescent="0.3">
      <c r="A13" s="4" t="s">
        <v>35</v>
      </c>
    </row>
    <row r="14" spans="1:8" x14ac:dyDescent="0.3">
      <c r="A14" s="4" t="s">
        <v>36</v>
      </c>
    </row>
    <row r="15" spans="1:8" x14ac:dyDescent="0.3">
      <c r="A15" s="4" t="s">
        <v>37</v>
      </c>
    </row>
    <row r="16" spans="1:8" x14ac:dyDescent="0.3">
      <c r="A16" s="4" t="s">
        <v>38</v>
      </c>
    </row>
    <row r="18" spans="2:6" x14ac:dyDescent="0.3">
      <c r="B18">
        <f>B4/12</f>
        <v>22.916666666666668</v>
      </c>
      <c r="C18">
        <f t="shared" ref="C18:F18" si="0">C4/12</f>
        <v>22.847222222222225</v>
      </c>
      <c r="D18">
        <f t="shared" si="0"/>
        <v>22.881944444444443</v>
      </c>
      <c r="E18">
        <f t="shared" si="0"/>
        <v>22.868055555555557</v>
      </c>
      <c r="F18">
        <f t="shared" si="0"/>
        <v>22.8125</v>
      </c>
    </row>
    <row r="19" spans="2:6" x14ac:dyDescent="0.3">
      <c r="B19">
        <f t="shared" ref="B19:F19" si="1">B5/12</f>
        <v>0.9375</v>
      </c>
      <c r="C19">
        <f t="shared" si="1"/>
        <v>0.88888888888888884</v>
      </c>
      <c r="D19">
        <f t="shared" si="1"/>
        <v>0.92361111111111116</v>
      </c>
      <c r="E19">
        <f t="shared" si="1"/>
        <v>0.90277777777777779</v>
      </c>
      <c r="F19">
        <f t="shared" si="1"/>
        <v>0.86805555555555547</v>
      </c>
    </row>
    <row r="20" spans="2:6" x14ac:dyDescent="0.3">
      <c r="B20">
        <f t="shared" ref="B20:F20" si="2">B6/12</f>
        <v>0.19444444444444445</v>
      </c>
      <c r="C20">
        <f t="shared" si="2"/>
        <v>0.15277777777777776</v>
      </c>
      <c r="D20">
        <f t="shared" si="2"/>
        <v>0.18055555555555555</v>
      </c>
      <c r="E20">
        <f t="shared" si="2"/>
        <v>0.16666666666666666</v>
      </c>
      <c r="F20">
        <f t="shared" si="2"/>
        <v>0.1388888888888889</v>
      </c>
    </row>
    <row r="21" spans="2:6" x14ac:dyDescent="0.3">
      <c r="B21">
        <f t="shared" ref="B21:F21" si="3">B7/12</f>
        <v>71.527777777777786</v>
      </c>
      <c r="C21">
        <f t="shared" si="3"/>
        <v>71.25</v>
      </c>
      <c r="D21">
        <f t="shared" si="3"/>
        <v>71.423611111111114</v>
      </c>
      <c r="E21">
        <f t="shared" si="3"/>
        <v>71.319444444444443</v>
      </c>
      <c r="F21">
        <f t="shared" si="3"/>
        <v>71.111111111111114</v>
      </c>
    </row>
    <row r="22" spans="2:6" x14ac:dyDescent="0.3">
      <c r="B22">
        <f t="shared" ref="B22:F22" si="4">B8/12</f>
        <v>17.569444444444446</v>
      </c>
      <c r="C22">
        <f t="shared" si="4"/>
        <v>17.013888888888889</v>
      </c>
      <c r="D22">
        <f t="shared" si="4"/>
        <v>17.361111111111111</v>
      </c>
      <c r="E22">
        <f t="shared" si="4"/>
        <v>17.152777777777779</v>
      </c>
      <c r="F22">
        <f t="shared" si="4"/>
        <v>16.875</v>
      </c>
    </row>
  </sheetData>
  <hyperlinks>
    <hyperlink ref="A12" r:id="rId1" xr:uid="{F58862DC-8243-43BD-9D4D-68D6361FD081}"/>
    <hyperlink ref="A13" r:id="rId2" location=":~:text=Iron%20ore%20prices%20monthly%202016%2D2022&amp;text=In%20January%202022%2C%20iron%20ore,per%20dmtu%20in%20December%202020" xr:uid="{B838C630-3531-4053-B92C-397320472C22}"/>
    <hyperlink ref="A14" r:id="rId3" xr:uid="{2A6C8EC2-E2E6-42B6-A41D-83F9646B6870}"/>
    <hyperlink ref="A15" r:id="rId4" xr:uid="{91BD46D7-0836-4BD5-91FA-FCEB1D95F483}"/>
    <hyperlink ref="A16" r:id="rId5" xr:uid="{DE82DD5E-3836-4394-95F8-347AB4D4063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06B-08CF-4897-9BD6-C451480B96CA}">
  <sheetPr>
    <tabColor theme="4"/>
  </sheetPr>
  <dimension ref="A1:D4"/>
  <sheetViews>
    <sheetView tabSelected="1" workbookViewId="0">
      <selection activeCell="B8" sqref="B8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39</v>
      </c>
      <c r="B1" t="s">
        <v>40</v>
      </c>
    </row>
    <row r="2" spans="1:4" x14ac:dyDescent="0.3">
      <c r="A2" t="s">
        <v>41</v>
      </c>
      <c r="B2" t="s">
        <v>42</v>
      </c>
    </row>
    <row r="3" spans="1:4" x14ac:dyDescent="0.3">
      <c r="B3" t="s">
        <v>43</v>
      </c>
      <c r="C3" t="s">
        <v>44</v>
      </c>
      <c r="D3" t="s">
        <v>45</v>
      </c>
    </row>
    <row r="4" spans="1:4" x14ac:dyDescent="0.3">
      <c r="A4" t="s">
        <v>46</v>
      </c>
      <c r="B4">
        <v>20000</v>
      </c>
      <c r="C4">
        <v>22000</v>
      </c>
      <c r="D4">
        <v>25000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EE9B-6B58-4540-BD89-7FB74882D082}">
  <sheetPr>
    <tabColor theme="9"/>
  </sheetPr>
  <dimension ref="A1:N12"/>
  <sheetViews>
    <sheetView workbookViewId="0">
      <selection activeCell="I22" sqref="I22"/>
    </sheetView>
  </sheetViews>
  <sheetFormatPr defaultRowHeight="14.4" x14ac:dyDescent="0.3"/>
  <cols>
    <col min="1" max="1" width="10.33203125" bestFit="1" customWidth="1"/>
  </cols>
  <sheetData>
    <row r="1" spans="1:14" x14ac:dyDescent="0.3">
      <c r="A1" t="s">
        <v>39</v>
      </c>
      <c r="B1" t="s">
        <v>47</v>
      </c>
    </row>
    <row r="2" spans="1:14" x14ac:dyDescent="0.3">
      <c r="B2" s="5"/>
    </row>
    <row r="3" spans="1:14" x14ac:dyDescent="0.3">
      <c r="B3" t="s">
        <v>43</v>
      </c>
      <c r="C3" t="s">
        <v>44</v>
      </c>
      <c r="D3" t="s">
        <v>45</v>
      </c>
      <c r="L3">
        <v>500</v>
      </c>
      <c r="M3">
        <v>220</v>
      </c>
      <c r="N3">
        <v>275</v>
      </c>
    </row>
    <row r="4" spans="1:14" x14ac:dyDescent="0.3">
      <c r="A4" t="s">
        <v>11</v>
      </c>
      <c r="B4">
        <f>E4*L4/L$3</f>
        <v>26.225999999999999</v>
      </c>
      <c r="C4">
        <f>E4*M4/M$3</f>
        <v>49.670454545454547</v>
      </c>
      <c r="D4">
        <f>E4*N4/N$3</f>
        <v>0</v>
      </c>
      <c r="E4" s="5">
        <v>43710</v>
      </c>
      <c r="F4" s="5" t="s">
        <v>23</v>
      </c>
      <c r="G4">
        <f>B4*550+C4*220+D4*275</f>
        <v>25351.8</v>
      </c>
      <c r="L4">
        <v>0.3</v>
      </c>
      <c r="M4">
        <v>0.25</v>
      </c>
      <c r="N4">
        <v>0</v>
      </c>
    </row>
    <row r="5" spans="1:14" x14ac:dyDescent="0.3">
      <c r="A5" t="s">
        <v>12</v>
      </c>
      <c r="B5">
        <f t="shared" ref="B5:B8" si="0">E5*L5/L$3</f>
        <v>112</v>
      </c>
      <c r="C5">
        <f t="shared" ref="C5:C8" si="1">E5*M5/M$3</f>
        <v>152.72727272727272</v>
      </c>
      <c r="D5">
        <f t="shared" ref="D5:D8" si="2">E5*N5/N$3</f>
        <v>81.454545454545453</v>
      </c>
      <c r="E5" s="5">
        <v>224000</v>
      </c>
      <c r="F5" s="5" t="s">
        <v>25</v>
      </c>
      <c r="G5">
        <f t="shared" ref="G5:G8" si="3">B5*550+C5*220+D5*275</f>
        <v>117600</v>
      </c>
      <c r="L5">
        <v>0.25</v>
      </c>
      <c r="M5">
        <v>0.15</v>
      </c>
      <c r="N5">
        <v>0.1</v>
      </c>
    </row>
    <row r="6" spans="1:14" x14ac:dyDescent="0.3">
      <c r="A6" t="s">
        <v>13</v>
      </c>
      <c r="B6">
        <f t="shared" si="0"/>
        <v>88</v>
      </c>
      <c r="C6">
        <f t="shared" si="1"/>
        <v>40</v>
      </c>
      <c r="D6">
        <f t="shared" si="2"/>
        <v>256</v>
      </c>
      <c r="E6" s="5">
        <v>176000</v>
      </c>
      <c r="F6" s="5" t="s">
        <v>26</v>
      </c>
      <c r="G6">
        <f t="shared" si="3"/>
        <v>127600</v>
      </c>
      <c r="L6">
        <v>0.25</v>
      </c>
      <c r="M6">
        <v>0.05</v>
      </c>
      <c r="N6">
        <v>0.4</v>
      </c>
    </row>
    <row r="7" spans="1:14" x14ac:dyDescent="0.3">
      <c r="A7" t="s">
        <v>14</v>
      </c>
      <c r="B7">
        <f t="shared" si="0"/>
        <v>4.16</v>
      </c>
      <c r="C7">
        <f t="shared" si="1"/>
        <v>11.818181818181818</v>
      </c>
      <c r="D7">
        <f t="shared" si="2"/>
        <v>7.5636363636363635</v>
      </c>
      <c r="E7" s="5">
        <v>10400</v>
      </c>
      <c r="F7" s="5" t="s">
        <v>27</v>
      </c>
      <c r="G7">
        <f t="shared" si="3"/>
        <v>6968</v>
      </c>
      <c r="L7">
        <v>0.2</v>
      </c>
      <c r="M7">
        <v>0.25</v>
      </c>
      <c r="N7">
        <v>0.2</v>
      </c>
    </row>
    <row r="8" spans="1:14" x14ac:dyDescent="0.3">
      <c r="A8" t="s">
        <v>15</v>
      </c>
      <c r="B8">
        <f t="shared" si="0"/>
        <v>0</v>
      </c>
      <c r="C8">
        <f t="shared" si="1"/>
        <v>15.409090909090908</v>
      </c>
      <c r="D8">
        <f t="shared" si="2"/>
        <v>12.327272727272728</v>
      </c>
      <c r="E8" s="5">
        <v>11300</v>
      </c>
      <c r="F8" s="5" t="s">
        <v>28</v>
      </c>
      <c r="G8">
        <f t="shared" si="3"/>
        <v>6780</v>
      </c>
      <c r="L8">
        <v>0</v>
      </c>
      <c r="M8">
        <v>0.3</v>
      </c>
      <c r="N8">
        <v>0.3</v>
      </c>
    </row>
    <row r="9" spans="1:14" x14ac:dyDescent="0.3">
      <c r="L9">
        <f>SUM(L4:L8)</f>
        <v>1</v>
      </c>
      <c r="M9">
        <f t="shared" ref="M9:N9" si="4">SUM(M4:M8)</f>
        <v>1</v>
      </c>
      <c r="N9">
        <f t="shared" si="4"/>
        <v>1</v>
      </c>
    </row>
    <row r="11" spans="1:14" x14ac:dyDescent="0.3">
      <c r="A11" s="5" t="s">
        <v>29</v>
      </c>
    </row>
    <row r="12" spans="1:14" x14ac:dyDescent="0.3">
      <c r="A12" s="5" t="s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1067-423D-40D7-8E2B-055EDD5CDA91}">
  <sheetPr>
    <tabColor theme="9"/>
  </sheetPr>
  <dimension ref="A1:D16"/>
  <sheetViews>
    <sheetView workbookViewId="0">
      <selection activeCell="D5" sqref="D5:D17"/>
    </sheetView>
  </sheetViews>
  <sheetFormatPr defaultRowHeight="14.4" x14ac:dyDescent="0.3"/>
  <cols>
    <col min="1" max="1" width="10.33203125" bestFit="1" customWidth="1"/>
  </cols>
  <sheetData>
    <row r="1" spans="1:4" x14ac:dyDescent="0.3">
      <c r="A1" t="s">
        <v>39</v>
      </c>
      <c r="B1" t="s">
        <v>48</v>
      </c>
    </row>
    <row r="3" spans="1:4" x14ac:dyDescent="0.3">
      <c r="B3" t="s">
        <v>43</v>
      </c>
      <c r="C3" t="s">
        <v>44</v>
      </c>
      <c r="D3" t="s">
        <v>45</v>
      </c>
    </row>
    <row r="4" spans="1:4" x14ac:dyDescent="0.3">
      <c r="A4" t="s">
        <v>49</v>
      </c>
      <c r="B4">
        <v>0</v>
      </c>
      <c r="C4">
        <v>0</v>
      </c>
      <c r="D4">
        <v>0</v>
      </c>
    </row>
    <row r="5" spans="1:4" x14ac:dyDescent="0.3">
      <c r="A5" t="s">
        <v>50</v>
      </c>
      <c r="B5">
        <v>48.400000000000006</v>
      </c>
      <c r="C5">
        <v>11</v>
      </c>
      <c r="D5">
        <v>13.200000000000001</v>
      </c>
    </row>
    <row r="6" spans="1:4" x14ac:dyDescent="0.3">
      <c r="A6" t="s">
        <v>51</v>
      </c>
      <c r="B6">
        <v>44</v>
      </c>
      <c r="C6">
        <v>13.200000000000001</v>
      </c>
      <c r="D6">
        <v>16.5</v>
      </c>
    </row>
    <row r="7" spans="1:4" x14ac:dyDescent="0.3">
      <c r="A7" t="s">
        <v>52</v>
      </c>
      <c r="B7">
        <v>33</v>
      </c>
      <c r="C7">
        <v>15.400000000000002</v>
      </c>
      <c r="D7">
        <v>16.5</v>
      </c>
    </row>
    <row r="8" spans="1:4" x14ac:dyDescent="0.3">
      <c r="A8" t="s">
        <v>53</v>
      </c>
      <c r="B8">
        <v>35.200000000000003</v>
      </c>
      <c r="C8">
        <v>11</v>
      </c>
      <c r="D8">
        <v>16.5</v>
      </c>
    </row>
    <row r="9" spans="1:4" x14ac:dyDescent="0.3">
      <c r="A9" t="s">
        <v>54</v>
      </c>
      <c r="B9">
        <v>39.6</v>
      </c>
      <c r="C9">
        <v>16.5</v>
      </c>
      <c r="D9">
        <v>22</v>
      </c>
    </row>
    <row r="10" spans="1:4" x14ac:dyDescent="0.3">
      <c r="A10" t="s">
        <v>55</v>
      </c>
      <c r="B10">
        <v>44</v>
      </c>
      <c r="C10">
        <v>27.500000000000004</v>
      </c>
      <c r="D10">
        <v>27.500000000000004</v>
      </c>
    </row>
    <row r="11" spans="1:4" x14ac:dyDescent="0.3">
      <c r="A11" t="s">
        <v>56</v>
      </c>
      <c r="B11">
        <v>39.6</v>
      </c>
      <c r="C11">
        <v>24.200000000000003</v>
      </c>
      <c r="D11">
        <v>35.200000000000003</v>
      </c>
    </row>
    <row r="12" spans="1:4" x14ac:dyDescent="0.3">
      <c r="A12" t="s">
        <v>57</v>
      </c>
      <c r="B12">
        <v>44</v>
      </c>
      <c r="C12">
        <v>22</v>
      </c>
      <c r="D12">
        <v>30.800000000000004</v>
      </c>
    </row>
    <row r="13" spans="1:4" x14ac:dyDescent="0.3">
      <c r="A13" t="s">
        <v>58</v>
      </c>
      <c r="B13">
        <v>35.200000000000003</v>
      </c>
      <c r="C13">
        <v>19.8</v>
      </c>
      <c r="D13">
        <v>24.200000000000003</v>
      </c>
    </row>
    <row r="14" spans="1:4" x14ac:dyDescent="0.3">
      <c r="A14" t="s">
        <v>59</v>
      </c>
      <c r="B14">
        <v>38.5</v>
      </c>
      <c r="C14">
        <v>19.8</v>
      </c>
      <c r="D14">
        <v>24.200000000000003</v>
      </c>
    </row>
    <row r="15" spans="1:4" x14ac:dyDescent="0.3">
      <c r="A15" t="s">
        <v>60</v>
      </c>
      <c r="B15">
        <v>66</v>
      </c>
      <c r="C15">
        <v>22</v>
      </c>
      <c r="D15">
        <v>22</v>
      </c>
    </row>
    <row r="16" spans="1:4" x14ac:dyDescent="0.3">
      <c r="A16" t="s">
        <v>61</v>
      </c>
      <c r="B16">
        <v>82.5</v>
      </c>
      <c r="C16">
        <v>17.600000000000001</v>
      </c>
      <c r="D16">
        <v>26.400000000000002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556A8A3E7DDB41BA6412884F053085" ma:contentTypeVersion="4" ma:contentTypeDescription="Create a new document." ma:contentTypeScope="" ma:versionID="7d5fa1bb2618569c07cbe16f7e32cd1c">
  <xsd:schema xmlns:xsd="http://www.w3.org/2001/XMLSchema" xmlns:xs="http://www.w3.org/2001/XMLSchema" xmlns:p="http://schemas.microsoft.com/office/2006/metadata/properties" xmlns:ns2="5dd6a6d7-bcb7-4e97-9d6f-e2f99f533c4a" targetNamespace="http://schemas.microsoft.com/office/2006/metadata/properties" ma:root="true" ma:fieldsID="7362f9eed8377b4399dc94a85f0118e7" ns2:_="">
    <xsd:import namespace="5dd6a6d7-bcb7-4e97-9d6f-e2f99f533c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6a6d7-bcb7-4e97-9d6f-e2f99f533c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8AD5BC-197B-4295-8CF3-D5D09D1551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898ACA-D348-41AF-93AB-CB773C7BD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d6a6d7-bcb7-4e97-9d6f-e2f99f533c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35BE01-4492-416B-AA96-A5E6AF3902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 of Generation</vt:lpstr>
      <vt:lpstr>Contract Upper Threshold</vt:lpstr>
      <vt:lpstr>Contract Lower Threshold</vt:lpstr>
      <vt:lpstr>Contract Penalties</vt:lpstr>
      <vt:lpstr>Annual Contracted Limit</vt:lpstr>
      <vt:lpstr>Unit Cost</vt:lpstr>
      <vt:lpstr>Prod Rev</vt:lpstr>
      <vt:lpstr>Prod Recipe</vt:lpstr>
      <vt:lpstr>Predicted 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Aishwarya Choukekar</cp:lastModifiedBy>
  <cp:revision/>
  <dcterms:created xsi:type="dcterms:W3CDTF">2022-04-15T16:17:23Z</dcterms:created>
  <dcterms:modified xsi:type="dcterms:W3CDTF">2022-04-21T03:05:10Z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0x010100CC556A8A3E7DDB41BA6412884F053085</vt:lpwstr>
  </property>
</Properties>
</file>