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회사관련\soil_analysis\data\"/>
    </mc:Choice>
  </mc:AlternateContent>
  <xr:revisionPtr revIDLastSave="0" documentId="13_ncr:1_{EFBD04CA-B33C-4CFA-BB78-C4380A50EBE9}" xr6:coauthVersionLast="47" xr6:coauthVersionMax="47" xr10:uidLastSave="{00000000-0000-0000-0000-000000000000}"/>
  <bookViews>
    <workbookView xWindow="-105" yWindow="0" windowWidth="26010" windowHeight="20985" tabRatio="874" xr2:uid="{00000000-000D-0000-FFFF-FFFF00000000}"/>
  </bookViews>
  <sheets>
    <sheet name="25년 실증 필지" sheetId="1" r:id="rId1"/>
    <sheet name="25년 매출 필지" sheetId="2" r:id="rId2"/>
    <sheet name="토양 케이스 구분" sheetId="3" r:id="rId3"/>
    <sheet name="25년 매출 필지_백업" sheetId="4" r:id="rId4"/>
    <sheet name="토양샘플관리표" sheetId="6" r:id="rId5"/>
    <sheet name="이앙 &amp; 밑거름 비료" sheetId="7" r:id="rId6"/>
    <sheet name="화성_이앙 시비처방서 발행" sheetId="8" r:id="rId7"/>
    <sheet name="화성농가리스트" sheetId="10" r:id="rId8"/>
    <sheet name="STAR 변량시비 작업기 테스트" sheetId="9" r:id="rId9"/>
  </sheets>
  <definedNames>
    <definedName name="_xlnm._FilterDatabase" localSheetId="1" hidden="1">'25년 매출 필지'!$B$6:$BE$179</definedName>
    <definedName name="_xlnm._FilterDatabase" localSheetId="3" hidden="1">'25년 매출 필지_백업'!$B$6:$BE$169</definedName>
    <definedName name="_xlnm._FilterDatabase" localSheetId="0" hidden="1">'25년 실증 필지'!$B$5:$BB$84</definedName>
    <definedName name="_xlnm._FilterDatabase" localSheetId="6" hidden="1">'화성_이앙 시비처방서 발행'!$A$1:$O$35</definedName>
    <definedName name="_xlnm.Print_Area" localSheetId="1">'25년 매출 필지'!$A$1:$BO$40</definedName>
    <definedName name="_xlnm.Print_Area" localSheetId="3">'25년 매출 필지_백업'!$A$1:$BO$53</definedName>
    <definedName name="_xlnm.Print_Area" localSheetId="0">'25년 실증 필지'!$D$35:$K$43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6" i="2" l="1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54" i="2"/>
  <c r="H155" i="2"/>
  <c r="G14" i="10"/>
  <c r="F14" i="10"/>
  <c r="H148" i="2"/>
  <c r="H149" i="2"/>
  <c r="H150" i="2"/>
  <c r="H151" i="2"/>
  <c r="H152" i="2"/>
  <c r="H153" i="2"/>
  <c r="H77" i="1"/>
  <c r="Q77" i="1" s="1"/>
  <c r="H76" i="1"/>
  <c r="Q76" i="1" s="1"/>
  <c r="H75" i="1"/>
  <c r="Q75" i="1" s="1"/>
  <c r="H74" i="1"/>
  <c r="Q74" i="1" s="1"/>
  <c r="H73" i="1"/>
  <c r="Q73" i="1" s="1"/>
  <c r="H72" i="1"/>
  <c r="Q72" i="1" s="1"/>
  <c r="H71" i="1"/>
  <c r="Q71" i="1" s="1"/>
  <c r="H70" i="1"/>
  <c r="Q70" i="1" s="1"/>
  <c r="H69" i="1"/>
  <c r="Q69" i="1" s="1"/>
  <c r="H68" i="1"/>
  <c r="Q68" i="1" s="1"/>
  <c r="H67" i="1"/>
  <c r="Q67" i="1" s="1"/>
  <c r="H66" i="1"/>
  <c r="Q66" i="1" s="1"/>
  <c r="H65" i="1"/>
  <c r="H64" i="1"/>
  <c r="H63" i="1"/>
  <c r="H62" i="1"/>
  <c r="H61" i="1"/>
  <c r="H60" i="1"/>
  <c r="H59" i="1"/>
  <c r="H58" i="1"/>
  <c r="H57" i="1"/>
  <c r="H56" i="1"/>
  <c r="H55" i="1"/>
  <c r="H54" i="1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33" i="2"/>
  <c r="H30" i="1"/>
  <c r="X43" i="1" l="1"/>
  <c r="X42" i="1"/>
  <c r="X41" i="1"/>
  <c r="X40" i="1"/>
  <c r="X39" i="1"/>
  <c r="X38" i="1"/>
  <c r="X37" i="1"/>
  <c r="X36" i="1"/>
  <c r="X35" i="1"/>
  <c r="AB17" i="3" l="1"/>
  <c r="AB16" i="3"/>
  <c r="AB15" i="3"/>
  <c r="X14" i="3"/>
  <c r="R33" i="3" l="1"/>
  <c r="R21" i="3"/>
  <c r="H132" i="2"/>
  <c r="H131" i="2"/>
  <c r="H130" i="2"/>
  <c r="H129" i="2"/>
  <c r="H128" i="2"/>
  <c r="H127" i="2"/>
  <c r="H126" i="2"/>
  <c r="H125" i="2"/>
  <c r="H82" i="2"/>
  <c r="H72" i="2" l="1"/>
  <c r="H169" i="4" l="1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R18" i="3" l="1"/>
  <c r="H44" i="1"/>
  <c r="H45" i="1"/>
  <c r="H47" i="1"/>
  <c r="H46" i="1"/>
  <c r="H51" i="1"/>
  <c r="H50" i="1"/>
  <c r="H49" i="1"/>
  <c r="H48" i="1"/>
  <c r="H53" i="1"/>
  <c r="H52" i="1"/>
  <c r="H112" i="2" l="1"/>
  <c r="H111" i="2"/>
  <c r="H93" i="2" l="1"/>
  <c r="H102" i="2"/>
  <c r="H101" i="2"/>
  <c r="H100" i="2"/>
  <c r="H104" i="2"/>
  <c r="H105" i="2"/>
  <c r="H106" i="2"/>
  <c r="H98" i="2"/>
  <c r="H99" i="2"/>
  <c r="H103" i="2"/>
  <c r="H67" i="2"/>
  <c r="H66" i="2"/>
  <c r="H68" i="2"/>
  <c r="H70" i="2"/>
  <c r="H69" i="2"/>
  <c r="H71" i="2"/>
  <c r="H65" i="2"/>
  <c r="H88" i="2"/>
  <c r="H90" i="2"/>
  <c r="H89" i="2"/>
  <c r="H92" i="2"/>
  <c r="H91" i="2"/>
  <c r="H119" i="2"/>
  <c r="H120" i="2"/>
  <c r="H108" i="2"/>
  <c r="H115" i="2"/>
  <c r="H109" i="2"/>
  <c r="H116" i="2"/>
  <c r="H124" i="2"/>
  <c r="H43" i="2"/>
  <c r="H44" i="2"/>
  <c r="H45" i="2"/>
  <c r="H53" i="2"/>
  <c r="H54" i="2"/>
  <c r="H55" i="2"/>
  <c r="H56" i="2"/>
  <c r="H50" i="2"/>
  <c r="H49" i="2"/>
  <c r="H46" i="2"/>
  <c r="H48" i="2"/>
  <c r="H47" i="2"/>
  <c r="H51" i="2"/>
  <c r="H52" i="2"/>
  <c r="H41" i="2"/>
  <c r="H42" i="2"/>
  <c r="H60" i="2"/>
  <c r="H59" i="2"/>
  <c r="H61" i="2"/>
  <c r="H63" i="2"/>
  <c r="H62" i="2"/>
  <c r="H64" i="2"/>
  <c r="H73" i="2"/>
  <c r="H74" i="2"/>
  <c r="H75" i="2"/>
  <c r="H76" i="2"/>
  <c r="H77" i="2"/>
  <c r="H78" i="2"/>
  <c r="H79" i="2"/>
  <c r="H80" i="2"/>
  <c r="H85" i="2"/>
  <c r="H84" i="2"/>
  <c r="H81" i="2"/>
  <c r="H83" i="2"/>
  <c r="H86" i="2"/>
  <c r="H94" i="2"/>
  <c r="H95" i="2"/>
  <c r="H96" i="2"/>
  <c r="H97" i="2"/>
  <c r="H58" i="2"/>
  <c r="H57" i="2"/>
  <c r="H107" i="2"/>
  <c r="H110" i="2"/>
  <c r="H117" i="2"/>
  <c r="H118" i="2"/>
  <c r="H123" i="2"/>
  <c r="H113" i="2"/>
  <c r="H114" i="2"/>
  <c r="H121" i="2"/>
  <c r="H122" i="2"/>
  <c r="H37" i="2"/>
  <c r="H35" i="2"/>
  <c r="H34" i="2"/>
  <c r="H33" i="2"/>
  <c r="H32" i="2"/>
  <c r="H26" i="2"/>
  <c r="H17" i="2"/>
  <c r="H28" i="2"/>
  <c r="H11" i="1"/>
  <c r="H10" i="1"/>
  <c r="H9" i="1"/>
  <c r="H8" i="1"/>
  <c r="H7" i="1"/>
  <c r="H15" i="1"/>
  <c r="H14" i="1"/>
  <c r="H13" i="1"/>
  <c r="H12" i="1"/>
  <c r="H23" i="1"/>
  <c r="H24" i="1"/>
  <c r="H25" i="1"/>
  <c r="H20" i="1"/>
  <c r="H21" i="1"/>
  <c r="H22" i="1"/>
  <c r="H28" i="1"/>
  <c r="H16" i="1"/>
  <c r="H17" i="1"/>
  <c r="H18" i="1"/>
  <c r="H26" i="1"/>
  <c r="H27" i="1"/>
  <c r="H19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6" i="1"/>
  <c r="R25" i="3" l="1"/>
  <c r="H10" i="2" l="1"/>
  <c r="R32" i="3"/>
  <c r="AC8" i="3"/>
  <c r="AE8" i="3" s="1"/>
  <c r="R9" i="3"/>
  <c r="AC9" i="3" s="1"/>
  <c r="AE9" i="3" s="1"/>
  <c r="R7" i="3"/>
  <c r="AC7" i="3" s="1"/>
  <c r="AE7" i="3" s="1"/>
  <c r="H27" i="2"/>
  <c r="H21" i="2"/>
  <c r="H8" i="2"/>
  <c r="H7" i="2"/>
  <c r="H9" i="2"/>
  <c r="H11" i="2"/>
  <c r="R15" i="3"/>
  <c r="R19" i="3" s="1"/>
  <c r="R24" i="3"/>
  <c r="R22" i="3"/>
  <c r="R27" i="3" s="1"/>
  <c r="R16" i="3"/>
  <c r="R6" i="3"/>
  <c r="AC6" i="3" s="1"/>
  <c r="AE6" i="3" s="1"/>
  <c r="R5" i="3"/>
  <c r="AC5" i="3" s="1"/>
  <c r="AE5" i="3" s="1"/>
  <c r="AE10" i="3" s="1"/>
  <c r="H25" i="2"/>
  <c r="H24" i="2"/>
  <c r="H23" i="2"/>
  <c r="H22" i="2"/>
  <c r="H19" i="2"/>
  <c r="H18" i="2"/>
  <c r="H20" i="2"/>
  <c r="H12" i="2"/>
  <c r="H13" i="2"/>
  <c r="H14" i="2"/>
  <c r="H15" i="2"/>
  <c r="H16" i="2"/>
  <c r="H29" i="2"/>
  <c r="H31" i="2"/>
  <c r="H36" i="2"/>
  <c r="H40" i="2"/>
  <c r="H39" i="2"/>
  <c r="H38" i="2"/>
  <c r="H30" i="2"/>
  <c r="AC10" i="3" l="1"/>
  <c r="R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tc={142926E9-64AE-4011-8D83-514AF08EE6EC}</author>
  </authors>
  <commentList>
    <comment ref="T35" authorId="0" shapeId="0" xr:uid="{142926E9-64AE-4011-8D83-514AF08EE6EC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밀 1차 : 요소2포 (2/26, 관행)
밀 2차 : 요소2포 (3/14, 드론 변량)
밀 3차 : 요소1포 (4/30, 관행)
밀 1차 : 약 10.08 kg/10a
밀 2차 : 약 10.08 kg/10a
밀 3차 : 약 5.04 kg/10a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tc={5AA165C2-845C-4335-8962-381F85A39CFC}</author>
  </authors>
  <commentList>
    <comment ref="U7" authorId="0" shapeId="0" xr:uid="{5AA165C2-845C-4335-8962-381F85A39CFC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5/18 : 이앙 이틀후 한마지기당 1포씩  초기제조체 드론 작업 진행 (비료: 마세트- 입제 3kg/1포)
5/28 : 써레질 14일이내 중기제초 드론 작업 진행 (비료: 엔페라-입제 3kg/1포)
</t>
      </text>
    </comment>
  </commentList>
</comments>
</file>

<file path=xl/sharedStrings.xml><?xml version="1.0" encoding="utf-8"?>
<sst xmlns="http://schemas.openxmlformats.org/spreadsheetml/2006/main" count="6355" uniqueCount="1238">
  <si>
    <t>노란음영 1필지 통합</t>
    <phoneticPr fontId="2" type="noConversion"/>
  </si>
  <si>
    <t>토양 데이터 수집</t>
    <phoneticPr fontId="2" type="noConversion"/>
  </si>
  <si>
    <t>생육 데이터 수집</t>
    <phoneticPr fontId="2" type="noConversion"/>
  </si>
  <si>
    <t>No.</t>
    <phoneticPr fontId="2" type="noConversion"/>
  </si>
  <si>
    <t>지역</t>
    <phoneticPr fontId="2" type="noConversion"/>
  </si>
  <si>
    <t>필지코드</t>
    <phoneticPr fontId="2" type="noConversion"/>
  </si>
  <si>
    <t>주소</t>
    <phoneticPr fontId="2" type="noConversion"/>
  </si>
  <si>
    <t>경작자(실소유주)</t>
    <phoneticPr fontId="2" type="noConversion"/>
  </si>
  <si>
    <t>필지면적 (m2)</t>
    <phoneticPr fontId="2" type="noConversion"/>
  </si>
  <si>
    <t>필지면적 (평)</t>
    <phoneticPr fontId="2" type="noConversion"/>
  </si>
  <si>
    <t>CASE</t>
    <phoneticPr fontId="2" type="noConversion"/>
  </si>
  <si>
    <t>품목</t>
    <phoneticPr fontId="2" type="noConversion"/>
  </si>
  <si>
    <t>품종</t>
    <phoneticPr fontId="2" type="noConversion"/>
  </si>
  <si>
    <t>이모작 여부</t>
    <phoneticPr fontId="2" type="noConversion"/>
  </si>
  <si>
    <t>비료 종류</t>
    <phoneticPr fontId="2" type="noConversion"/>
  </si>
  <si>
    <t>2024 관행
비료투입량</t>
    <phoneticPr fontId="2" type="noConversion"/>
  </si>
  <si>
    <t>2024 변량
추천비료량</t>
    <phoneticPr fontId="2" type="noConversion"/>
  </si>
  <si>
    <t>2025
추천비료량</t>
    <phoneticPr fontId="2" type="noConversion"/>
  </si>
  <si>
    <t>2025 밑거름
실제 살포량</t>
    <phoneticPr fontId="2" type="noConversion"/>
  </si>
  <si>
    <t>이앙/파종 일자</t>
    <phoneticPr fontId="2" type="noConversion"/>
  </si>
  <si>
    <t>이삭거름 종류</t>
    <phoneticPr fontId="2" type="noConversion"/>
  </si>
  <si>
    <t>이삭거름 일자</t>
    <phoneticPr fontId="2" type="noConversion"/>
  </si>
  <si>
    <t>Case</t>
    <phoneticPr fontId="2" type="noConversion"/>
  </si>
  <si>
    <t>수확 일자</t>
    <phoneticPr fontId="2" type="noConversion"/>
  </si>
  <si>
    <t>단백질</t>
    <phoneticPr fontId="2" type="noConversion"/>
  </si>
  <si>
    <t>수확량(kg)</t>
    <phoneticPr fontId="2" type="noConversion"/>
  </si>
  <si>
    <t>수분 함량</t>
    <phoneticPr fontId="2" type="noConversion"/>
  </si>
  <si>
    <t>수매 건조 중량</t>
    <phoneticPr fontId="2" type="noConversion"/>
  </si>
  <si>
    <t>전년도 수확량</t>
    <phoneticPr fontId="2" type="noConversion"/>
  </si>
  <si>
    <t>VOC</t>
    <phoneticPr fontId="2" type="noConversion"/>
  </si>
  <si>
    <t>개인정보동의서</t>
    <phoneticPr fontId="2" type="noConversion"/>
  </si>
  <si>
    <t>전화번호</t>
    <phoneticPr fontId="2" type="noConversion"/>
  </si>
  <si>
    <t>데이터 수집</t>
    <phoneticPr fontId="2" type="noConversion"/>
  </si>
  <si>
    <t>데이터 분석 의뢰</t>
    <phoneticPr fontId="2" type="noConversion"/>
  </si>
  <si>
    <t>분석 의뢰 기관</t>
    <phoneticPr fontId="2" type="noConversion"/>
  </si>
  <si>
    <t>데이터 결과 송부</t>
    <phoneticPr fontId="2" type="noConversion"/>
  </si>
  <si>
    <t>토양통</t>
    <phoneticPr fontId="2" type="noConversion"/>
  </si>
  <si>
    <t>시비처방서</t>
    <phoneticPr fontId="2" type="noConversion"/>
  </si>
  <si>
    <t>이앙일정</t>
    <phoneticPr fontId="2" type="noConversion"/>
  </si>
  <si>
    <t>밑거름</t>
    <phoneticPr fontId="2" type="noConversion"/>
  </si>
  <si>
    <t>밑거름 포대</t>
    <phoneticPr fontId="2" type="noConversion"/>
  </si>
  <si>
    <t>추비</t>
    <phoneticPr fontId="2" type="noConversion"/>
  </si>
  <si>
    <t>드론 촬영 시작일</t>
    <phoneticPr fontId="2" type="noConversion"/>
  </si>
  <si>
    <t>김제</t>
    <phoneticPr fontId="2" type="noConversion"/>
  </si>
  <si>
    <t>GJ-R1</t>
    <phoneticPr fontId="2" type="noConversion"/>
  </si>
  <si>
    <t>전북특별자치도 김제시 부량면 용성리 22-11</t>
    <phoneticPr fontId="2" type="noConversion"/>
  </si>
  <si>
    <t>장수용</t>
    <phoneticPr fontId="2" type="noConversion"/>
  </si>
  <si>
    <t>벼</t>
    <phoneticPr fontId="2" type="noConversion"/>
  </si>
  <si>
    <t>동진찰</t>
    <phoneticPr fontId="2" type="noConversion"/>
  </si>
  <si>
    <t>O</t>
    <phoneticPr fontId="2" type="noConversion"/>
  </si>
  <si>
    <t>투타임33 (33-4-9)</t>
    <phoneticPr fontId="2" type="noConversion"/>
  </si>
  <si>
    <t>GJ-R2</t>
    <phoneticPr fontId="2" type="noConversion"/>
  </si>
  <si>
    <t>전북특별자치도 김제시 부량면 신용리 12</t>
    <phoneticPr fontId="2" type="noConversion"/>
  </si>
  <si>
    <t>GJ-R3</t>
    <phoneticPr fontId="2" type="noConversion"/>
  </si>
  <si>
    <t>전북특별자치도 김제시 부량면 신용리 12-1</t>
    <phoneticPr fontId="2" type="noConversion"/>
  </si>
  <si>
    <t>GJ-R4</t>
    <phoneticPr fontId="2" type="noConversion"/>
  </si>
  <si>
    <t>전북특별자치도 김제시 부량면 신용리 12-2</t>
    <phoneticPr fontId="2" type="noConversion"/>
  </si>
  <si>
    <t>GJ-R5</t>
    <phoneticPr fontId="2" type="noConversion"/>
  </si>
  <si>
    <t>전북특별자치도 김제시 부량면 신용리 12-3</t>
    <phoneticPr fontId="2" type="noConversion"/>
  </si>
  <si>
    <t>GJ-R6</t>
    <phoneticPr fontId="2" type="noConversion"/>
  </si>
  <si>
    <t>전북특별자치도 김제시 부량면 신용리 12-4</t>
    <phoneticPr fontId="2" type="noConversion"/>
  </si>
  <si>
    <t>GJ-R7</t>
    <phoneticPr fontId="2" type="noConversion"/>
  </si>
  <si>
    <t>전북특별자치도 김제시 부량면 신용리 9-2, 9-3</t>
    <phoneticPr fontId="2" type="noConversion"/>
  </si>
  <si>
    <t>황금택</t>
    <phoneticPr fontId="2" type="noConversion"/>
  </si>
  <si>
    <t>신동진</t>
    <phoneticPr fontId="2" type="noConversion"/>
  </si>
  <si>
    <t>롱스타K플러스(22-7-10)</t>
    <phoneticPr fontId="2" type="noConversion"/>
  </si>
  <si>
    <t>GJ-R8</t>
    <phoneticPr fontId="2" type="noConversion"/>
  </si>
  <si>
    <t>전북특별자치도 김제시 부량면 신용리 9-4</t>
    <phoneticPr fontId="2" type="noConversion"/>
  </si>
  <si>
    <t>GJ-R9</t>
    <phoneticPr fontId="2" type="noConversion"/>
  </si>
  <si>
    <t>전북특별자치도 김제시 부량면 신용리 3-5</t>
    <phoneticPr fontId="2" type="noConversion"/>
  </si>
  <si>
    <t>강정우</t>
    <phoneticPr fontId="2" type="noConversion"/>
  </si>
  <si>
    <t>명품300 (30-10-8)</t>
    <phoneticPr fontId="2" type="noConversion"/>
  </si>
  <si>
    <t>GJ-R10</t>
    <phoneticPr fontId="2" type="noConversion"/>
  </si>
  <si>
    <t>전북특별자치도 김제시 부량면 신용리 19-11</t>
    <phoneticPr fontId="2" type="noConversion"/>
  </si>
  <si>
    <t>GJ-S1</t>
    <phoneticPr fontId="2" type="noConversion"/>
  </si>
  <si>
    <t>전북특별자치도 김제시 부량면 신용리 439</t>
    <phoneticPr fontId="2" type="noConversion"/>
  </si>
  <si>
    <t>콩</t>
    <phoneticPr fontId="2" type="noConversion"/>
  </si>
  <si>
    <t>선풍</t>
    <phoneticPr fontId="2" type="noConversion"/>
  </si>
  <si>
    <t>황금논콩 (15-15-15)</t>
    <phoneticPr fontId="2" type="noConversion"/>
  </si>
  <si>
    <t>GJ-S2</t>
    <phoneticPr fontId="2" type="noConversion"/>
  </si>
  <si>
    <t>전북특별자치도 김제시 부량면 신용리 440</t>
    <phoneticPr fontId="2" type="noConversion"/>
  </si>
  <si>
    <t>GJ-S3</t>
    <phoneticPr fontId="2" type="noConversion"/>
  </si>
  <si>
    <t>전북특별자치도 김제시 부량면 신용리 441</t>
    <phoneticPr fontId="2" type="noConversion"/>
  </si>
  <si>
    <t>GJ-S4</t>
    <phoneticPr fontId="2" type="noConversion"/>
  </si>
  <si>
    <t>전북특별자치도 김제시 부량면 신용리 448</t>
    <phoneticPr fontId="2" type="noConversion"/>
  </si>
  <si>
    <t>GJ-S5</t>
    <phoneticPr fontId="2" type="noConversion"/>
  </si>
  <si>
    <t>전북특별자치도 김제시 부량면 신용리 20-11</t>
    <phoneticPr fontId="2" type="noConversion"/>
  </si>
  <si>
    <t>2_1</t>
    <phoneticPr fontId="2" type="noConversion"/>
  </si>
  <si>
    <t>풍농15</t>
    <phoneticPr fontId="2" type="noConversion"/>
  </si>
  <si>
    <t>GJ-S6</t>
    <phoneticPr fontId="2" type="noConversion"/>
  </si>
  <si>
    <t>전북특별자치도 김제시 부량면 신용리 20-12</t>
    <phoneticPr fontId="2" type="noConversion"/>
  </si>
  <si>
    <t>GJ-S7</t>
    <phoneticPr fontId="2" type="noConversion"/>
  </si>
  <si>
    <t>전북특별자치도 김제시 부량면 신용리 20-13</t>
    <phoneticPr fontId="2" type="noConversion"/>
  </si>
  <si>
    <t>GJ-S8</t>
    <phoneticPr fontId="2" type="noConversion"/>
  </si>
  <si>
    <t>전북특별자치도 김제시 부량면 신용리 19-18</t>
    <phoneticPr fontId="2" type="noConversion"/>
  </si>
  <si>
    <t>GJ-S9</t>
    <phoneticPr fontId="2" type="noConversion"/>
  </si>
  <si>
    <t>전북특별자치도 김제시 부량면 신용리 20-7</t>
    <phoneticPr fontId="2" type="noConversion"/>
  </si>
  <si>
    <t>2_2</t>
    <phoneticPr fontId="2" type="noConversion"/>
  </si>
  <si>
    <t>GJ-S10</t>
    <phoneticPr fontId="2" type="noConversion"/>
  </si>
  <si>
    <t>전북특별자치도 김제시 부량면 신용리 20-8, 20-9</t>
    <phoneticPr fontId="2" type="noConversion"/>
  </si>
  <si>
    <t>GJ-S11</t>
    <phoneticPr fontId="2" type="noConversion"/>
  </si>
  <si>
    <t>전북특별자치도 김제시 부량면 신용리 442</t>
    <phoneticPr fontId="2" type="noConversion"/>
  </si>
  <si>
    <t>GJ-S12</t>
    <phoneticPr fontId="2" type="noConversion"/>
  </si>
  <si>
    <t>전북특별자치도 김제시 부량면 신용리 444</t>
    <phoneticPr fontId="2" type="noConversion"/>
  </si>
  <si>
    <t>GJ-S13</t>
    <phoneticPr fontId="2" type="noConversion"/>
  </si>
  <si>
    <t>전북특별자치도 김제시 부량면 신용리 422</t>
    <phoneticPr fontId="2" type="noConversion"/>
  </si>
  <si>
    <t>GJ-S14</t>
    <phoneticPr fontId="2" type="noConversion"/>
  </si>
  <si>
    <t>전북특별자치도 김제시 부량면 월승리 785</t>
    <phoneticPr fontId="2" type="noConversion"/>
  </si>
  <si>
    <t>GJ-S15</t>
    <phoneticPr fontId="2" type="noConversion"/>
  </si>
  <si>
    <t>전북특별자치도 김제시 부량면 신용리 345</t>
    <phoneticPr fontId="2" type="noConversion"/>
  </si>
  <si>
    <t>GJ-S16</t>
    <phoneticPr fontId="2" type="noConversion"/>
  </si>
  <si>
    <t>전북특별자치도 김제시 부량면 월승리 848</t>
    <phoneticPr fontId="2" type="noConversion"/>
  </si>
  <si>
    <t>GJ-S17</t>
    <phoneticPr fontId="2" type="noConversion"/>
  </si>
  <si>
    <t>전북특별자치도 김제시 부량면 월승리 849</t>
    <phoneticPr fontId="2" type="noConversion"/>
  </si>
  <si>
    <t>GJ-S18</t>
    <phoneticPr fontId="2" type="noConversion"/>
  </si>
  <si>
    <t>전북특별자치도 김제시 부량면 월승리 850</t>
    <phoneticPr fontId="2" type="noConversion"/>
  </si>
  <si>
    <t>GJ-S19</t>
    <phoneticPr fontId="2" type="noConversion"/>
  </si>
  <si>
    <t>전북특별자치도 김제시 부량면 대평리 1096</t>
    <phoneticPr fontId="2" type="noConversion"/>
  </si>
  <si>
    <t>GJ-W1</t>
    <phoneticPr fontId="2" type="noConversion"/>
  </si>
  <si>
    <t>전북특별자치도 김제시 부량면 신용리 11-8</t>
    <phoneticPr fontId="2" type="noConversion"/>
  </si>
  <si>
    <t>밀</t>
    <phoneticPr fontId="2" type="noConversion"/>
  </si>
  <si>
    <t>금강</t>
    <phoneticPr fontId="2" type="noConversion"/>
  </si>
  <si>
    <t>원예맞춤6호(22-16-5)</t>
    <phoneticPr fontId="2" type="noConversion"/>
  </si>
  <si>
    <t>변량</t>
    <phoneticPr fontId="2" type="noConversion"/>
  </si>
  <si>
    <t>3월14일</t>
    <phoneticPr fontId="2" type="noConversion"/>
  </si>
  <si>
    <t>GJ-W2</t>
    <phoneticPr fontId="2" type="noConversion"/>
  </si>
  <si>
    <t>전북특별자치도 김제시 부량면 신용리 11-9</t>
    <phoneticPr fontId="2" type="noConversion"/>
  </si>
  <si>
    <t>GJ-W3</t>
  </si>
  <si>
    <t>전북특별자치도 김제시 부량면 신용리 13-6</t>
    <phoneticPr fontId="2" type="noConversion"/>
  </si>
  <si>
    <t>GJ-W4</t>
  </si>
  <si>
    <t>전북특별자치도 김제시 부량면 신용리 13-7</t>
    <phoneticPr fontId="2" type="noConversion"/>
  </si>
  <si>
    <t>GJ-W5</t>
  </si>
  <si>
    <t>전북특별자치도 김제시 부량면 신용리 45-6</t>
    <phoneticPr fontId="2" type="noConversion"/>
  </si>
  <si>
    <t>GJ-W6</t>
  </si>
  <si>
    <t>전북특별자치도 김제시 부량면 신용리 45-7</t>
    <phoneticPr fontId="2" type="noConversion"/>
  </si>
  <si>
    <t>GJ-W7</t>
  </si>
  <si>
    <t>전북특별자치도 김제시 부량면 신용리 44</t>
    <phoneticPr fontId="2" type="noConversion"/>
  </si>
  <si>
    <t>관행</t>
    <phoneticPr fontId="2" type="noConversion"/>
  </si>
  <si>
    <t>GJ-W8</t>
  </si>
  <si>
    <t>전북특별자치도 김제시 부량면 신용리 44-1</t>
    <phoneticPr fontId="2" type="noConversion"/>
  </si>
  <si>
    <t>GJ-W9</t>
  </si>
  <si>
    <t>전북특별자치도 김제시 부량면 신두리 10-7</t>
    <phoneticPr fontId="2" type="noConversion"/>
  </si>
  <si>
    <t>화성</t>
    <phoneticPr fontId="2" type="noConversion"/>
  </si>
  <si>
    <t>HS-R1</t>
    <phoneticPr fontId="2" type="noConversion"/>
  </si>
  <si>
    <t>경기도 화성시 장안면 수촌리 1167</t>
    <phoneticPr fontId="2" type="noConversion"/>
  </si>
  <si>
    <t xml:space="preserve"> 배선문 </t>
  </si>
  <si>
    <t>골든퀸3호</t>
    <phoneticPr fontId="2" type="noConversion"/>
  </si>
  <si>
    <t>X</t>
    <phoneticPr fontId="2" type="noConversion"/>
  </si>
  <si>
    <t>반포로OK(28-7-7)</t>
    <phoneticPr fontId="2" type="noConversion"/>
  </si>
  <si>
    <t>HS-R2</t>
    <phoneticPr fontId="2" type="noConversion"/>
  </si>
  <si>
    <t>경기도 화성시 장안면 수촌리 1168</t>
    <phoneticPr fontId="2" type="noConversion"/>
  </si>
  <si>
    <t>HS-R3</t>
    <phoneticPr fontId="2" type="noConversion"/>
  </si>
  <si>
    <t>경기도 화성시 장안면 수촌리 1254</t>
    <phoneticPr fontId="2" type="noConversion"/>
  </si>
  <si>
    <t xml:space="preserve"> 이상린 </t>
  </si>
  <si>
    <t>오래가(18-8-8)</t>
    <phoneticPr fontId="2" type="noConversion"/>
  </si>
  <si>
    <t>5월28일</t>
    <phoneticPr fontId="2" type="noConversion"/>
  </si>
  <si>
    <t>HS-R4</t>
    <phoneticPr fontId="2" type="noConversion"/>
  </si>
  <si>
    <t>경기도 화성시 장안면 수촌리 1253</t>
    <phoneticPr fontId="2" type="noConversion"/>
  </si>
  <si>
    <t>HS-R5</t>
    <phoneticPr fontId="2" type="noConversion"/>
  </si>
  <si>
    <t>경기도 화성시 장안면 장안리 1655</t>
    <phoneticPr fontId="2" type="noConversion"/>
  </si>
  <si>
    <t xml:space="preserve"> 서장식 </t>
  </si>
  <si>
    <t>신세대22(22-7-7)
-&gt; 골드측조(28-8-9)로 교체</t>
    <phoneticPr fontId="2" type="noConversion"/>
  </si>
  <si>
    <t>15-&gt;11</t>
    <phoneticPr fontId="2" type="noConversion"/>
  </si>
  <si>
    <t>5월25일</t>
    <phoneticPr fontId="2" type="noConversion"/>
  </si>
  <si>
    <t>HS-R6</t>
    <phoneticPr fontId="2" type="noConversion"/>
  </si>
  <si>
    <t>경기도 화성시 장안면 장안리 1654</t>
    <phoneticPr fontId="2" type="noConversion"/>
  </si>
  <si>
    <t>12-&gt;9</t>
    <phoneticPr fontId="2" type="noConversion"/>
  </si>
  <si>
    <t>HS-R7</t>
    <phoneticPr fontId="2" type="noConversion"/>
  </si>
  <si>
    <t>경기도 화성시 장안면 장안리 1653</t>
    <phoneticPr fontId="2" type="noConversion"/>
  </si>
  <si>
    <t>15-&gt;12</t>
    <phoneticPr fontId="2" type="noConversion"/>
  </si>
  <si>
    <t>5월24일</t>
    <phoneticPr fontId="2" type="noConversion"/>
  </si>
  <si>
    <t>HS-R8</t>
    <phoneticPr fontId="2" type="noConversion"/>
  </si>
  <si>
    <t>경기도 화성시 장안면 장안리 1652</t>
    <phoneticPr fontId="2" type="noConversion"/>
  </si>
  <si>
    <t>HS-R9</t>
    <phoneticPr fontId="2" type="noConversion"/>
  </si>
  <si>
    <t>경기도 화성시 장안면 장안리 1632</t>
    <phoneticPr fontId="2" type="noConversion"/>
  </si>
  <si>
    <t xml:space="preserve"> 안일기 </t>
  </si>
  <si>
    <t>슈퍼오래가(22-7-7)</t>
    <phoneticPr fontId="2" type="noConversion"/>
  </si>
  <si>
    <t>5월13일</t>
    <phoneticPr fontId="2" type="noConversion"/>
  </si>
  <si>
    <t>HS-R10</t>
    <phoneticPr fontId="2" type="noConversion"/>
  </si>
  <si>
    <t>경기도 화성시 장안면 장안리 1625</t>
    <phoneticPr fontId="2" type="noConversion"/>
  </si>
  <si>
    <t>새만금</t>
  </si>
  <si>
    <t>SM-01</t>
    <phoneticPr fontId="2" type="noConversion"/>
  </si>
  <si>
    <t>전북특별자치도 부안군 계화면 계화리 2190,2191,2192,2193,2194,2195</t>
    <phoneticPr fontId="2" type="noConversion"/>
  </si>
  <si>
    <t>비료 확인</t>
    <phoneticPr fontId="2" type="noConversion"/>
  </si>
  <si>
    <t>SM-02</t>
    <phoneticPr fontId="2" type="noConversion"/>
  </si>
  <si>
    <t>전북특별자치도 부안군 계화면 계화리 2196,2197,2198,2199,2200,2201</t>
    <phoneticPr fontId="2" type="noConversion"/>
  </si>
  <si>
    <t>SM-03</t>
    <phoneticPr fontId="2" type="noConversion"/>
  </si>
  <si>
    <t>전북특별자치도 부안군 계화면 계화리 2202,2203,2204,2205,2206,2207</t>
    <phoneticPr fontId="2" type="noConversion"/>
  </si>
  <si>
    <t>SM-04</t>
    <phoneticPr fontId="2" type="noConversion"/>
  </si>
  <si>
    <t>전북특별자치도 부안군 계화면 계화리 2208,2209,2210,2211,2212,2213</t>
    <phoneticPr fontId="2" type="noConversion"/>
  </si>
  <si>
    <t>SM-05</t>
    <phoneticPr fontId="2" type="noConversion"/>
  </si>
  <si>
    <t>전북특별자치도 부안군 계화면 계화리 2214,2215,2216,2217,2218,2219</t>
    <phoneticPr fontId="2" type="noConversion"/>
  </si>
  <si>
    <t>SM-06</t>
    <phoneticPr fontId="2" type="noConversion"/>
  </si>
  <si>
    <t>전북특별자치도 부안군 계화면 계화리 2220,2221,2222,2223,2224,2225</t>
    <phoneticPr fontId="2" type="noConversion"/>
  </si>
  <si>
    <t>SM-07</t>
    <phoneticPr fontId="2" type="noConversion"/>
  </si>
  <si>
    <t>전북특별자치도 부안군 계화면 계화리 2226,2227,2228</t>
    <phoneticPr fontId="2" type="noConversion"/>
  </si>
  <si>
    <t>SM-08</t>
    <phoneticPr fontId="2" type="noConversion"/>
  </si>
  <si>
    <t>전북특별자치도 부안군 계화면 계화리 2229,2230,2231</t>
    <phoneticPr fontId="2" type="noConversion"/>
  </si>
  <si>
    <t>SM-09</t>
    <phoneticPr fontId="2" type="noConversion"/>
  </si>
  <si>
    <t>전북특별자치도 부안군 계화면 계화리 2232,2233,2234</t>
    <phoneticPr fontId="2" type="noConversion"/>
  </si>
  <si>
    <t>SM-10</t>
    <phoneticPr fontId="2" type="noConversion"/>
  </si>
  <si>
    <t>전북특별자치도 부안군 계화면 계화리 2235,2236,2237</t>
    <phoneticPr fontId="2" type="noConversion"/>
  </si>
  <si>
    <t>SM-11</t>
    <phoneticPr fontId="2" type="noConversion"/>
  </si>
  <si>
    <t>전북특별자치도 부안군 계화면 계화리 2238,2239,2240</t>
    <phoneticPr fontId="2" type="noConversion"/>
  </si>
  <si>
    <t>SM-12</t>
    <phoneticPr fontId="2" type="noConversion"/>
  </si>
  <si>
    <t>전북특별자치도 부안군 계화면 계화리 2241,2242,2243</t>
    <phoneticPr fontId="2" type="noConversion"/>
  </si>
  <si>
    <t>SM-13</t>
    <phoneticPr fontId="2" type="noConversion"/>
  </si>
  <si>
    <t>전북특별자치도 부안군 계화면 계화리 2452,2453,2454,2455,2456</t>
    <phoneticPr fontId="2" type="noConversion"/>
  </si>
  <si>
    <t>최송주</t>
    <phoneticPr fontId="2" type="noConversion"/>
  </si>
  <si>
    <t>콩비료플러스(12-15-15)</t>
    <phoneticPr fontId="2" type="noConversion"/>
  </si>
  <si>
    <t>SM-14</t>
    <phoneticPr fontId="2" type="noConversion"/>
  </si>
  <si>
    <t>전북특별자치도 부안군 계화면 계화리 2447,2448 2449,2450,2451</t>
    <phoneticPr fontId="2" type="noConversion"/>
  </si>
  <si>
    <t>SM-15</t>
    <phoneticPr fontId="2" type="noConversion"/>
  </si>
  <si>
    <t>전북특별자치도 부안군 계화면 계화리 2442,2443,2444,2445,2446</t>
    <phoneticPr fontId="2" type="noConversion"/>
  </si>
  <si>
    <t>콩비료플러스(12-15-15)</t>
  </si>
  <si>
    <t>SM-16</t>
    <phoneticPr fontId="2" type="noConversion"/>
  </si>
  <si>
    <t>전북특별자치도 부안군 계화면 계화리 2437,2438,2439,2440,2441</t>
    <phoneticPr fontId="2" type="noConversion"/>
  </si>
  <si>
    <t>SM-17</t>
    <phoneticPr fontId="2" type="noConversion"/>
  </si>
  <si>
    <t>전북특별자치도 부안군 계화면 계화리 2432,2433,2434,2435,2436</t>
    <phoneticPr fontId="2" type="noConversion"/>
  </si>
  <si>
    <t>SM-18</t>
    <phoneticPr fontId="2" type="noConversion"/>
  </si>
  <si>
    <t>전북특별자치도 부안군 계화면 계화리 2427,2428,2429,2430,2431</t>
    <phoneticPr fontId="2" type="noConversion"/>
  </si>
  <si>
    <t>SM-19</t>
    <phoneticPr fontId="2" type="noConversion"/>
  </si>
  <si>
    <t>전북특별자치도 부안군 계화면 계화리 2472,2473,2474</t>
    <phoneticPr fontId="2" type="noConversion"/>
  </si>
  <si>
    <t>SM-20</t>
    <phoneticPr fontId="2" type="noConversion"/>
  </si>
  <si>
    <t>전북특별자치도 부안군 계화면 계화리 2469,2470,2471</t>
    <phoneticPr fontId="2" type="noConversion"/>
  </si>
  <si>
    <t>SM-21</t>
    <phoneticPr fontId="2" type="noConversion"/>
  </si>
  <si>
    <t>전북특별자치도 부안군 계화면 계화리 2466,2467,2468</t>
    <phoneticPr fontId="2" type="noConversion"/>
  </si>
  <si>
    <t>SM-22</t>
    <phoneticPr fontId="2" type="noConversion"/>
  </si>
  <si>
    <t>전북특별자치도 부안군 계화면 계화리 2463,2464,2465</t>
    <phoneticPr fontId="2" type="noConversion"/>
  </si>
  <si>
    <t>SM-23</t>
    <phoneticPr fontId="2" type="noConversion"/>
  </si>
  <si>
    <t>전북특별자치도 부안군 계화면 계화리 2460,2461,2462</t>
    <phoneticPr fontId="2" type="noConversion"/>
  </si>
  <si>
    <t>SM-24</t>
    <phoneticPr fontId="2" type="noConversion"/>
  </si>
  <si>
    <t>전북특별자치도 부안군 계화면 계화리 2457,2458,2459</t>
    <phoneticPr fontId="2" type="noConversion"/>
  </si>
  <si>
    <t>드론</t>
    <phoneticPr fontId="2" type="noConversion"/>
  </si>
  <si>
    <t>엔페라</t>
    <phoneticPr fontId="2" type="noConversion"/>
  </si>
  <si>
    <t>입제 3kg</t>
    <phoneticPr fontId="2" type="noConversion"/>
  </si>
  <si>
    <t>콩 영양제</t>
    <phoneticPr fontId="2" type="noConversion"/>
  </si>
  <si>
    <t>현장확인 변경필지</t>
    <phoneticPr fontId="2" type="noConversion"/>
  </si>
  <si>
    <t>서비스 내용</t>
    <phoneticPr fontId="2" type="noConversion"/>
  </si>
  <si>
    <t>수확량</t>
    <phoneticPr fontId="2" type="noConversion"/>
  </si>
  <si>
    <t>토양 분석</t>
    <phoneticPr fontId="2" type="noConversion"/>
  </si>
  <si>
    <t>생육 촬영</t>
    <phoneticPr fontId="2" type="noConversion"/>
  </si>
  <si>
    <t>변량 시비</t>
    <phoneticPr fontId="2" type="noConversion"/>
  </si>
  <si>
    <t>추가 분석</t>
    <phoneticPr fontId="2" type="noConversion"/>
  </si>
  <si>
    <t>순창</t>
    <phoneticPr fontId="2" type="noConversion"/>
  </si>
  <si>
    <t>SC-01</t>
    <phoneticPr fontId="2" type="noConversion"/>
  </si>
  <si>
    <t>전북특별자치도 순창군 쌍치면 도고리 513-3</t>
    <phoneticPr fontId="2" type="noConversion"/>
  </si>
  <si>
    <t>한승수</t>
    <phoneticPr fontId="2" type="noConversion"/>
  </si>
  <si>
    <t>1회</t>
    <phoneticPr fontId="2" type="noConversion"/>
  </si>
  <si>
    <t>2회(웃거름 전,후)</t>
    <phoneticPr fontId="2" type="noConversion"/>
  </si>
  <si>
    <t>콩나라 (13-6-8)</t>
    <phoneticPr fontId="2" type="noConversion"/>
  </si>
  <si>
    <t>SC-02</t>
    <phoneticPr fontId="2" type="noConversion"/>
  </si>
  <si>
    <t>전북특별자치도 순창군 쌍치면 도고리 513</t>
    <phoneticPr fontId="2" type="noConversion"/>
  </si>
  <si>
    <t>SC-03</t>
    <phoneticPr fontId="2" type="noConversion"/>
  </si>
  <si>
    <t>전북특별자치도 순창군 쌍치면 도고리 630</t>
    <phoneticPr fontId="2" type="noConversion"/>
  </si>
  <si>
    <t>새청무</t>
    <phoneticPr fontId="2" type="noConversion"/>
  </si>
  <si>
    <t>반포로 (28-7-7)</t>
    <phoneticPr fontId="2" type="noConversion"/>
  </si>
  <si>
    <t>SC-04</t>
    <phoneticPr fontId="2" type="noConversion"/>
  </si>
  <si>
    <t>전북특별자치도 순창군 쌍치면 도고리 631</t>
    <phoneticPr fontId="2" type="noConversion"/>
  </si>
  <si>
    <t>SC-05</t>
    <phoneticPr fontId="2" type="noConversion"/>
  </si>
  <si>
    <t>전북특별자치도 순창군 쌍치면 도고리 632</t>
    <phoneticPr fontId="2" type="noConversion"/>
  </si>
  <si>
    <t>SC-06</t>
    <phoneticPr fontId="2" type="noConversion"/>
  </si>
  <si>
    <t>전북특별자치도 순창군 쌍치면 도고리 651</t>
    <phoneticPr fontId="2" type="noConversion"/>
  </si>
  <si>
    <t>SC-07</t>
    <phoneticPr fontId="2" type="noConversion"/>
  </si>
  <si>
    <t>전북특별자치도 순창군 쌍치면 도고리 652</t>
    <phoneticPr fontId="2" type="noConversion"/>
  </si>
  <si>
    <t>SC-08</t>
    <phoneticPr fontId="2" type="noConversion"/>
  </si>
  <si>
    <t>전북특별자치도 순창군 쌍치면 도고리 653</t>
  </si>
  <si>
    <t>SC-09</t>
    <phoneticPr fontId="2" type="noConversion"/>
  </si>
  <si>
    <t>전북특별자치도 순창군 쌍치면 도고리 654</t>
  </si>
  <si>
    <t>SC-10</t>
    <phoneticPr fontId="2" type="noConversion"/>
  </si>
  <si>
    <t>전북특별자치도 순창군 쌍치면 도고리 655</t>
  </si>
  <si>
    <t>SC-11</t>
    <phoneticPr fontId="2" type="noConversion"/>
  </si>
  <si>
    <t>전북특별자치도 순창군 쌍치면 도고리 656,657</t>
    <phoneticPr fontId="2" type="noConversion"/>
  </si>
  <si>
    <t>SC-12</t>
    <phoneticPr fontId="2" type="noConversion"/>
  </si>
  <si>
    <t>전북특별자치도 순창군 쌍치면 도고리 658</t>
  </si>
  <si>
    <t>대찬</t>
    <phoneticPr fontId="2" type="noConversion"/>
  </si>
  <si>
    <t>SC-13</t>
    <phoneticPr fontId="2" type="noConversion"/>
  </si>
  <si>
    <t>전북특별자치도 순창군 쌍치면 도고리 659</t>
    <phoneticPr fontId="2" type="noConversion"/>
  </si>
  <si>
    <t>SC-14</t>
    <phoneticPr fontId="2" type="noConversion"/>
  </si>
  <si>
    <t>전북특별자치도 순창군 쌍치면 도고리 648,649</t>
    <phoneticPr fontId="2" type="noConversion"/>
  </si>
  <si>
    <t>SC-15</t>
    <phoneticPr fontId="2" type="noConversion"/>
  </si>
  <si>
    <t>전북특별자치도 순창군 쌍치면 도고리 502</t>
    <phoneticPr fontId="2" type="noConversion"/>
  </si>
  <si>
    <t>SC-16</t>
    <phoneticPr fontId="2" type="noConversion"/>
  </si>
  <si>
    <t>전북특별자치도 순창군 쌍치면 도고리 774-2</t>
    <phoneticPr fontId="2" type="noConversion"/>
  </si>
  <si>
    <t>SC-17</t>
    <phoneticPr fontId="2" type="noConversion"/>
  </si>
  <si>
    <t>전북특별자치도 순창군 쌍치면 도고리 774-3</t>
    <phoneticPr fontId="2" type="noConversion"/>
  </si>
  <si>
    <t>SC-18</t>
    <phoneticPr fontId="2" type="noConversion"/>
  </si>
  <si>
    <t>전북특별자치도 순창군 쌍치면 도고리 774-4,774-5</t>
    <phoneticPr fontId="2" type="noConversion"/>
  </si>
  <si>
    <t>SC-19</t>
    <phoneticPr fontId="2" type="noConversion"/>
  </si>
  <si>
    <t>전북특별자치도 순창군 쌍치면 도고리 775-2,3,4</t>
    <phoneticPr fontId="2" type="noConversion"/>
  </si>
  <si>
    <t>SC-20</t>
    <phoneticPr fontId="2" type="noConversion"/>
  </si>
  <si>
    <t>전북특별자치도 순창군 쌍치면 도고리 775-3,775-4</t>
    <phoneticPr fontId="2" type="noConversion"/>
  </si>
  <si>
    <t>SC-21</t>
    <phoneticPr fontId="2" type="noConversion"/>
  </si>
  <si>
    <t>전북특별자치도 순창군 쌍치면 도고리 259,261,261-2,262</t>
  </si>
  <si>
    <t>SC-23</t>
    <phoneticPr fontId="2" type="noConversion"/>
  </si>
  <si>
    <t>전북특별자치도 순창군 쌍치면 도고리 262,263,264,265,266</t>
    <phoneticPr fontId="2" type="noConversion"/>
  </si>
  <si>
    <t>구례</t>
    <phoneticPr fontId="2" type="noConversion"/>
  </si>
  <si>
    <t>GR-01</t>
    <phoneticPr fontId="2" type="noConversion"/>
  </si>
  <si>
    <t>전라남도 구례군 용방면 신도리 1154-3</t>
    <phoneticPr fontId="2" type="noConversion"/>
  </si>
  <si>
    <t>양홍식</t>
    <phoneticPr fontId="2" type="noConversion"/>
  </si>
  <si>
    <t>20-17-17</t>
    <phoneticPr fontId="2" type="noConversion"/>
  </si>
  <si>
    <t>GR-02</t>
  </si>
  <si>
    <t>전라남도 구례군 용방면 신도리 1154-11</t>
    <phoneticPr fontId="2" type="noConversion"/>
  </si>
  <si>
    <t>GR-03</t>
  </si>
  <si>
    <t>전라남도 구례군 용방면 신도리 1154-12</t>
    <phoneticPr fontId="2" type="noConversion"/>
  </si>
  <si>
    <t>20-17-17</t>
  </si>
  <si>
    <t>GR-04</t>
  </si>
  <si>
    <t>전라남도 구례군 용방면 신도리 1155-8</t>
    <phoneticPr fontId="2" type="noConversion"/>
  </si>
  <si>
    <t>GR-05</t>
  </si>
  <si>
    <t>전라남도 구례군 용방면 신도리 1155-10</t>
    <phoneticPr fontId="2" type="noConversion"/>
  </si>
  <si>
    <t>GR-06</t>
  </si>
  <si>
    <t>전라남도 구례군 용방면 신도리 1155-13</t>
    <phoneticPr fontId="2" type="noConversion"/>
  </si>
  <si>
    <t>GR-07</t>
  </si>
  <si>
    <t>전라남도 구례군 용방면 신도리 1155-17,1155-18,1155-19</t>
    <phoneticPr fontId="2" type="noConversion"/>
  </si>
  <si>
    <t>GR-08</t>
  </si>
  <si>
    <t>전라남도 구례군 용방면 신도리 1162-6</t>
    <phoneticPr fontId="2" type="noConversion"/>
  </si>
  <si>
    <t>GR-09</t>
  </si>
  <si>
    <t>전라남도 구례군 용방면 신도리 1162-9,1162-10</t>
    <phoneticPr fontId="2" type="noConversion"/>
  </si>
  <si>
    <t>GR-10</t>
    <phoneticPr fontId="2" type="noConversion"/>
  </si>
  <si>
    <t>전라남도 구례군 용방면 중방리 688-4</t>
    <phoneticPr fontId="2" type="noConversion"/>
  </si>
  <si>
    <t>GR-11</t>
    <phoneticPr fontId="2" type="noConversion"/>
  </si>
  <si>
    <t>전라남도 구례군 용방면 중방리 688-8</t>
    <phoneticPr fontId="2" type="noConversion"/>
  </si>
  <si>
    <t>GR-12</t>
    <phoneticPr fontId="2" type="noConversion"/>
  </si>
  <si>
    <t>전라남도 구례군 용방면 중방리 688-18</t>
    <phoneticPr fontId="2" type="noConversion"/>
  </si>
  <si>
    <t>HS-01</t>
    <phoneticPr fontId="2" type="noConversion"/>
  </si>
  <si>
    <t>경기도 화성시 장안면 장안리 1597,1598</t>
    <phoneticPr fontId="2" type="noConversion"/>
  </si>
  <si>
    <t>4회(이앙 후,웃거름 전,후,수확전)</t>
    <phoneticPr fontId="2" type="noConversion"/>
  </si>
  <si>
    <t>교육만 진행</t>
    <phoneticPr fontId="2" type="noConversion"/>
  </si>
  <si>
    <t>단백질 분석</t>
    <phoneticPr fontId="2" type="noConversion"/>
  </si>
  <si>
    <t>골든퀸3</t>
  </si>
  <si>
    <t>26 -&gt;20</t>
    <phoneticPr fontId="2" type="noConversion"/>
  </si>
  <si>
    <t>HS-02</t>
    <phoneticPr fontId="2" type="noConversion"/>
  </si>
  <si>
    <t>경기도 화성시 장안면 장안리 1846</t>
  </si>
  <si>
    <t>34 -&gt; 27</t>
    <phoneticPr fontId="2" type="noConversion"/>
  </si>
  <si>
    <t>HS-03</t>
    <phoneticPr fontId="2" type="noConversion"/>
  </si>
  <si>
    <t>경기도 화성시 장안면 장안리 1956,1957,1964,1965</t>
    <phoneticPr fontId="2" type="noConversion"/>
  </si>
  <si>
    <t xml:space="preserve"> 이경태 </t>
  </si>
  <si>
    <t>명품300(30-10-8)</t>
    <phoneticPr fontId="2" type="noConversion"/>
  </si>
  <si>
    <t>HS-04</t>
    <phoneticPr fontId="2" type="noConversion"/>
  </si>
  <si>
    <t>경기도 화성시 장안면 장안리 2264</t>
    <phoneticPr fontId="2" type="noConversion"/>
  </si>
  <si>
    <t>HS-05</t>
    <phoneticPr fontId="2" type="noConversion"/>
  </si>
  <si>
    <t>경기도 화성시 장안면 장안리 2268</t>
    <phoneticPr fontId="2" type="noConversion"/>
  </si>
  <si>
    <t>HS-06</t>
    <phoneticPr fontId="2" type="noConversion"/>
  </si>
  <si>
    <t>경기도 화성시 장안면 장안리 2342,2343</t>
    <phoneticPr fontId="2" type="noConversion"/>
  </si>
  <si>
    <t>HS-07</t>
    <phoneticPr fontId="2" type="noConversion"/>
  </si>
  <si>
    <t>경기도 화성시 장안면 장안리 2366</t>
    <phoneticPr fontId="2" type="noConversion"/>
  </si>
  <si>
    <t>HS-08</t>
    <phoneticPr fontId="2" type="noConversion"/>
  </si>
  <si>
    <t>경기도 화성시 장안면 장안리 2365</t>
    <phoneticPr fontId="2" type="noConversion"/>
  </si>
  <si>
    <t>HS-09</t>
    <phoneticPr fontId="2" type="noConversion"/>
  </si>
  <si>
    <t>경기도 화성시 장안면 장안리 2336,2337</t>
    <phoneticPr fontId="2" type="noConversion"/>
  </si>
  <si>
    <t>HS-10</t>
    <phoneticPr fontId="2" type="noConversion"/>
  </si>
  <si>
    <t>경기도 화성시 장안면 장안리 2334,2335</t>
    <phoneticPr fontId="2" type="noConversion"/>
  </si>
  <si>
    <t>HS-11</t>
    <phoneticPr fontId="2" type="noConversion"/>
  </si>
  <si>
    <t>경기도 화성시 장안면 장안리 2371</t>
    <phoneticPr fontId="2" type="noConversion"/>
  </si>
  <si>
    <t>HS-12</t>
    <phoneticPr fontId="2" type="noConversion"/>
  </si>
  <si>
    <t>경기도 화성시 장안면 장안리 2372</t>
    <phoneticPr fontId="2" type="noConversion"/>
  </si>
  <si>
    <t>HS-13</t>
    <phoneticPr fontId="2" type="noConversion"/>
  </si>
  <si>
    <t>경기도 화성시 장안면 장안리 2325,2326</t>
    <phoneticPr fontId="2" type="noConversion"/>
  </si>
  <si>
    <t>HS-14</t>
    <phoneticPr fontId="2" type="noConversion"/>
  </si>
  <si>
    <t>경기도 화성시 장안면 장안리 2327,2328</t>
    <phoneticPr fontId="2" type="noConversion"/>
  </si>
  <si>
    <t>HS-15</t>
    <phoneticPr fontId="2" type="noConversion"/>
  </si>
  <si>
    <t>경기도 화성시 장안면 장안리 2329</t>
    <phoneticPr fontId="2" type="noConversion"/>
  </si>
  <si>
    <t>HS-16</t>
    <phoneticPr fontId="2" type="noConversion"/>
  </si>
  <si>
    <t>경기도 화성시 장안면 장안리 2330</t>
    <phoneticPr fontId="2" type="noConversion"/>
  </si>
  <si>
    <t>HS-17</t>
    <phoneticPr fontId="2" type="noConversion"/>
  </si>
  <si>
    <t>경기도 화성시 장안면 장안리 2248,2249</t>
    <phoneticPr fontId="2" type="noConversion"/>
  </si>
  <si>
    <t xml:space="preserve"> 신성용 </t>
  </si>
  <si>
    <t>이편한S(26-6-7)</t>
    <phoneticPr fontId="2" type="noConversion"/>
  </si>
  <si>
    <t>HS-18</t>
    <phoneticPr fontId="2" type="noConversion"/>
  </si>
  <si>
    <t>경기도 화성시 장안면 장안리 2245-1</t>
    <phoneticPr fontId="2" type="noConversion"/>
  </si>
  <si>
    <t>HS-19</t>
    <phoneticPr fontId="2" type="noConversion"/>
  </si>
  <si>
    <t>경기도 화성시 장안면 장안리 1695</t>
    <phoneticPr fontId="2" type="noConversion"/>
  </si>
  <si>
    <t xml:space="preserve"> 유기철 </t>
  </si>
  <si>
    <t>HS-20</t>
    <phoneticPr fontId="2" type="noConversion"/>
  </si>
  <si>
    <t>경기도 화성시 장안면 장안리 1659</t>
    <phoneticPr fontId="2" type="noConversion"/>
  </si>
  <si>
    <t>HS-21</t>
    <phoneticPr fontId="2" type="noConversion"/>
  </si>
  <si>
    <t>경기도 화성시 장안면 장안리 1812,1813,1814</t>
    <phoneticPr fontId="2" type="noConversion"/>
  </si>
  <si>
    <t>HS-22</t>
    <phoneticPr fontId="2" type="noConversion"/>
  </si>
  <si>
    <t>경기도 화성시 장안면 장안리 1933</t>
    <phoneticPr fontId="2" type="noConversion"/>
  </si>
  <si>
    <t>HS-23</t>
    <phoneticPr fontId="2" type="noConversion"/>
  </si>
  <si>
    <t>경기도 화성시 장안면 장안리 1930</t>
    <phoneticPr fontId="2" type="noConversion"/>
  </si>
  <si>
    <t>HS-24</t>
    <phoneticPr fontId="2" type="noConversion"/>
  </si>
  <si>
    <t>경기도 화성시 장안면 장안리 1935</t>
    <phoneticPr fontId="2" type="noConversion"/>
  </si>
  <si>
    <t>HS-25</t>
    <phoneticPr fontId="2" type="noConversion"/>
  </si>
  <si>
    <t>경기도 화성시 장안면 장안리 1949-1</t>
  </si>
  <si>
    <t>고시히까리</t>
  </si>
  <si>
    <t>HS-26</t>
    <phoneticPr fontId="2" type="noConversion"/>
  </si>
  <si>
    <t>경기도 화성시 장안면 장안리 1939</t>
  </si>
  <si>
    <t>HS-27</t>
    <phoneticPr fontId="2" type="noConversion"/>
  </si>
  <si>
    <t>경기도 화성시 장안면 장안리 1932,1938</t>
  </si>
  <si>
    <t>HS-28</t>
    <phoneticPr fontId="2" type="noConversion"/>
  </si>
  <si>
    <t>경기도 화성시 장안면 장안리 1941</t>
  </si>
  <si>
    <t>HS-29</t>
    <phoneticPr fontId="2" type="noConversion"/>
  </si>
  <si>
    <t>경기도 화성시 장안면 장안리 2183</t>
  </si>
  <si>
    <t>HS-30</t>
    <phoneticPr fontId="2" type="noConversion"/>
  </si>
  <si>
    <t>경기도 화성시 장안면 장안리 2182</t>
  </si>
  <si>
    <t>HS-31</t>
    <phoneticPr fontId="2" type="noConversion"/>
  </si>
  <si>
    <t>경기도 화성시 장안면 장안리 2227,2228,2229,2230</t>
  </si>
  <si>
    <t>HS-32</t>
    <phoneticPr fontId="2" type="noConversion"/>
  </si>
  <si>
    <t>경기도 화성시 장안면 장안리 2270-1,2271,2272</t>
  </si>
  <si>
    <t>HS-33</t>
    <phoneticPr fontId="2" type="noConversion"/>
  </si>
  <si>
    <t>경기도 화성시 장안면 장안리 1595,1596</t>
  </si>
  <si>
    <t xml:space="preserve"> 임창희 </t>
  </si>
  <si>
    <t>HS-34</t>
    <phoneticPr fontId="2" type="noConversion"/>
  </si>
  <si>
    <t>경기도 화성시 장안면 장안리 1606</t>
  </si>
  <si>
    <t>HS-35</t>
    <phoneticPr fontId="2" type="noConversion"/>
  </si>
  <si>
    <t>경기도 화성시 장안면 장안리 1607</t>
  </si>
  <si>
    <t>HS-36</t>
    <phoneticPr fontId="2" type="noConversion"/>
  </si>
  <si>
    <t>경기도 화성시 장안면 장안리 1620,1621</t>
  </si>
  <si>
    <t>HS-37</t>
    <phoneticPr fontId="2" type="noConversion"/>
  </si>
  <si>
    <t>경기도 화성시 장안면 장안리 1622</t>
  </si>
  <si>
    <t>HS-38</t>
    <phoneticPr fontId="2" type="noConversion"/>
  </si>
  <si>
    <t>경기도 화성시 장안면 장안리 2236</t>
  </si>
  <si>
    <t>HS-39</t>
    <phoneticPr fontId="2" type="noConversion"/>
  </si>
  <si>
    <t>경기도 화성시 장안면 장안리 2237</t>
  </si>
  <si>
    <t>HS-40</t>
    <phoneticPr fontId="2" type="noConversion"/>
  </si>
  <si>
    <t>경기도 화성시 장안면 장안리 2238</t>
  </si>
  <si>
    <t>HS-41</t>
    <phoneticPr fontId="2" type="noConversion"/>
  </si>
  <si>
    <t>경기도 화성시 장안면 장안리 2369,2369-1</t>
  </si>
  <si>
    <t>HS-42</t>
    <phoneticPr fontId="2" type="noConversion"/>
  </si>
  <si>
    <t>경기도 화성시 장안면 장안리 2369</t>
  </si>
  <si>
    <t>HS-43</t>
    <phoneticPr fontId="2" type="noConversion"/>
  </si>
  <si>
    <t>경기도 화성시 장안면 장안리 2374</t>
  </si>
  <si>
    <t>HS-44</t>
    <phoneticPr fontId="2" type="noConversion"/>
  </si>
  <si>
    <t>경기도 화성시 장안면 장안리 2316</t>
  </si>
  <si>
    <t>HS-45</t>
    <phoneticPr fontId="2" type="noConversion"/>
  </si>
  <si>
    <t>경기도 화성시 장안면 장안리 2313,2314,2315</t>
  </si>
  <si>
    <t>HS-46</t>
    <phoneticPr fontId="2" type="noConversion"/>
  </si>
  <si>
    <t>경기도 화성시 장안면 장안리 1624</t>
  </si>
  <si>
    <t>HS-47</t>
    <phoneticPr fontId="2" type="noConversion"/>
  </si>
  <si>
    <t>경기도 화성시 장안면 장안리 2178</t>
  </si>
  <si>
    <t xml:space="preserve"> 정원석 </t>
  </si>
  <si>
    <t xml:space="preserve">    </t>
    <phoneticPr fontId="2" type="noConversion"/>
  </si>
  <si>
    <t>HS-48</t>
    <phoneticPr fontId="2" type="noConversion"/>
  </si>
  <si>
    <t>경기도 화성시 장안면 장안리 2179,2180</t>
  </si>
  <si>
    <t>HS-49</t>
    <phoneticPr fontId="2" type="noConversion"/>
  </si>
  <si>
    <t>경기도 화성시 장안면 장안리 2247</t>
  </si>
  <si>
    <t>HS-50</t>
    <phoneticPr fontId="2" type="noConversion"/>
  </si>
  <si>
    <t>경기도 화성시 장안면 장안리 2246</t>
  </si>
  <si>
    <t>HS-51</t>
    <phoneticPr fontId="2" type="noConversion"/>
  </si>
  <si>
    <t>경기도 화성시 장안면 장안리 1921-1,1922</t>
  </si>
  <si>
    <t>HS-52</t>
    <phoneticPr fontId="2" type="noConversion"/>
  </si>
  <si>
    <t>경기도 화성시 장안면 장안리 2274</t>
  </si>
  <si>
    <t>HS-53</t>
    <phoneticPr fontId="2" type="noConversion"/>
  </si>
  <si>
    <t>경기도 화성시 장안면 장안리 2272-1,2273</t>
  </si>
  <si>
    <t>HS-54</t>
    <phoneticPr fontId="2" type="noConversion"/>
  </si>
  <si>
    <t>경기도 화성시 장안면 장안리 2277</t>
  </si>
  <si>
    <t>HS-55</t>
    <phoneticPr fontId="2" type="noConversion"/>
  </si>
  <si>
    <t>경기도 화성시 장안면 장안리 2278</t>
  </si>
  <si>
    <t>HS-56</t>
    <phoneticPr fontId="2" type="noConversion"/>
  </si>
  <si>
    <t>경기도 화성시 장안면 장안리 2279</t>
  </si>
  <si>
    <t>HS-57</t>
    <phoneticPr fontId="2" type="noConversion"/>
  </si>
  <si>
    <t>경기도 화성시 장안면 장안리 2280</t>
  </si>
  <si>
    <t>HS-58</t>
    <phoneticPr fontId="2" type="noConversion"/>
  </si>
  <si>
    <t>경기도 화성시 장안면 장안리 2317,2318</t>
  </si>
  <si>
    <t xml:space="preserve"> 한명현 </t>
  </si>
  <si>
    <t>HS-59</t>
    <phoneticPr fontId="2" type="noConversion"/>
  </si>
  <si>
    <t>경기도 화성시 장안면 장안리 2532</t>
  </si>
  <si>
    <t>HS-60</t>
    <phoneticPr fontId="2" type="noConversion"/>
  </si>
  <si>
    <t>경기도 화성시 장안면 장안리 2561</t>
  </si>
  <si>
    <t>HS-61</t>
    <phoneticPr fontId="2" type="noConversion"/>
  </si>
  <si>
    <t>경기도 화성시 장안면 장안리 2560</t>
  </si>
  <si>
    <t>HS-62</t>
    <phoneticPr fontId="2" type="noConversion"/>
  </si>
  <si>
    <t>경기도 화성시 장안면 장안리 2559-1</t>
  </si>
  <si>
    <t>HS-63</t>
    <phoneticPr fontId="2" type="noConversion"/>
  </si>
  <si>
    <t>경기도 화성시 장안면 장안리 2558,2559</t>
  </si>
  <si>
    <t>HS-64</t>
    <phoneticPr fontId="2" type="noConversion"/>
  </si>
  <si>
    <t>경기도 화성시 장안면 장안리 2562</t>
  </si>
  <si>
    <t>HS-65</t>
    <phoneticPr fontId="2" type="noConversion"/>
  </si>
  <si>
    <t>경기도 화성시 장안면 장안리 2563,2564</t>
  </si>
  <si>
    <t>HS-66</t>
    <phoneticPr fontId="2" type="noConversion"/>
  </si>
  <si>
    <t>경기도 화성시 장안면 장안리 2565</t>
  </si>
  <si>
    <t>HS-67</t>
    <phoneticPr fontId="2" type="noConversion"/>
  </si>
  <si>
    <t>경기도 화성시 장안면 수촌리 1166</t>
  </si>
  <si>
    <t>여리향</t>
  </si>
  <si>
    <t>반포로 OK(28-7-7)</t>
    <phoneticPr fontId="2" type="noConversion"/>
  </si>
  <si>
    <t>HS-68</t>
    <phoneticPr fontId="2" type="noConversion"/>
  </si>
  <si>
    <t>경기도 화성시 장안면 수촌리 1348</t>
  </si>
  <si>
    <t>HS-69</t>
    <phoneticPr fontId="2" type="noConversion"/>
  </si>
  <si>
    <t>경기도 화성시 장안면 수촌리 1231,1232,1233</t>
  </si>
  <si>
    <t>HS-70</t>
    <phoneticPr fontId="2" type="noConversion"/>
  </si>
  <si>
    <t>경기도 화성시 장안면 수촌리 1244</t>
  </si>
  <si>
    <t>HS-71</t>
    <phoneticPr fontId="2" type="noConversion"/>
  </si>
  <si>
    <t>경기도 화성시 장안면 수촌리 1245</t>
    <phoneticPr fontId="2" type="noConversion"/>
  </si>
  <si>
    <t>수찬미</t>
    <phoneticPr fontId="2" type="noConversion"/>
  </si>
  <si>
    <t>HS-72</t>
    <phoneticPr fontId="2" type="noConversion"/>
  </si>
  <si>
    <t>경기도 화성시 장안면 수촌리 1246</t>
    <phoneticPr fontId="2" type="noConversion"/>
  </si>
  <si>
    <t>HS-73</t>
    <phoneticPr fontId="2" type="noConversion"/>
  </si>
  <si>
    <t>경기도 화성시 장안면 수촌리 1247</t>
    <phoneticPr fontId="2" type="noConversion"/>
  </si>
  <si>
    <t>해들</t>
  </si>
  <si>
    <t>HS-74</t>
    <phoneticPr fontId="2" type="noConversion"/>
  </si>
  <si>
    <t>경기도 화성시 장안면 수촌리 1248</t>
    <phoneticPr fontId="2" type="noConversion"/>
  </si>
  <si>
    <t>HS-75</t>
    <phoneticPr fontId="2" type="noConversion"/>
  </si>
  <si>
    <t>경기도 화성시 장안면 수촌리 1249</t>
    <phoneticPr fontId="2" type="noConversion"/>
  </si>
  <si>
    <t>HS-76</t>
    <phoneticPr fontId="2" type="noConversion"/>
  </si>
  <si>
    <t>경기도 화성시 장안면 수촌리 1264</t>
    <phoneticPr fontId="2" type="noConversion"/>
  </si>
  <si>
    <t>HS-77</t>
    <phoneticPr fontId="2" type="noConversion"/>
  </si>
  <si>
    <t>경기도 화성시 장안면 수촌리 1265,1266</t>
    <phoneticPr fontId="2" type="noConversion"/>
  </si>
  <si>
    <t>HS-78</t>
    <phoneticPr fontId="2" type="noConversion"/>
  </si>
  <si>
    <t>경기도 화성시 장안면 수촌리 1267,1268,1269</t>
    <phoneticPr fontId="2" type="noConversion"/>
  </si>
  <si>
    <t>HS-79</t>
    <phoneticPr fontId="2" type="noConversion"/>
  </si>
  <si>
    <t>경기도 화성시 장안면 독정리 1193</t>
    <phoneticPr fontId="2" type="noConversion"/>
  </si>
  <si>
    <t>HS-80</t>
    <phoneticPr fontId="2" type="noConversion"/>
  </si>
  <si>
    <t>경기도 화성시 장안면 독정리 1198</t>
    <phoneticPr fontId="2" type="noConversion"/>
  </si>
  <si>
    <t>HS-81</t>
    <phoneticPr fontId="2" type="noConversion"/>
  </si>
  <si>
    <t>경기도 화성시 장안면 독정리 1199</t>
    <phoneticPr fontId="2" type="noConversion"/>
  </si>
  <si>
    <t>향진주</t>
  </si>
  <si>
    <t>HS-82</t>
    <phoneticPr fontId="2" type="noConversion"/>
  </si>
  <si>
    <t>경기도 화성시 장안면 독정리 1200</t>
    <phoneticPr fontId="2" type="noConversion"/>
  </si>
  <si>
    <t>HS-83</t>
    <phoneticPr fontId="2" type="noConversion"/>
  </si>
  <si>
    <t>경기도 화성시 장안면 독정리 1194-1</t>
    <phoneticPr fontId="2" type="noConversion"/>
  </si>
  <si>
    <t xml:space="preserve"> 배선태 </t>
  </si>
  <si>
    <t>HS-84</t>
    <phoneticPr fontId="2" type="noConversion"/>
  </si>
  <si>
    <t>경기도 화성시 장안면 수촌리 1252</t>
    <phoneticPr fontId="2" type="noConversion"/>
  </si>
  <si>
    <t>당진</t>
    <phoneticPr fontId="2" type="noConversion"/>
  </si>
  <si>
    <t>DJ-01</t>
    <phoneticPr fontId="2" type="noConversion"/>
  </si>
  <si>
    <t>충청남도 당진시 고대면 당진포리 1757, 1758</t>
    <phoneticPr fontId="2" type="noConversion"/>
  </si>
  <si>
    <t>박재남</t>
    <phoneticPr fontId="2" type="noConversion"/>
  </si>
  <si>
    <t>처방맵 제공</t>
    <phoneticPr fontId="2" type="noConversion"/>
  </si>
  <si>
    <t>DJ-02</t>
    <phoneticPr fontId="2" type="noConversion"/>
  </si>
  <si>
    <t>충청남도 당진시 고대면 당진포리 1759, 1760</t>
    <phoneticPr fontId="2" type="noConversion"/>
  </si>
  <si>
    <t>DJ-03</t>
    <phoneticPr fontId="2" type="noConversion"/>
  </si>
  <si>
    <t>충청남도 당진시 대호지면 장정리 206-9</t>
    <phoneticPr fontId="2" type="noConversion"/>
  </si>
  <si>
    <t>김천호</t>
    <phoneticPr fontId="2" type="noConversion"/>
  </si>
  <si>
    <t>DJ-04</t>
  </si>
  <si>
    <t>충청남도 당진시 대호지면 장정리 212</t>
    <phoneticPr fontId="2" type="noConversion"/>
  </si>
  <si>
    <t>DJ-05</t>
  </si>
  <si>
    <t>충청남도 당진시 대호지면 장정리 211-2</t>
    <phoneticPr fontId="2" type="noConversion"/>
  </si>
  <si>
    <t>DJ-06</t>
  </si>
  <si>
    <t>충청남도 당진시 대호지면 장정리 221-1</t>
    <phoneticPr fontId="2" type="noConversion"/>
  </si>
  <si>
    <t>DJ-07</t>
  </si>
  <si>
    <t>충청남도 당진시 대호지면 장정리 221-2</t>
    <phoneticPr fontId="2" type="noConversion"/>
  </si>
  <si>
    <t>DJ-08</t>
  </si>
  <si>
    <t>충청남도 당진시 대호지면 장정리 13-14</t>
    <phoneticPr fontId="2" type="noConversion"/>
  </si>
  <si>
    <t>BD-01</t>
    <phoneticPr fontId="2" type="noConversion"/>
  </si>
  <si>
    <t>전북특별자치도 김제시 성덕면 성덕리 908-4</t>
    <phoneticPr fontId="2" type="noConversion"/>
  </si>
  <si>
    <t>비단길</t>
    <phoneticPr fontId="2" type="noConversion"/>
  </si>
  <si>
    <t>O(채취X)</t>
    <phoneticPr fontId="2" type="noConversion"/>
  </si>
  <si>
    <t>KG케미칼 콩비료플러스(12-15-15)</t>
    <phoneticPr fontId="2" type="noConversion"/>
  </si>
  <si>
    <t>BD-02</t>
    <phoneticPr fontId="2" type="noConversion"/>
  </si>
  <si>
    <t>전북특별자치도 김제시 성덕면 성덕리 908-5</t>
  </si>
  <si>
    <t>BD-03</t>
  </si>
  <si>
    <t>전북특별자치도 김제시 성덕면 성덕리 908-11</t>
  </si>
  <si>
    <t>BD-04</t>
  </si>
  <si>
    <t>전북특별자치도 김제시 성덕면 성덕리 908-12</t>
  </si>
  <si>
    <t>BD-05</t>
  </si>
  <si>
    <t>전북특별자치도 김제시 성덕면 성덕리 909-1</t>
  </si>
  <si>
    <t>BD-06</t>
  </si>
  <si>
    <t>전북특별자치도 김제시 성덕면 성덕리 909-2</t>
    <phoneticPr fontId="2" type="noConversion"/>
  </si>
  <si>
    <t>BD-07</t>
  </si>
  <si>
    <t>전북특별자치도 김제시 성덕면 성덕리 909-3</t>
  </si>
  <si>
    <t>BD-08</t>
  </si>
  <si>
    <t>전북특별자치도 김제시 성덕면 성덕리 909-4</t>
  </si>
  <si>
    <t>BD-09</t>
  </si>
  <si>
    <t>전북특별자치도 김제시 성덕면 성덕리 909-9</t>
  </si>
  <si>
    <t>BD-10</t>
  </si>
  <si>
    <t>전북특별자치도 김제시 성덕면 성덕리 909-10</t>
  </si>
  <si>
    <t>BD-11</t>
  </si>
  <si>
    <t>전북특별자치도 김제시 성덕면 성덕리 909-11</t>
  </si>
  <si>
    <t>BD-12</t>
  </si>
  <si>
    <t>전북특별자치도 김제시 성덕면 성덕리 909-12</t>
  </si>
  <si>
    <t>BD-13</t>
  </si>
  <si>
    <t>전북특별자치도 김제시 성덕면 성덕리 919-1</t>
  </si>
  <si>
    <t>BD-14</t>
  </si>
  <si>
    <t>전북특별자치도 김제시 성덕면 성덕리 919-2</t>
  </si>
  <si>
    <t>BD-15</t>
  </si>
  <si>
    <t>전북특별자치도 김제시 광활면 옥포리 2040</t>
    <phoneticPr fontId="2" type="noConversion"/>
  </si>
  <si>
    <t>진천</t>
    <phoneticPr fontId="2" type="noConversion"/>
  </si>
  <si>
    <t>JC-01</t>
    <phoneticPr fontId="2" type="noConversion"/>
  </si>
  <si>
    <t>충청북도 진천군 덕산읍 신척리 309, 310</t>
    <phoneticPr fontId="2" type="noConversion"/>
  </si>
  <si>
    <t>최장락</t>
    <phoneticPr fontId="2" type="noConversion"/>
  </si>
  <si>
    <t>황금노들</t>
    <phoneticPr fontId="2" type="noConversion"/>
  </si>
  <si>
    <t>JC-02</t>
    <phoneticPr fontId="2" type="noConversion"/>
  </si>
  <si>
    <t>충청북도 진천군 덕산읍 신척리 305-2, 306</t>
    <phoneticPr fontId="2" type="noConversion"/>
  </si>
  <si>
    <t>청품</t>
    <phoneticPr fontId="2" type="noConversion"/>
  </si>
  <si>
    <t>JC-03</t>
  </si>
  <si>
    <t>충청북도 진천군 덕산읍 신척리 305-4, 305-5</t>
    <phoneticPr fontId="2" type="noConversion"/>
  </si>
  <si>
    <t>JC-04</t>
  </si>
  <si>
    <t>충청북도 진천군 덕산읍 신척리 305-6, 305-7</t>
    <phoneticPr fontId="2" type="noConversion"/>
  </si>
  <si>
    <t>JC-05</t>
  </si>
  <si>
    <t>충청북도 진천군 덕산읍 신척리 305-9</t>
    <phoneticPr fontId="2" type="noConversion"/>
  </si>
  <si>
    <t>JC-06</t>
  </si>
  <si>
    <t>충청북도 진천군 덕산읍 구산리 111</t>
    <phoneticPr fontId="2" type="noConversion"/>
  </si>
  <si>
    <t>표종철</t>
    <phoneticPr fontId="2" type="noConversion"/>
  </si>
  <si>
    <t>■ 사설 업체</t>
    <phoneticPr fontId="2" type="noConversion"/>
  </si>
  <si>
    <t>분석단가</t>
    <phoneticPr fontId="2" type="noConversion"/>
  </si>
  <si>
    <t>실증/매출 구분</t>
    <phoneticPr fontId="2" type="noConversion"/>
  </si>
  <si>
    <t>실증 CASE</t>
    <phoneticPr fontId="2" type="noConversion"/>
  </si>
  <si>
    <t>작물</t>
    <phoneticPr fontId="2" type="noConversion"/>
  </si>
  <si>
    <t>필지수</t>
    <phoneticPr fontId="2" type="noConversion"/>
  </si>
  <si>
    <t>포인트</t>
    <phoneticPr fontId="2" type="noConversion"/>
  </si>
  <si>
    <t>추가 시료</t>
    <phoneticPr fontId="2" type="noConversion"/>
  </si>
  <si>
    <t>총 시료수</t>
    <phoneticPr fontId="2" type="noConversion"/>
  </si>
  <si>
    <t>분석 요소</t>
    <phoneticPr fontId="2" type="noConversion"/>
  </si>
  <si>
    <t>PH</t>
    <phoneticPr fontId="2" type="noConversion"/>
  </si>
  <si>
    <t>EC</t>
    <phoneticPr fontId="2" type="noConversion"/>
  </si>
  <si>
    <t xml:space="preserve"> 유기물</t>
    <phoneticPr fontId="2" type="noConversion"/>
  </si>
  <si>
    <t>유효인산</t>
    <phoneticPr fontId="2" type="noConversion"/>
  </si>
  <si>
    <t>유효규산</t>
    <phoneticPr fontId="2" type="noConversion"/>
  </si>
  <si>
    <t>치환성 칼륨</t>
    <phoneticPr fontId="2" type="noConversion"/>
  </si>
  <si>
    <t>치환성 칼슘</t>
    <phoneticPr fontId="2" type="noConversion"/>
  </si>
  <si>
    <t>치환성 마그네슘</t>
    <phoneticPr fontId="2" type="noConversion"/>
  </si>
  <si>
    <t>토성</t>
    <phoneticPr fontId="2" type="noConversion"/>
  </si>
  <si>
    <t>공급가액</t>
    <phoneticPr fontId="2" type="noConversion"/>
  </si>
  <si>
    <t>횟수</t>
    <phoneticPr fontId="2" type="noConversion"/>
  </si>
  <si>
    <t>비용</t>
    <phoneticPr fontId="2" type="noConversion"/>
  </si>
  <si>
    <t>실증</t>
    <phoneticPr fontId="2" type="noConversion"/>
  </si>
  <si>
    <t>벼(신동진)</t>
    <phoneticPr fontId="2" type="noConversion"/>
  </si>
  <si>
    <t>기술센터로 변경</t>
    <phoneticPr fontId="2" type="noConversion"/>
  </si>
  <si>
    <t>기술센터 변경</t>
    <phoneticPr fontId="2" type="noConversion"/>
  </si>
  <si>
    <t>논콩</t>
    <phoneticPr fontId="2" type="noConversion"/>
  </si>
  <si>
    <t>ALL</t>
    <phoneticPr fontId="2" type="noConversion"/>
  </si>
  <si>
    <t>6월 이후 한번더 진행</t>
    <phoneticPr fontId="2" type="noConversion"/>
  </si>
  <si>
    <t>매출</t>
    <phoneticPr fontId="2" type="noConversion"/>
  </si>
  <si>
    <t>-</t>
    <phoneticPr fontId="2" type="noConversion"/>
  </si>
  <si>
    <t>질소 패키지</t>
    <phoneticPr fontId="2" type="noConversion"/>
  </si>
  <si>
    <t>5월 13일~ 14일 재진행</t>
    <phoneticPr fontId="2" type="noConversion"/>
  </si>
  <si>
    <t>총계</t>
    <phoneticPr fontId="2" type="noConversion"/>
  </si>
  <si>
    <t>총 비용</t>
    <phoneticPr fontId="2" type="noConversion"/>
  </si>
  <si>
    <t>■ 기술센터</t>
    <phoneticPr fontId="2" type="noConversion"/>
  </si>
  <si>
    <t>벼(골든퀸 3호)</t>
    <phoneticPr fontId="2" type="noConversion"/>
  </si>
  <si>
    <t xml:space="preserve"> </t>
    <phoneticPr fontId="2" type="noConversion"/>
  </si>
  <si>
    <t>■사설 업체  재진행</t>
    <phoneticPr fontId="2" type="noConversion"/>
  </si>
  <si>
    <t>전북특별자치도 순창군 쌍치면 도고리 259</t>
    <phoneticPr fontId="2" type="noConversion"/>
  </si>
  <si>
    <t>SC-02</t>
  </si>
  <si>
    <t>전북특별자치도 순창군 쌍치면 도고리 261</t>
    <phoneticPr fontId="2" type="noConversion"/>
  </si>
  <si>
    <t>전북특별자치도 순창군 쌍치면 도고리 261-2</t>
    <phoneticPr fontId="2" type="noConversion"/>
  </si>
  <si>
    <t>전북특별자치도 순창군 쌍치면 도고리 262</t>
    <phoneticPr fontId="2" type="noConversion"/>
  </si>
  <si>
    <t>전북특별자치도 순창군 쌍치면 도고리 263</t>
  </si>
  <si>
    <t>전북특별자치도 순창군 쌍치면 도고리 264</t>
  </si>
  <si>
    <t>전북특별자치도 순창군 쌍치면 도고리 265</t>
    <phoneticPr fontId="2" type="noConversion"/>
  </si>
  <si>
    <t>전북특별자치도 순창군 쌍치면 도고리 266</t>
  </si>
  <si>
    <t>SC-06</t>
  </si>
  <si>
    <t>SC-07</t>
  </si>
  <si>
    <t>SC-08</t>
  </si>
  <si>
    <t>SC-09</t>
  </si>
  <si>
    <t>SC-10</t>
  </si>
  <si>
    <t>전북특별자치도 순창군 쌍치면 도고리 648</t>
    <phoneticPr fontId="2" type="noConversion"/>
  </si>
  <si>
    <t>SC-11</t>
  </si>
  <si>
    <t>전북특별자치도 순창군 쌍치면 도고리 649</t>
    <phoneticPr fontId="2" type="noConversion"/>
  </si>
  <si>
    <t>SC-12</t>
  </si>
  <si>
    <t>SC-13</t>
  </si>
  <si>
    <t>SC-14</t>
  </si>
  <si>
    <t>SC-15</t>
  </si>
  <si>
    <t>SC-16</t>
  </si>
  <si>
    <t>SC-17</t>
  </si>
  <si>
    <t>전북특별자치도 순창군 쌍치면 도고리 656</t>
  </si>
  <si>
    <t>전북특별자치도 순창군 쌍치면 도고리 657</t>
  </si>
  <si>
    <t>SC-18</t>
  </si>
  <si>
    <t>SC-19</t>
  </si>
  <si>
    <t>SC-20</t>
  </si>
  <si>
    <t>SC-21</t>
  </si>
  <si>
    <t>전북특별자치도 순창군 쌍치면 도고리 774-3</t>
  </si>
  <si>
    <t>SC-22</t>
  </si>
  <si>
    <t>전북특별자치도 순창군 쌍치면 도고리 774-4</t>
  </si>
  <si>
    <t>SC-23</t>
  </si>
  <si>
    <t>전북특별자치도 순창군 쌍치면 도고리 774-5</t>
  </si>
  <si>
    <t>SC-24</t>
  </si>
  <si>
    <t>전북특별자치도 순창군 쌍치면 도고리 775-2</t>
    <phoneticPr fontId="2" type="noConversion"/>
  </si>
  <si>
    <t>SC-25</t>
  </si>
  <si>
    <t>전북특별자치도 순창군 쌍치면 도고리 775-3</t>
    <phoneticPr fontId="2" type="noConversion"/>
  </si>
  <si>
    <t>전북특별자치도 순창군 쌍치면 도고리 775-4</t>
    <phoneticPr fontId="2" type="noConversion"/>
  </si>
  <si>
    <t>전라남도 구례군 용방면 신도리 1154-11</t>
  </si>
  <si>
    <t>전라남도 구례군 용방면 신도리 1154-12</t>
  </si>
  <si>
    <t>전라남도 구례군 용방면 신도리 1155-8</t>
  </si>
  <si>
    <t>전라남도 구례군 용방면 신도리 1155-10</t>
  </si>
  <si>
    <t>전라남도 구례군 용방면 신도리 1155-13</t>
  </si>
  <si>
    <t>전라남도 구례군 용방면 신도리 1155-19</t>
  </si>
  <si>
    <t>전라남도 구례군 용방면 신도리 1155-18</t>
    <phoneticPr fontId="2" type="noConversion"/>
  </si>
  <si>
    <t>전라남도 구례군 용방면 신도리 1155-17</t>
  </si>
  <si>
    <t>전라남도 구례군 용방면 신도리 1162-6</t>
  </si>
  <si>
    <t>전라남도 구례군 용방면 신도리 1162-10</t>
  </si>
  <si>
    <t>전라남도 구례군 용방면 신도리 1162-9</t>
  </si>
  <si>
    <t>GR-10</t>
  </si>
  <si>
    <t>전라남도 구례군 용방면 중방리 688-18</t>
  </si>
  <si>
    <t>GR-11</t>
  </si>
  <si>
    <t>전라남도 구례군 용방면 중방리 688-8</t>
  </si>
  <si>
    <t>GR-12</t>
  </si>
  <si>
    <t>전라남도 구례군 용방면 중방리 688-4</t>
  </si>
  <si>
    <t>화성시 장안리 2559-1</t>
  </si>
  <si>
    <t>화성시 장안리 2560</t>
  </si>
  <si>
    <t>화성시 장안리 2561</t>
  </si>
  <si>
    <t>화성시 장안리 2562</t>
  </si>
  <si>
    <t>화성시 장안리 2563</t>
  </si>
  <si>
    <t>화성시 장안리 2564</t>
  </si>
  <si>
    <t>화성시 장안리 2565</t>
  </si>
  <si>
    <t>화성시 장안리 2317</t>
    <phoneticPr fontId="2" type="noConversion"/>
  </si>
  <si>
    <t>화성시 장안리 2318</t>
  </si>
  <si>
    <t>화성시 장안리 2532</t>
  </si>
  <si>
    <t>화성시 장안리 2558</t>
  </si>
  <si>
    <t>화성시 장안리 2559</t>
  </si>
  <si>
    <t>화성시 장안리 1932</t>
    <phoneticPr fontId="2" type="noConversion"/>
  </si>
  <si>
    <t>화성시 장안리 1938</t>
    <phoneticPr fontId="2" type="noConversion"/>
  </si>
  <si>
    <t>화성시 장안리 1939</t>
  </si>
  <si>
    <t>화성시 장안리 1941</t>
  </si>
  <si>
    <t>화성시 장안리 2182</t>
  </si>
  <si>
    <t>화성시 장안리 2183</t>
  </si>
  <si>
    <t>화성시 장안리 2227</t>
  </si>
  <si>
    <t>화성시 장안리 2228</t>
  </si>
  <si>
    <t>화성시 장안리 2229</t>
  </si>
  <si>
    <t>화성시 장안리 2230</t>
  </si>
  <si>
    <t>화성시 장안리 2271</t>
  </si>
  <si>
    <t>화성시 장안리 2272</t>
  </si>
  <si>
    <t>화성시 장안리 1949-1</t>
  </si>
  <si>
    <t>화성시 장안리 2270-1</t>
  </si>
  <si>
    <t>화성시 장안리 1922</t>
  </si>
  <si>
    <t>화성시 장안리 2178</t>
  </si>
  <si>
    <t>화성시 장안리 2179</t>
  </si>
  <si>
    <t>화성시 장안리 2180</t>
  </si>
  <si>
    <t>화성시 장안리 2246</t>
  </si>
  <si>
    <t>화성시 장안리 2247</t>
  </si>
  <si>
    <t>화성시 장안리 2272-1</t>
  </si>
  <si>
    <t>화성시 장안리 2273</t>
  </si>
  <si>
    <t>화성시 장안리 2274</t>
  </si>
  <si>
    <t>화성시 장안리 1921-1</t>
  </si>
  <si>
    <t>화성시 독정리 1193</t>
  </si>
  <si>
    <t>화성시 독정리 1198</t>
  </si>
  <si>
    <t>화성시 수촌리 1348</t>
  </si>
  <si>
    <t>화성시 수촌리 1249</t>
  </si>
  <si>
    <t>화성시 수촌리 1231</t>
    <phoneticPr fontId="2" type="noConversion"/>
  </si>
  <si>
    <t>화성시 수촌리 1232</t>
    <phoneticPr fontId="2" type="noConversion"/>
  </si>
  <si>
    <t>화성시 수촌리 1233</t>
    <phoneticPr fontId="2" type="noConversion"/>
  </si>
  <si>
    <t>화성시 수촌리 1264</t>
  </si>
  <si>
    <t>화성시 수촌리 1252</t>
  </si>
  <si>
    <t>화성시 장안리 1956</t>
  </si>
  <si>
    <t>화성시 장안리 1957</t>
  </si>
  <si>
    <t>화성시 장안리 1964</t>
  </si>
  <si>
    <t>화성시 장안리 1965</t>
  </si>
  <si>
    <t>화성시 장안리 2264</t>
  </si>
  <si>
    <t>화성시 장안리 2268</t>
  </si>
  <si>
    <t>화성시 장안리 2325</t>
  </si>
  <si>
    <t>화성시 장안리 2326</t>
  </si>
  <si>
    <t>화성시 장안리 2327</t>
  </si>
  <si>
    <t>화성시 장안리 2328</t>
  </si>
  <si>
    <t>화성시 장안리 2329</t>
  </si>
  <si>
    <t>화성시 장안리 2330</t>
  </si>
  <si>
    <t>화성시 장안리 2334</t>
  </si>
  <si>
    <t>화성시 장안리 2335</t>
  </si>
  <si>
    <t>화성시 장안리 2336</t>
  </si>
  <si>
    <t>화성시 장안리 2337</t>
  </si>
  <si>
    <t>화성시 장안리 2342</t>
  </si>
  <si>
    <t>화성시 장안리 2343</t>
  </si>
  <si>
    <t>화성시 장안리 2365</t>
  </si>
  <si>
    <t>화성시 장안리 2366</t>
  </si>
  <si>
    <t>화성시 장안리 2371</t>
  </si>
  <si>
    <t>화성시 장안리 2372</t>
  </si>
  <si>
    <t>화성시 장안리 1597</t>
  </si>
  <si>
    <t>화성시 장안리 1598</t>
  </si>
  <si>
    <t>화성시 장안리 1846</t>
  </si>
  <si>
    <t>화성시 장안리 1659</t>
  </si>
  <si>
    <t>화성시 장안리 1695</t>
  </si>
  <si>
    <t>화성시 장안리 1812</t>
  </si>
  <si>
    <t>화성시 장안리 1813</t>
  </si>
  <si>
    <t>화성시 장안리 1814</t>
  </si>
  <si>
    <t>화성시 장안리 1930</t>
  </si>
  <si>
    <t>화성시 장안리 1933</t>
  </si>
  <si>
    <t>화성시 장안리 1935</t>
  </si>
  <si>
    <t>화성시 장안리 1595</t>
  </si>
  <si>
    <t>화성시 장안리 1596</t>
  </si>
  <si>
    <t>화성시 장안리 1606</t>
  </si>
  <si>
    <t>화성시 장안리 1607</t>
  </si>
  <si>
    <t>화성시 장안리 1620</t>
  </si>
  <si>
    <t>화성시 장안리 1621</t>
  </si>
  <si>
    <t>화성시 장안리 1622</t>
  </si>
  <si>
    <t>화성시 장안리 2236</t>
  </si>
  <si>
    <t>화성시 장안리 2237</t>
  </si>
  <si>
    <t>화성시 장안리 2238</t>
  </si>
  <si>
    <t>화성시 장안리 2313</t>
  </si>
  <si>
    <t>화성시 장안리 2314</t>
  </si>
  <si>
    <t>화성시 장안리 2315</t>
  </si>
  <si>
    <t>화성시 장안리 2316</t>
  </si>
  <si>
    <t>화성시 장안리 2369</t>
  </si>
  <si>
    <t>화성시 장안리 2374</t>
  </si>
  <si>
    <t>화성시 장안리 1624</t>
  </si>
  <si>
    <t>화성시 장안리 2277</t>
  </si>
  <si>
    <t>화성시 장안리 2278</t>
  </si>
  <si>
    <t>화성시 장안리 2279</t>
  </si>
  <si>
    <t>화성시 장안리 2280</t>
    <phoneticPr fontId="2" type="noConversion"/>
  </si>
  <si>
    <t>화성시 장안리 2245-1</t>
  </si>
  <si>
    <t>화성시 장안리 2248</t>
  </si>
  <si>
    <t>화성시 장안리 2249</t>
  </si>
  <si>
    <t>화성시 수촌리 1166</t>
  </si>
  <si>
    <t>화성시 수촌리 1244</t>
  </si>
  <si>
    <t>화성시 수촌리 1265</t>
    <phoneticPr fontId="2" type="noConversion"/>
  </si>
  <si>
    <t>화성시 수촌리 1266</t>
  </si>
  <si>
    <t>화성시 수촌리 1267</t>
  </si>
  <si>
    <t>화성시 수촌리 1268</t>
  </si>
  <si>
    <t>화성시 수촌리 1269</t>
  </si>
  <si>
    <t>화성시 독정리 1194-1</t>
  </si>
  <si>
    <t>화성시 수촌리 1247</t>
  </si>
  <si>
    <t>화성시 수촌리 1248</t>
  </si>
  <si>
    <t>화성시 독정리 1199</t>
  </si>
  <si>
    <t>화성시 독정리 1200</t>
  </si>
  <si>
    <t>샘플코드</t>
    <phoneticPr fontId="2" type="noConversion"/>
  </si>
  <si>
    <t>실증/매출</t>
    <phoneticPr fontId="2" type="noConversion"/>
  </si>
  <si>
    <t>면적</t>
    <phoneticPr fontId="2" type="noConversion"/>
  </si>
  <si>
    <t>채취일</t>
    <phoneticPr fontId="2" type="noConversion"/>
  </si>
  <si>
    <t>위탁일</t>
    <phoneticPr fontId="2" type="noConversion"/>
  </si>
  <si>
    <t>위탁기관</t>
    <phoneticPr fontId="2" type="noConversion"/>
  </si>
  <si>
    <t>결과송부일</t>
    <phoneticPr fontId="2" type="noConversion"/>
  </si>
  <si>
    <t xml:space="preserve"> pH
(1:5)</t>
    <phoneticPr fontId="2" type="noConversion"/>
  </si>
  <si>
    <t>EC
(dS/m)</t>
    <phoneticPr fontId="2" type="noConversion"/>
  </si>
  <si>
    <t>유기물
(g/kg)</t>
    <phoneticPr fontId="2" type="noConversion"/>
  </si>
  <si>
    <t>유효인산
(mg/kg)</t>
    <phoneticPr fontId="2" type="noConversion"/>
  </si>
  <si>
    <t>유효규산
(mg/kg)</t>
    <phoneticPr fontId="2" type="noConversion"/>
  </si>
  <si>
    <r>
      <t>교환성칼륨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</si>
  <si>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r>
      <t>교환성칼슘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</si>
  <si>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r>
      <t>교환성마그네슘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</si>
  <si>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r>
      <t>CEC
(cmol</t>
    </r>
    <r>
      <rPr>
        <vertAlign val="subscript"/>
        <sz val="12"/>
        <color theme="1"/>
        <rFont val="맑은 고딕"/>
        <family val="3"/>
        <charset val="129"/>
        <scheme val="minor"/>
      </rPr>
      <t>c</t>
    </r>
    <r>
      <rPr>
        <sz val="12"/>
        <color theme="1"/>
        <rFont val="맑은 고딕"/>
        <family val="3"/>
        <charset val="129"/>
        <scheme val="minor"/>
      </rPr>
      <t>/kg)</t>
    </r>
    <phoneticPr fontId="2" type="noConversion"/>
  </si>
  <si>
    <t>sand
(%)</t>
    <phoneticPr fontId="2" type="noConversion"/>
  </si>
  <si>
    <t>silt
(%)</t>
    <phoneticPr fontId="2" type="noConversion"/>
  </si>
  <si>
    <t>clay
(%)</t>
    <phoneticPr fontId="2" type="noConversion"/>
  </si>
  <si>
    <t>HS-R1-01</t>
    <phoneticPr fontId="2" type="noConversion"/>
  </si>
  <si>
    <t>경기도농업기술원</t>
    <phoneticPr fontId="2" type="noConversion"/>
  </si>
  <si>
    <t>HS-R1-02</t>
    <phoneticPr fontId="2" type="noConversion"/>
  </si>
  <si>
    <t>HS-R1-03</t>
  </si>
  <si>
    <t>HS-R1-04</t>
  </si>
  <si>
    <t>HS-R1-05</t>
  </si>
  <si>
    <t>HS-R1-06</t>
  </si>
  <si>
    <t>HS-R1-07</t>
  </si>
  <si>
    <t>HS-R1-08</t>
  </si>
  <si>
    <t>HS-R2-01</t>
    <phoneticPr fontId="2" type="noConversion"/>
  </si>
  <si>
    <t>HS-R2-02</t>
    <phoneticPr fontId="2" type="noConversion"/>
  </si>
  <si>
    <t>HS-R2-03</t>
  </si>
  <si>
    <t>HS-R2-04</t>
  </si>
  <si>
    <t>HS-R2-05</t>
  </si>
  <si>
    <t>HS-R2-06</t>
  </si>
  <si>
    <t>HS-R2-07</t>
  </si>
  <si>
    <t>HS-R2-08</t>
  </si>
  <si>
    <t>HS-R3-01</t>
    <phoneticPr fontId="2" type="noConversion"/>
  </si>
  <si>
    <t>HS-R3-02</t>
    <phoneticPr fontId="2" type="noConversion"/>
  </si>
  <si>
    <t>HS-R3-03</t>
  </si>
  <si>
    <t>HS-R3-04</t>
  </si>
  <si>
    <t>HS-R3-05</t>
  </si>
  <si>
    <t>HS-R3-06</t>
  </si>
  <si>
    <t>HS-R5-01</t>
    <phoneticPr fontId="2" type="noConversion"/>
  </si>
  <si>
    <t>HS-R5-02</t>
    <phoneticPr fontId="2" type="noConversion"/>
  </si>
  <si>
    <t>HS-R5-03</t>
  </si>
  <si>
    <t>HS-R5-04</t>
  </si>
  <si>
    <t>HS-R5-05</t>
  </si>
  <si>
    <t>HS-R5-06</t>
    <phoneticPr fontId="2" type="noConversion"/>
  </si>
  <si>
    <t>HS-R7-01</t>
    <phoneticPr fontId="2" type="noConversion"/>
  </si>
  <si>
    <t>HS-R7-02</t>
    <phoneticPr fontId="2" type="noConversion"/>
  </si>
  <si>
    <t>HS-R7-03</t>
  </si>
  <si>
    <t>HS-R7-04</t>
  </si>
  <si>
    <t>HS-R7-05</t>
  </si>
  <si>
    <t>HS-R7-06</t>
  </si>
  <si>
    <t>HS-R9-01</t>
    <phoneticPr fontId="2" type="noConversion"/>
  </si>
  <si>
    <t>HS-R9-02</t>
    <phoneticPr fontId="2" type="noConversion"/>
  </si>
  <si>
    <t>HS-R9-03</t>
  </si>
  <si>
    <t>HS-R9-04</t>
  </si>
  <si>
    <t>HS-R9-05</t>
  </si>
  <si>
    <t>HS-R9-06</t>
  </si>
  <si>
    <t>경기도 화성시 장안면 장안리 1956,1957,1964,1965</t>
  </si>
  <si>
    <t>경기도 화성시 장안면 장안리 2264</t>
  </si>
  <si>
    <t>경기도 화성시 장안면 장안리 2268</t>
  </si>
  <si>
    <t>경기도 화성시 장안면 장안리 2342,2343</t>
  </si>
  <si>
    <t>경기도 화성시 장안면 장안리 2366</t>
  </si>
  <si>
    <t>경기도 화성시 장안면 장안리 2365</t>
  </si>
  <si>
    <t>경기도 화성시 장안면 장안리 2336,2337</t>
  </si>
  <si>
    <t>경기도 화성시 장안면 장안리 2334,2335</t>
  </si>
  <si>
    <t>경기도 화성시 장안면 장안리 2371</t>
  </si>
  <si>
    <t>경기도 화성시 장안면 장안리 2372</t>
  </si>
  <si>
    <t>경기도 화성시 장안면 장안리 2325,2326</t>
  </si>
  <si>
    <t>경기도 화성시 장안면 장안리 2327,2328</t>
  </si>
  <si>
    <t>경기도 화성시 장안면 장안리 2329</t>
  </si>
  <si>
    <t>경기도 화성시 장안면 장안리 2330</t>
  </si>
  <si>
    <t>경기도 화성시 장안면 장안리 2248,2249</t>
  </si>
  <si>
    <t>경기도 화성시 장안면 장안리 2245-1</t>
  </si>
  <si>
    <t>경기도 화성시 장안면 장안리 1695</t>
  </si>
  <si>
    <t>경기도 화성시 장안면 장안리 1659</t>
  </si>
  <si>
    <t>경기도 화성시 장안면 장안리 1812,1813,1814</t>
  </si>
  <si>
    <t>경기도 화성시 장안면 장안리 1933</t>
  </si>
  <si>
    <t>경기도 화성시 장안면 장안리 1930</t>
  </si>
  <si>
    <t>경기도 화성시 장안면 장안리 1935</t>
  </si>
  <si>
    <t>GJ-R1-01</t>
    <phoneticPr fontId="2" type="noConversion"/>
  </si>
  <si>
    <t>김제농업기술센터</t>
    <phoneticPr fontId="2" type="noConversion"/>
  </si>
  <si>
    <t>GJ-R1-02</t>
    <phoneticPr fontId="2" type="noConversion"/>
  </si>
  <si>
    <t>GJ-R1-03</t>
  </si>
  <si>
    <t>GJ-R1-04</t>
  </si>
  <si>
    <t>GJ-R1-05</t>
  </si>
  <si>
    <t>GJ-R1-06</t>
  </si>
  <si>
    <t>GJ-R1-07</t>
  </si>
  <si>
    <t>GJ-R1-08</t>
  </si>
  <si>
    <t>GJ-R1-09</t>
  </si>
  <si>
    <t>GJ-R1-10</t>
    <phoneticPr fontId="2" type="noConversion"/>
  </si>
  <si>
    <t>GJ-R2-01</t>
    <phoneticPr fontId="2" type="noConversion"/>
  </si>
  <si>
    <t>GJ-R2-02</t>
    <phoneticPr fontId="2" type="noConversion"/>
  </si>
  <si>
    <t>GJ-R2-03</t>
  </si>
  <si>
    <t>GJ-R2-04</t>
  </si>
  <si>
    <t>GJ-R2-05</t>
  </si>
  <si>
    <t>GJ-R2-06</t>
  </si>
  <si>
    <t>GJ-R2-07</t>
  </si>
  <si>
    <t>GJ-R2-08</t>
  </si>
  <si>
    <t>GJ-R2-09</t>
  </si>
  <si>
    <t>GJ-R2-10</t>
  </si>
  <si>
    <t>GJ-R3-01</t>
    <phoneticPr fontId="2" type="noConversion"/>
  </si>
  <si>
    <t>GJ-R3-02</t>
    <phoneticPr fontId="2" type="noConversion"/>
  </si>
  <si>
    <t>GJ-R3-03</t>
  </si>
  <si>
    <t>GJ-R3-04</t>
  </si>
  <si>
    <t>GJ-R3-05</t>
  </si>
  <si>
    <t>GJ-R3-06</t>
  </si>
  <si>
    <t>GJ-R4-01</t>
    <phoneticPr fontId="2" type="noConversion"/>
  </si>
  <si>
    <t>GJ-R4-02</t>
    <phoneticPr fontId="2" type="noConversion"/>
  </si>
  <si>
    <t>GJ-R4-03</t>
  </si>
  <si>
    <t>GJ-R4-04</t>
  </si>
  <si>
    <t>GJ-R4-05</t>
  </si>
  <si>
    <t>GJ-R4-06</t>
  </si>
  <si>
    <t>GJ-R5-01</t>
    <phoneticPr fontId="2" type="noConversion"/>
  </si>
  <si>
    <t>GJ-R5-02</t>
    <phoneticPr fontId="2" type="noConversion"/>
  </si>
  <si>
    <t>GJ-R5-03</t>
  </si>
  <si>
    <t>GJ-R5-04</t>
  </si>
  <si>
    <t>GJ-R5-05</t>
  </si>
  <si>
    <t>GJ-R5-06</t>
  </si>
  <si>
    <t>GJ-R6-01</t>
    <phoneticPr fontId="2" type="noConversion"/>
  </si>
  <si>
    <t>GJ-R6-02</t>
    <phoneticPr fontId="2" type="noConversion"/>
  </si>
  <si>
    <t>GJ-R6-03</t>
  </si>
  <si>
    <t>GJ-R6-04</t>
  </si>
  <si>
    <t>GJ-R6-05</t>
  </si>
  <si>
    <t>GJ-R6-06</t>
  </si>
  <si>
    <t>KOAT</t>
    <phoneticPr fontId="2" type="noConversion"/>
  </si>
  <si>
    <t>미사질식양토</t>
    <phoneticPr fontId="2" type="noConversion"/>
  </si>
  <si>
    <t>미사질양토</t>
    <phoneticPr fontId="2" type="noConversion"/>
  </si>
  <si>
    <t>전북특별자치도 순창군 쌍치면 도고리 653</t>
    <phoneticPr fontId="2" type="noConversion"/>
  </si>
  <si>
    <t>전북특별자치도 순창군 쌍치면 도고리 654</t>
    <phoneticPr fontId="2" type="noConversion"/>
  </si>
  <si>
    <t>전북특별자치도 순창군 쌍치면 도고리 655</t>
    <phoneticPr fontId="2" type="noConversion"/>
  </si>
  <si>
    <t>전북특별자치도 순창군 쌍치면 도고리 658</t>
    <phoneticPr fontId="2" type="noConversion"/>
  </si>
  <si>
    <t>양토</t>
    <phoneticPr fontId="2" type="noConversion"/>
  </si>
  <si>
    <t>전북특별자치도 순창군 쌍치면 도고리 259,261,261-2,262</t>
    <phoneticPr fontId="2" type="noConversion"/>
  </si>
  <si>
    <t>유기물</t>
    <phoneticPr fontId="2" type="noConversion"/>
  </si>
  <si>
    <t>비료량</t>
    <phoneticPr fontId="2" type="noConversion"/>
  </si>
  <si>
    <t>면적(평)</t>
    <phoneticPr fontId="2" type="noConversion"/>
  </si>
  <si>
    <t>1차조사</t>
    <phoneticPr fontId="2" type="noConversion"/>
  </si>
  <si>
    <t>4-&gt;3</t>
    <phoneticPr fontId="2" type="noConversion"/>
  </si>
  <si>
    <t>GR-01-A</t>
    <phoneticPr fontId="2" type="noConversion"/>
  </si>
  <si>
    <t>2차조사</t>
    <phoneticPr fontId="2" type="noConversion"/>
  </si>
  <si>
    <t>GR-02-A</t>
    <phoneticPr fontId="2" type="noConversion"/>
  </si>
  <si>
    <t>사양토</t>
    <phoneticPr fontId="2" type="noConversion"/>
  </si>
  <si>
    <t>GR-03-A</t>
    <phoneticPr fontId="2" type="noConversion"/>
  </si>
  <si>
    <t>GR-04-A</t>
    <phoneticPr fontId="2" type="noConversion"/>
  </si>
  <si>
    <t>GR-05-A</t>
    <phoneticPr fontId="2" type="noConversion"/>
  </si>
  <si>
    <t>GR-06-A</t>
    <phoneticPr fontId="2" type="noConversion"/>
  </si>
  <si>
    <t>8-&gt;7</t>
    <phoneticPr fontId="2" type="noConversion"/>
  </si>
  <si>
    <t>GR-07-A</t>
    <phoneticPr fontId="2" type="noConversion"/>
  </si>
  <si>
    <t>GR-08-A</t>
    <phoneticPr fontId="2" type="noConversion"/>
  </si>
  <si>
    <t>11-&gt;10</t>
    <phoneticPr fontId="2" type="noConversion"/>
  </si>
  <si>
    <t>GR-09-A</t>
    <phoneticPr fontId="2" type="noConversion"/>
  </si>
  <si>
    <t>5-&gt;4</t>
    <phoneticPr fontId="2" type="noConversion"/>
  </si>
  <si>
    <t>GR-10-A</t>
    <phoneticPr fontId="2" type="noConversion"/>
  </si>
  <si>
    <t>6-&gt;5</t>
    <phoneticPr fontId="2" type="noConversion"/>
  </si>
  <si>
    <t>GR-11-A</t>
    <phoneticPr fontId="2" type="noConversion"/>
  </si>
  <si>
    <t>10-&gt;9</t>
    <phoneticPr fontId="2" type="noConversion"/>
  </si>
  <si>
    <t>GR-12-A</t>
    <phoneticPr fontId="2" type="noConversion"/>
  </si>
  <si>
    <t>GJ-S1-01</t>
    <phoneticPr fontId="2" type="noConversion"/>
  </si>
  <si>
    <t>GJ-S1-02</t>
    <phoneticPr fontId="2" type="noConversion"/>
  </si>
  <si>
    <t>GJ-S1-03</t>
  </si>
  <si>
    <t>GJ-S1-04</t>
  </si>
  <si>
    <t>GJ-S1-05</t>
  </si>
  <si>
    <t>GJ-S1-06</t>
  </si>
  <si>
    <t>GJ-S1-07</t>
  </si>
  <si>
    <t>GJ-S1-08</t>
  </si>
  <si>
    <t>GJ-S1-09</t>
  </si>
  <si>
    <t>GJ-S1-10</t>
  </si>
  <si>
    <t>GJ-S1-11</t>
  </si>
  <si>
    <t>GJ-S1-12</t>
  </si>
  <si>
    <t>GJ-S1-13</t>
  </si>
  <si>
    <t>GJ-S1-14</t>
  </si>
  <si>
    <t>GJ-S1-15</t>
  </si>
  <si>
    <t>GJ-S2-01</t>
    <phoneticPr fontId="2" type="noConversion"/>
  </si>
  <si>
    <t>GJ-S2-02</t>
    <phoneticPr fontId="2" type="noConversion"/>
  </si>
  <si>
    <t>GJ-S2-03</t>
  </si>
  <si>
    <t>GJ-S2-04</t>
  </si>
  <si>
    <t>GJ-S2-05</t>
  </si>
  <si>
    <t>GJ-S2-06</t>
  </si>
  <si>
    <t>GJ-S2-07</t>
  </si>
  <si>
    <t>GJ-S2-08</t>
  </si>
  <si>
    <t>GJ-S2-09</t>
  </si>
  <si>
    <t>GJ-S2-10</t>
  </si>
  <si>
    <t>GJ-S2-11</t>
  </si>
  <si>
    <t>GJ-S2-12</t>
  </si>
  <si>
    <t>GJ-S2-13</t>
  </si>
  <si>
    <t>GJ-S2-14</t>
  </si>
  <si>
    <t>GJ-S2-15</t>
  </si>
  <si>
    <t>GJ-S3-01</t>
    <phoneticPr fontId="2" type="noConversion"/>
  </si>
  <si>
    <t>GJ-S3-02</t>
    <phoneticPr fontId="2" type="noConversion"/>
  </si>
  <si>
    <t>GJ-S3-03</t>
  </si>
  <si>
    <t>GJ-S3-04</t>
  </si>
  <si>
    <t>GJ-S3-05</t>
  </si>
  <si>
    <t>GJ-S3-06</t>
  </si>
  <si>
    <t>GJ-S3-07</t>
  </si>
  <si>
    <t>GJ-S3-08</t>
  </si>
  <si>
    <t>GJ-S3-09</t>
  </si>
  <si>
    <t>GJ-S3-10</t>
  </si>
  <si>
    <t>GJ-S3-11</t>
  </si>
  <si>
    <t>GJ-S3-12</t>
  </si>
  <si>
    <t>GJ-S3-13</t>
  </si>
  <si>
    <t>GJ-S3-14</t>
  </si>
  <si>
    <t>GJ-S3-15</t>
  </si>
  <si>
    <t>GJ-S4-01</t>
    <phoneticPr fontId="2" type="noConversion"/>
  </si>
  <si>
    <t>GJ-S4-02</t>
    <phoneticPr fontId="2" type="noConversion"/>
  </si>
  <si>
    <t>GJ-S4-03</t>
  </si>
  <si>
    <t>GJ-S4-04</t>
  </si>
  <si>
    <t>GJ-S4-05</t>
  </si>
  <si>
    <t>GJ-S4-06</t>
  </si>
  <si>
    <t>GJ-S4-07</t>
  </si>
  <si>
    <t>GJ-S4-08</t>
  </si>
  <si>
    <t>GJ-S4-09</t>
  </si>
  <si>
    <t>GJ-S4-10</t>
  </si>
  <si>
    <t>GJ-S4-11</t>
  </si>
  <si>
    <t>GJ-S4-12</t>
  </si>
  <si>
    <t>GJ-S4-13</t>
  </si>
  <si>
    <t>GJ-S4-14</t>
  </si>
  <si>
    <t>GJ-S4-15</t>
  </si>
  <si>
    <t>GJ-S5-01</t>
    <phoneticPr fontId="2" type="noConversion"/>
  </si>
  <si>
    <t>GJ-S5-02</t>
    <phoneticPr fontId="2" type="noConversion"/>
  </si>
  <si>
    <t>GJ-S5-03</t>
  </si>
  <si>
    <t>GJ-S5-04</t>
  </si>
  <si>
    <t>GJ-S5-05</t>
  </si>
  <si>
    <t>GJ-S5-06</t>
  </si>
  <si>
    <t>GJ-S6-01</t>
    <phoneticPr fontId="2" type="noConversion"/>
  </si>
  <si>
    <t>GJ-S6-02</t>
    <phoneticPr fontId="2" type="noConversion"/>
  </si>
  <si>
    <t>GJ-S6-03</t>
  </si>
  <si>
    <t>GJ-S6-04</t>
  </si>
  <si>
    <t>GJ-S6-05</t>
  </si>
  <si>
    <t>GJ-S6-06</t>
  </si>
  <si>
    <t>GJ-S7-01</t>
    <phoneticPr fontId="2" type="noConversion"/>
  </si>
  <si>
    <t>GJ-S7-02</t>
    <phoneticPr fontId="2" type="noConversion"/>
  </si>
  <si>
    <t>GJ-S7-03</t>
  </si>
  <si>
    <t>GJ-S7-04</t>
  </si>
  <si>
    <t>GJ-S7-05</t>
  </si>
  <si>
    <t>GJ-S7-06</t>
  </si>
  <si>
    <t>GJ-S8-01</t>
    <phoneticPr fontId="2" type="noConversion"/>
  </si>
  <si>
    <t>GJ-S8-02</t>
    <phoneticPr fontId="2" type="noConversion"/>
  </si>
  <si>
    <t>GJ-S8-03</t>
  </si>
  <si>
    <t>GJ-S8-04</t>
  </si>
  <si>
    <t>GJ-S8-05</t>
  </si>
  <si>
    <t>GJ-S8-06</t>
  </si>
  <si>
    <t>경작자</t>
    <phoneticPr fontId="2" type="noConversion"/>
  </si>
  <si>
    <t>이앙 날짜</t>
    <phoneticPr fontId="2" type="noConversion"/>
  </si>
  <si>
    <t>사용비료</t>
    <phoneticPr fontId="2" type="noConversion"/>
  </si>
  <si>
    <t>N-P-K</t>
    <phoneticPr fontId="2" type="noConversion"/>
  </si>
  <si>
    <t>특이사항</t>
    <phoneticPr fontId="2" type="noConversion"/>
  </si>
  <si>
    <t>배선문</t>
    <phoneticPr fontId="2" type="noConversion"/>
  </si>
  <si>
    <t>육묘가 급변하여 급하게 이앙 완료 5/20</t>
    <phoneticPr fontId="2" type="noConversion"/>
  </si>
  <si>
    <t>반포로 OK</t>
    <phoneticPr fontId="2" type="noConversion"/>
  </si>
  <si>
    <t>28-7-7</t>
    <phoneticPr fontId="2" type="noConversion"/>
  </si>
  <si>
    <t>살포 비료량 체크 完 (필지당 12.5포대)</t>
    <phoneticPr fontId="2" type="noConversion"/>
  </si>
  <si>
    <t>순창 총 10개 매출 필지 이앙 완료 (5/16~5/17)</t>
    <phoneticPr fontId="2" type="noConversion"/>
  </si>
  <si>
    <t>서장식</t>
    <phoneticPr fontId="2" type="noConversion"/>
  </si>
  <si>
    <t>5/24</t>
    <phoneticPr fontId="2" type="noConversion"/>
  </si>
  <si>
    <t>골드측조</t>
    <phoneticPr fontId="2" type="noConversion"/>
  </si>
  <si>
    <t>28-8-9</t>
    <phoneticPr fontId="2" type="noConversion"/>
  </si>
  <si>
    <t>살포 완료</t>
    <phoneticPr fontId="2" type="noConversion"/>
  </si>
  <si>
    <t>정상 살포</t>
  </si>
  <si>
    <t>7필지</t>
  </si>
  <si>
    <t>시비처방서 기준대로 살포 완료</t>
  </si>
  <si>
    <t>-</t>
  </si>
  <si>
    <t>유기철</t>
    <phoneticPr fontId="2" type="noConversion"/>
  </si>
  <si>
    <t>5/28예정or5/30예정</t>
    <phoneticPr fontId="2" type="noConversion"/>
  </si>
  <si>
    <t>28or 30일 예정임</t>
    <phoneticPr fontId="2" type="noConversion"/>
  </si>
  <si>
    <t>과다 살포</t>
  </si>
  <si>
    <t>3필지</t>
  </si>
  <si>
    <t>측조시비기 조절 미숙으로 기준 초과 살포</t>
  </si>
  <si>
    <t>2필지: 1포대 추가, 1필지: 6포대 추가</t>
    <phoneticPr fontId="2" type="noConversion"/>
  </si>
  <si>
    <t>안일기</t>
    <phoneticPr fontId="2" type="noConversion"/>
  </si>
  <si>
    <t>전층시비 完</t>
    <phoneticPr fontId="2" type="noConversion"/>
  </si>
  <si>
    <t>슈퍼오래가</t>
    <phoneticPr fontId="2" type="noConversion"/>
  </si>
  <si>
    <t>22-7-7</t>
    <phoneticPr fontId="2" type="noConversion"/>
  </si>
  <si>
    <t>살포 비료량 체크 完 (필지당 10포대,5/13)</t>
    <phoneticPr fontId="2" type="noConversion"/>
  </si>
  <si>
    <t>신성용</t>
    <phoneticPr fontId="2" type="noConversion"/>
  </si>
  <si>
    <t>5/27 or 5/28</t>
    <phoneticPr fontId="2" type="noConversion"/>
  </si>
  <si>
    <t>이편한S</t>
    <phoneticPr fontId="2" type="noConversion"/>
  </si>
  <si>
    <t>26-6-7</t>
    <phoneticPr fontId="2" type="noConversion"/>
  </si>
  <si>
    <t>400평짜리 26일오후, 나머지 27일</t>
    <phoneticPr fontId="2" type="noConversion"/>
  </si>
  <si>
    <t>호영찬(이상린)</t>
    <phoneticPr fontId="2" type="noConversion"/>
  </si>
  <si>
    <t>5/28</t>
    <phoneticPr fontId="2" type="noConversion"/>
  </si>
  <si>
    <t>오래가</t>
    <phoneticPr fontId="2" type="noConversion"/>
  </si>
  <si>
    <t>18-8-8</t>
    <phoneticPr fontId="2" type="noConversion"/>
  </si>
  <si>
    <t>28일 오전 8시</t>
    <phoneticPr fontId="2" type="noConversion"/>
  </si>
  <si>
    <t>이경태</t>
    <phoneticPr fontId="2" type="noConversion"/>
  </si>
  <si>
    <t>5월말~6월초</t>
    <phoneticPr fontId="2" type="noConversion"/>
  </si>
  <si>
    <t>명품300</t>
    <phoneticPr fontId="2" type="noConversion"/>
  </si>
  <si>
    <t>30-10-8</t>
    <phoneticPr fontId="2" type="noConversion"/>
  </si>
  <si>
    <t>5/29~30???</t>
    <phoneticPr fontId="2" type="noConversion"/>
  </si>
  <si>
    <t>5/14</t>
    <phoneticPr fontId="2" type="noConversion"/>
  </si>
  <si>
    <t>완료</t>
    <phoneticPr fontId="2" type="noConversion"/>
  </si>
  <si>
    <t>5/16</t>
    <phoneticPr fontId="2" type="noConversion"/>
  </si>
  <si>
    <t>잔여 1필지 6월 이앙</t>
    <phoneticPr fontId="2" type="noConversion"/>
  </si>
  <si>
    <t>5/23~24</t>
    <phoneticPr fontId="2" type="noConversion"/>
  </si>
  <si>
    <t>롱스타K플러스</t>
    <phoneticPr fontId="2" type="noConversion"/>
  </si>
  <si>
    <t>22-7-10</t>
    <phoneticPr fontId="2" type="noConversion"/>
  </si>
  <si>
    <t>5/20</t>
    <phoneticPr fontId="2" type="noConversion"/>
  </si>
  <si>
    <t>투타임33</t>
    <phoneticPr fontId="2" type="noConversion"/>
  </si>
  <si>
    <t>33-4-9</t>
    <phoneticPr fontId="2" type="noConversion"/>
  </si>
  <si>
    <t>6월</t>
    <phoneticPr fontId="2" type="noConversion"/>
  </si>
  <si>
    <t>No.</t>
  </si>
  <si>
    <t>구분</t>
    <phoneticPr fontId="2" type="noConversion"/>
  </si>
  <si>
    <t>지역</t>
  </si>
  <si>
    <t>필지코드</t>
  </si>
  <si>
    <t>주소</t>
  </si>
  <si>
    <t>경작자(실소유주)</t>
  </si>
  <si>
    <t>연락처</t>
    <phoneticPr fontId="2" type="noConversion"/>
  </si>
  <si>
    <t>필지면적 (m2)</t>
  </si>
  <si>
    <t>필지면적 (평)</t>
  </si>
  <si>
    <t>CASE</t>
  </si>
  <si>
    <t>품목</t>
  </si>
  <si>
    <t>품종</t>
  </si>
  <si>
    <t>이앙날짜</t>
    <phoneticPr fontId="2" type="noConversion"/>
  </si>
  <si>
    <t>화성</t>
  </si>
  <si>
    <t>HS-R1</t>
  </si>
  <si>
    <t>010-5336-1448</t>
  </si>
  <si>
    <t>벼</t>
  </si>
  <si>
    <t>골든퀸3호</t>
  </si>
  <si>
    <t>HS-R2</t>
  </si>
  <si>
    <t>경기도 화성시 장안면 수촌리 1168</t>
  </si>
  <si>
    <t>HS-R3</t>
  </si>
  <si>
    <t>경기도 화성시 장안면 수촌리 1254</t>
  </si>
  <si>
    <t xml:space="preserve"> 이상린(호영찬)</t>
    <phoneticPr fontId="2" type="noConversion"/>
  </si>
  <si>
    <t>010-6404-5268</t>
    <phoneticPr fontId="2" type="noConversion"/>
  </si>
  <si>
    <t>HS-R4</t>
  </si>
  <si>
    <t>HS-R5</t>
  </si>
  <si>
    <t xml:space="preserve"> 서장식 </t>
    <phoneticPr fontId="2" type="noConversion"/>
  </si>
  <si>
    <t>010-2797-1461</t>
  </si>
  <si>
    <t>신세대22</t>
  </si>
  <si>
    <t>22-7-7</t>
  </si>
  <si>
    <t>HS-R6</t>
  </si>
  <si>
    <t>HS-R7</t>
  </si>
  <si>
    <t>HS-R8</t>
  </si>
  <si>
    <t>HS-R9</t>
  </si>
  <si>
    <t>경기도 화성시 장안면 장안리 1632</t>
  </si>
  <si>
    <t>010-4042-9876</t>
    <phoneticPr fontId="2" type="noConversion"/>
  </si>
  <si>
    <t>HS-R10</t>
  </si>
  <si>
    <t>HS-01</t>
  </si>
  <si>
    <t>경기도 화성시 장안면 장안리 1597,1598</t>
  </si>
  <si>
    <t>HS-02</t>
  </si>
  <si>
    <t>경기도 화성시 장안면 장안리 1846</t>
    <phoneticPr fontId="2" type="noConversion"/>
  </si>
  <si>
    <t>HS-03</t>
  </si>
  <si>
    <t>010-5280-4693</t>
    <phoneticPr fontId="2" type="noConversion"/>
  </si>
  <si>
    <t>HS-04</t>
  </si>
  <si>
    <t>HS-05</t>
  </si>
  <si>
    <t>HS-06</t>
  </si>
  <si>
    <t>HS-07</t>
  </si>
  <si>
    <t>HS-08</t>
  </si>
  <si>
    <t>HS-09</t>
  </si>
  <si>
    <t>HS-10</t>
  </si>
  <si>
    <t>HS-11</t>
  </si>
  <si>
    <t>HS-12</t>
  </si>
  <si>
    <t>HS-13</t>
  </si>
  <si>
    <t>HS-14</t>
  </si>
  <si>
    <t>HS-15</t>
  </si>
  <si>
    <t>HS-16</t>
  </si>
  <si>
    <t>HS-17</t>
  </si>
  <si>
    <t>010-4160-8682</t>
    <phoneticPr fontId="2" type="noConversion"/>
  </si>
  <si>
    <t>HS-18</t>
  </si>
  <si>
    <t>HS-19</t>
  </si>
  <si>
    <t>010-6405-9206</t>
    <phoneticPr fontId="2" type="noConversion"/>
  </si>
  <si>
    <t>HS-20</t>
  </si>
  <si>
    <t>HS-21</t>
  </si>
  <si>
    <t>HS-22</t>
  </si>
  <si>
    <t>HS-23</t>
  </si>
  <si>
    <t>HS-24</t>
  </si>
  <si>
    <t>사업 참가 농가</t>
    <phoneticPr fontId="2" type="noConversion"/>
  </si>
  <si>
    <t>실증 (푯말 있는 필지)</t>
    <phoneticPr fontId="2" type="noConversion"/>
  </si>
  <si>
    <t>토양분석 및 시비처방서 발행</t>
    <phoneticPr fontId="2" type="noConversion"/>
  </si>
  <si>
    <t>드론 변량시비 처방맵 선호</t>
    <phoneticPr fontId="2" type="noConversion"/>
  </si>
  <si>
    <t>드론 변량시비 처방맵 면적(평),실증+매출</t>
    <phoneticPr fontId="2" type="noConversion"/>
  </si>
  <si>
    <t>드론 변량시비 처방맵 필지 수 (개)</t>
    <phoneticPr fontId="2" type="noConversion"/>
  </si>
  <si>
    <t>비고</t>
    <phoneticPr fontId="2" type="noConversion"/>
  </si>
  <si>
    <t>실증2, 매출16</t>
    <phoneticPr fontId="2" type="noConversion"/>
  </si>
  <si>
    <t>배선태</t>
    <phoneticPr fontId="2" type="noConversion"/>
  </si>
  <si>
    <t>실증4, 매출2</t>
    <phoneticPr fontId="2" type="noConversion"/>
  </si>
  <si>
    <t>매출2</t>
    <phoneticPr fontId="2" type="noConversion"/>
  </si>
  <si>
    <t>실증2</t>
    <phoneticPr fontId="2" type="noConversion"/>
  </si>
  <si>
    <t>매출14</t>
    <phoneticPr fontId="2" type="noConversion"/>
  </si>
  <si>
    <t>이상린(호영찬)</t>
    <phoneticPr fontId="2" type="noConversion"/>
  </si>
  <si>
    <t>임창희</t>
    <phoneticPr fontId="2" type="noConversion"/>
  </si>
  <si>
    <t>정원석</t>
    <phoneticPr fontId="2" type="noConversion"/>
  </si>
  <si>
    <t>매출11</t>
    <phoneticPr fontId="2" type="noConversion"/>
  </si>
  <si>
    <t>한명현</t>
    <phoneticPr fontId="2" type="noConversion"/>
  </si>
  <si>
    <t>※ 드론 처방맵 선호자들 중, 사업 참가 필지에 없으신 분들 
   → 이현지(이창근), 이현우, 한명현, 민찬기</t>
    <phoneticPr fontId="2" type="noConversion"/>
  </si>
  <si>
    <t>대동 필지코드</t>
    <phoneticPr fontId="2" type="noConversion"/>
  </si>
  <si>
    <t>비료 N-P-K</t>
    <phoneticPr fontId="2" type="noConversion"/>
  </si>
  <si>
    <t>총 비료사용량(kg)</t>
    <phoneticPr fontId="2" type="noConversion"/>
  </si>
  <si>
    <t>이모작 여부</t>
  </si>
  <si>
    <t>김제</t>
  </si>
  <si>
    <t>콩</t>
  </si>
  <si>
    <t>선풍</t>
  </si>
  <si>
    <t>O</t>
  </si>
  <si>
    <t>장수용</t>
  </si>
  <si>
    <t>GJ-S2</t>
  </si>
  <si>
    <t>GJ-S3</t>
  </si>
  <si>
    <t>GJ-S4</t>
  </si>
  <si>
    <t>전라남도 함평군 엄다면 화양리 1102-5</t>
  </si>
  <si>
    <t>전라남도 함평군 엄다면 화양리 1102-6</t>
  </si>
  <si>
    <t>전라남도 함평군 엄다면 화양리 1102-10</t>
  </si>
  <si>
    <t>전라남도 함평군 엄다면 화양리 1104-5</t>
  </si>
  <si>
    <t>전라남도 함평군 엄다면 화양리 1104-6</t>
  </si>
  <si>
    <t>전라남도 함평군 엄다면 화양리 1105-4</t>
  </si>
  <si>
    <t>전라남도 함평군 엄다면 화양리 1105-9</t>
  </si>
  <si>
    <t>전라남도 함평군 엄다면 화양리 1105-10</t>
  </si>
  <si>
    <t>전라남도 함평군 엄다면 화양리 1102-8</t>
  </si>
  <si>
    <t>전라남도 함평군 엄다면 화양리 1103-1</t>
  </si>
  <si>
    <t>전라남도 함평군 엄다면 화양리 1103-2</t>
  </si>
  <si>
    <t>전라남도 함평군 엄다면 화양리 1103-3</t>
  </si>
  <si>
    <t>전라남도 함평군 엄다면 화양리 1103-4</t>
  </si>
  <si>
    <t>전라남도 함평군 엄다면 화양리 1103-5</t>
  </si>
  <si>
    <t>전라남도 함평군 엄다면 화양리 1104-1</t>
  </si>
  <si>
    <t>전라남도 함평군 엄다면 화양리 1104-3</t>
  </si>
  <si>
    <t>전라남도 함평군 엄다면 화양리 1104-4</t>
  </si>
  <si>
    <t>전라남도 함평군 엄다면 화양리 1108-10</t>
  </si>
  <si>
    <t>전라남도 함평군 엄다면 화양리 1105-5</t>
  </si>
  <si>
    <t>전라남도 함평군 엄다면 화양리 1105-6</t>
  </si>
  <si>
    <t>전라남도 함평군 엄다면 화양리 1108-8</t>
  </si>
  <si>
    <t>전라남도 함평군 엄다면 화양리 1102-9</t>
  </si>
  <si>
    <t>전라남도 함평군 엄다면 화양리 1104-2</t>
  </si>
  <si>
    <t>전라남도 함평군 엄다면 화양리 1105-8</t>
  </si>
  <si>
    <t>전라남도 함평군 엄다면 화양리 1108-9</t>
  </si>
  <si>
    <t>함평</t>
    <phoneticPr fontId="2" type="noConversion"/>
  </si>
  <si>
    <t>박정재</t>
  </si>
  <si>
    <t>김태옥</t>
  </si>
  <si>
    <t>한기현</t>
  </si>
  <si>
    <t>이은숙</t>
  </si>
  <si>
    <t>배성자</t>
  </si>
  <si>
    <t>박상현</t>
  </si>
  <si>
    <t>박광현</t>
  </si>
  <si>
    <t>박홍식</t>
  </si>
  <si>
    <t>박홍열</t>
  </si>
  <si>
    <t>박남숙</t>
  </si>
  <si>
    <t>김금례</t>
  </si>
  <si>
    <t>서광석</t>
  </si>
  <si>
    <t>서춘만</t>
  </si>
  <si>
    <t>박윤심</t>
  </si>
  <si>
    <t>박병두</t>
  </si>
  <si>
    <t>1회</t>
  </si>
  <si>
    <t>2회(웃거름 전, [도복피해, 수확량예측])</t>
    <phoneticPr fontId="2" type="noConversion"/>
  </si>
  <si>
    <t>2회(웃거름 전, [도복피해, 수확량예측])</t>
  </si>
  <si>
    <t>전라남도 함평군 엄다면 화양리 1102-3, 1102-4</t>
    <phoneticPr fontId="2" type="noConversion"/>
  </si>
  <si>
    <t>박정재, 금성나씨이숙종중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</si>
</sst>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-* #,##0_-;\-* #,##0_-;_-* &quot;-&quot;_-;_-@_-"/>
    <numFmt numFmtId="177" formatCode="mm&quot;월&quot;\ dd&quot;일&quot;"/>
    <numFmt numFmtId="178" formatCode="0_);[Red]\(0\)"/>
    <numFmt numFmtId="179" formatCode="_-* #,##0.00_-;\-* #,##0.00_-;_-* &quot;-&quot;_-;_-@_-"/>
    <numFmt numFmtId="180" formatCode="_-* #,##0.0_-;\-* #,##0.0_-;_-* &quot;-&quot;_-;_-@_-"/>
    <numFmt numFmtId="181" formatCode="_-* #,##0.0_-;\-* #,##0.0_-;_-* &quot;-&quot;??_-;_-@_-"/>
    <numFmt numFmtId="182" formatCode="#,##0.0;[Red]\-#,##0.0"/>
    <numFmt numFmtId="183" formatCode="0.0_ "/>
    <numFmt numFmtId="184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vertAlign val="subscript"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Font="1" applyFill="1" applyBorder="1" applyAlignment="1">
      <alignment horizontal="center" vertical="center"/>
    </xf>
    <xf numFmtId="176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1" applyFont="1" applyFill="1" applyBorder="1" applyAlignment="1">
      <alignment horizontal="center" vertical="center"/>
    </xf>
    <xf numFmtId="0" fontId="3" fillId="0" borderId="18" xfId="0" applyFont="1" applyBorder="1">
      <alignment vertical="center"/>
    </xf>
    <xf numFmtId="176" fontId="3" fillId="0" borderId="18" xfId="1" applyFont="1" applyFill="1" applyBorder="1" applyAlignment="1">
      <alignment horizontal="center" vertical="center"/>
    </xf>
    <xf numFmtId="178" fontId="3" fillId="0" borderId="18" xfId="1" applyNumberFormat="1" applyFont="1" applyFill="1" applyBorder="1" applyAlignment="1">
      <alignment horizontal="center" vertical="center"/>
    </xf>
    <xf numFmtId="180" fontId="3" fillId="0" borderId="18" xfId="1" applyNumberFormat="1" applyFont="1" applyFill="1" applyBorder="1" applyAlignment="1">
      <alignment horizontal="center" vertical="center"/>
    </xf>
    <xf numFmtId="180" fontId="3" fillId="0" borderId="19" xfId="1" applyNumberFormat="1" applyFont="1" applyFill="1" applyBorder="1" applyAlignment="1">
      <alignment horizontal="center" vertical="center"/>
    </xf>
    <xf numFmtId="9" fontId="3" fillId="0" borderId="18" xfId="2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178" fontId="3" fillId="0" borderId="19" xfId="1" applyNumberFormat="1" applyFont="1" applyFill="1" applyBorder="1" applyAlignment="1">
      <alignment horizontal="center" vertical="center"/>
    </xf>
    <xf numFmtId="9" fontId="3" fillId="0" borderId="19" xfId="2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0" fillId="0" borderId="0" xfId="1" applyFont="1" applyFill="1">
      <alignment vertical="center"/>
    </xf>
    <xf numFmtId="176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176" fontId="3" fillId="0" borderId="0" xfId="1" applyFont="1" applyFill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179" fontId="3" fillId="0" borderId="18" xfId="1" applyNumberFormat="1" applyFont="1" applyFill="1" applyBorder="1" applyAlignment="1">
      <alignment horizontal="center" vertical="center"/>
    </xf>
    <xf numFmtId="177" fontId="3" fillId="0" borderId="19" xfId="0" applyNumberFormat="1" applyFont="1" applyBorder="1" applyAlignment="1">
      <alignment horizontal="center" vertical="center"/>
    </xf>
    <xf numFmtId="179" fontId="3" fillId="0" borderId="19" xfId="1" applyNumberFormat="1" applyFont="1" applyFill="1" applyBorder="1" applyAlignment="1">
      <alignment horizontal="center" vertical="center"/>
    </xf>
    <xf numFmtId="176" fontId="3" fillId="0" borderId="19" xfId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81" fontId="3" fillId="0" borderId="25" xfId="0" applyNumberFormat="1" applyFont="1" applyBorder="1" applyAlignment="1">
      <alignment horizontal="center" vertical="center"/>
    </xf>
    <xf numFmtId="0" fontId="3" fillId="3" borderId="18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2" borderId="18" xfId="0" applyFont="1" applyFill="1" applyBorder="1">
      <alignment vertical="center"/>
    </xf>
    <xf numFmtId="176" fontId="3" fillId="0" borderId="12" xfId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0" fillId="0" borderId="22" xfId="0" applyBorder="1">
      <alignment vertical="center"/>
    </xf>
    <xf numFmtId="0" fontId="4" fillId="0" borderId="22" xfId="0" applyFont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4" xfId="0" applyFont="1" applyBorder="1">
      <alignment vertical="center"/>
    </xf>
    <xf numFmtId="0" fontId="0" fillId="0" borderId="19" xfId="0" applyBorder="1">
      <alignment vertical="center"/>
    </xf>
    <xf numFmtId="0" fontId="0" fillId="0" borderId="33" xfId="0" applyBorder="1">
      <alignment vertical="center"/>
    </xf>
    <xf numFmtId="0" fontId="4" fillId="0" borderId="25" xfId="0" applyFont="1" applyBorder="1">
      <alignment vertical="center"/>
    </xf>
    <xf numFmtId="176" fontId="4" fillId="0" borderId="0" xfId="0" applyNumberFormat="1" applyFont="1">
      <alignment vertical="center"/>
    </xf>
    <xf numFmtId="176" fontId="3" fillId="0" borderId="18" xfId="1" applyFont="1" applyBorder="1" applyAlignment="1">
      <alignment horizontal="center" vertical="center"/>
    </xf>
    <xf numFmtId="176" fontId="0" fillId="0" borderId="18" xfId="1" applyFont="1" applyBorder="1">
      <alignment vertical="center"/>
    </xf>
    <xf numFmtId="0" fontId="0" fillId="0" borderId="20" xfId="0" applyBorder="1">
      <alignment vertical="center"/>
    </xf>
    <xf numFmtId="0" fontId="0" fillId="0" borderId="25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6" fontId="0" fillId="0" borderId="37" xfId="1" applyFont="1" applyBorder="1">
      <alignment vertical="center"/>
    </xf>
    <xf numFmtId="176" fontId="0" fillId="0" borderId="38" xfId="1" applyFont="1" applyBorder="1">
      <alignment vertical="center"/>
    </xf>
    <xf numFmtId="176" fontId="0" fillId="0" borderId="39" xfId="1" applyFont="1" applyBorder="1">
      <alignment vertical="center"/>
    </xf>
    <xf numFmtId="176" fontId="3" fillId="0" borderId="20" xfId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76" fontId="3" fillId="0" borderId="20" xfId="1" applyFont="1" applyBorder="1" applyAlignment="1">
      <alignment horizontal="center" vertical="center"/>
    </xf>
    <xf numFmtId="176" fontId="3" fillId="0" borderId="8" xfId="1" applyFont="1" applyFill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4" xfId="0" applyFont="1" applyBorder="1">
      <alignment vertical="center"/>
    </xf>
    <xf numFmtId="176" fontId="0" fillId="0" borderId="40" xfId="1" applyFont="1" applyBorder="1">
      <alignment vertical="center"/>
    </xf>
    <xf numFmtId="176" fontId="0" fillId="0" borderId="22" xfId="1" applyFont="1" applyBorder="1">
      <alignment vertical="center"/>
    </xf>
    <xf numFmtId="0" fontId="0" fillId="0" borderId="41" xfId="0" applyBorder="1">
      <alignment vertical="center"/>
    </xf>
    <xf numFmtId="0" fontId="3" fillId="3" borderId="43" xfId="0" applyFont="1" applyFill="1" applyBorder="1">
      <alignment vertical="center"/>
    </xf>
    <xf numFmtId="0" fontId="3" fillId="3" borderId="44" xfId="0" applyFont="1" applyFill="1" applyBorder="1">
      <alignment vertical="center"/>
    </xf>
    <xf numFmtId="0" fontId="3" fillId="0" borderId="19" xfId="0" applyFont="1" applyBorder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3" borderId="45" xfId="0" applyFont="1" applyFill="1" applyBorder="1">
      <alignment vertical="center"/>
    </xf>
    <xf numFmtId="0" fontId="3" fillId="0" borderId="12" xfId="0" applyFont="1" applyBorder="1">
      <alignment vertical="center"/>
    </xf>
    <xf numFmtId="0" fontId="4" fillId="3" borderId="47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3" fillId="0" borderId="22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3" fillId="0" borderId="23" xfId="0" applyFont="1" applyBorder="1">
      <alignment vertical="center"/>
    </xf>
    <xf numFmtId="177" fontId="3" fillId="0" borderId="27" xfId="0" applyNumberFormat="1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178" fontId="3" fillId="0" borderId="12" xfId="1" applyNumberFormat="1" applyFont="1" applyFill="1" applyBorder="1" applyAlignment="1">
      <alignment horizontal="center" vertical="center"/>
    </xf>
    <xf numFmtId="179" fontId="3" fillId="0" borderId="12" xfId="1" applyNumberFormat="1" applyFont="1" applyFill="1" applyBorder="1" applyAlignment="1">
      <alignment horizontal="center" vertical="center"/>
    </xf>
    <xf numFmtId="180" fontId="3" fillId="0" borderId="12" xfId="1" applyNumberFormat="1" applyFont="1" applyFill="1" applyBorder="1" applyAlignment="1">
      <alignment horizontal="center" vertical="center"/>
    </xf>
    <xf numFmtId="9" fontId="3" fillId="0" borderId="12" xfId="2" applyFont="1" applyFill="1" applyBorder="1" applyAlignment="1">
      <alignment horizontal="center" vertical="center"/>
    </xf>
    <xf numFmtId="9" fontId="3" fillId="0" borderId="23" xfId="2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3" fillId="2" borderId="18" xfId="0" applyFont="1" applyFill="1" applyBorder="1" applyAlignment="1">
      <alignment horizontal="center" vertical="center" wrapText="1"/>
    </xf>
    <xf numFmtId="176" fontId="3" fillId="0" borderId="0" xfId="1" applyFont="1">
      <alignment vertical="center"/>
    </xf>
    <xf numFmtId="3" fontId="3" fillId="0" borderId="18" xfId="0" applyNumberFormat="1" applyFont="1" applyBorder="1">
      <alignment vertical="center"/>
    </xf>
    <xf numFmtId="0" fontId="3" fillId="0" borderId="25" xfId="0" applyFont="1" applyBorder="1">
      <alignment vertical="center"/>
    </xf>
    <xf numFmtId="0" fontId="3" fillId="3" borderId="34" xfId="0" applyFont="1" applyFill="1" applyBorder="1">
      <alignment vertical="center"/>
    </xf>
    <xf numFmtId="0" fontId="3" fillId="3" borderId="48" xfId="0" applyFont="1" applyFill="1" applyBorder="1">
      <alignment vertical="center"/>
    </xf>
    <xf numFmtId="0" fontId="3" fillId="3" borderId="49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5" fillId="0" borderId="18" xfId="0" applyFont="1" applyBorder="1">
      <alignment vertical="center"/>
    </xf>
    <xf numFmtId="0" fontId="5" fillId="0" borderId="0" xfId="0" applyFont="1">
      <alignment vertical="center"/>
    </xf>
    <xf numFmtId="0" fontId="3" fillId="3" borderId="50" xfId="0" applyFont="1" applyFill="1" applyBorder="1">
      <alignment vertical="center"/>
    </xf>
    <xf numFmtId="0" fontId="3" fillId="4" borderId="0" xfId="0" applyFont="1" applyFill="1" applyAlignment="1">
      <alignment horizontal="center" vertical="center"/>
    </xf>
    <xf numFmtId="0" fontId="4" fillId="0" borderId="21" xfId="0" applyFont="1" applyBorder="1">
      <alignment vertical="center"/>
    </xf>
    <xf numFmtId="0" fontId="4" fillId="0" borderId="51" xfId="0" applyFont="1" applyBorder="1">
      <alignment vertical="center"/>
    </xf>
    <xf numFmtId="0" fontId="5" fillId="0" borderId="18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14" fontId="3" fillId="0" borderId="18" xfId="0" applyNumberFormat="1" applyFont="1" applyBorder="1" applyAlignment="1">
      <alignment horizontal="center" vertical="center"/>
    </xf>
    <xf numFmtId="176" fontId="0" fillId="0" borderId="20" xfId="1" applyFont="1" applyBorder="1">
      <alignment vertical="center"/>
    </xf>
    <xf numFmtId="176" fontId="0" fillId="0" borderId="52" xfId="1" applyFont="1" applyBorder="1">
      <alignment vertical="center"/>
    </xf>
    <xf numFmtId="176" fontId="4" fillId="0" borderId="18" xfId="0" applyNumberFormat="1" applyFont="1" applyBorder="1">
      <alignment vertical="center"/>
    </xf>
    <xf numFmtId="176" fontId="5" fillId="0" borderId="18" xfId="0" applyNumberFormat="1" applyFont="1" applyBorder="1">
      <alignment vertical="center"/>
    </xf>
    <xf numFmtId="177" fontId="0" fillId="0" borderId="18" xfId="0" applyNumberFormat="1" applyBorder="1" applyAlignment="1">
      <alignment horizontal="right" vertical="center"/>
    </xf>
    <xf numFmtId="176" fontId="0" fillId="0" borderId="18" xfId="0" applyNumberFormat="1" applyBorder="1">
      <alignment vertical="center"/>
    </xf>
    <xf numFmtId="0" fontId="4" fillId="3" borderId="31" xfId="0" applyFont="1" applyFill="1" applyBorder="1">
      <alignment vertical="center"/>
    </xf>
    <xf numFmtId="0" fontId="3" fillId="0" borderId="3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9" fontId="3" fillId="0" borderId="21" xfId="2" applyFont="1" applyFill="1" applyBorder="1" applyAlignment="1">
      <alignment horizontal="center" vertical="center"/>
    </xf>
    <xf numFmtId="9" fontId="3" fillId="0" borderId="27" xfId="2" applyFont="1" applyFill="1" applyBorder="1" applyAlignment="1">
      <alignment horizontal="center" vertical="center"/>
    </xf>
    <xf numFmtId="9" fontId="3" fillId="0" borderId="24" xfId="2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2" fontId="7" fillId="2" borderId="18" xfId="0" applyNumberFormat="1" applyFont="1" applyFill="1" applyBorder="1" applyAlignment="1">
      <alignment horizontal="center" vertical="center"/>
    </xf>
    <xf numFmtId="182" fontId="7" fillId="2" borderId="18" xfId="0" applyNumberFormat="1" applyFont="1" applyFill="1" applyBorder="1" applyAlignment="1">
      <alignment horizontal="center" vertical="center"/>
    </xf>
    <xf numFmtId="183" fontId="7" fillId="2" borderId="18" xfId="0" applyNumberFormat="1" applyFont="1" applyFill="1" applyBorder="1" applyAlignment="1">
      <alignment horizontal="center" vertical="center"/>
    </xf>
    <xf numFmtId="184" fontId="7" fillId="2" borderId="18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14" fontId="0" fillId="0" borderId="18" xfId="0" quotePrefix="1" applyNumberFormat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177" fontId="4" fillId="0" borderId="18" xfId="0" quotePrefix="1" applyNumberFormat="1" applyFont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77" fontId="0" fillId="0" borderId="18" xfId="0" quotePrefix="1" applyNumberFormat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8" fillId="7" borderId="18" xfId="0" applyFont="1" applyFill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4" fillId="0" borderId="0" xfId="0" quotePrefix="1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5" fillId="0" borderId="18" xfId="0" quotePrefix="1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176" fontId="3" fillId="0" borderId="0" xfId="1" applyFont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left" vertical="center"/>
    </xf>
    <xf numFmtId="3" fontId="3" fillId="13" borderId="18" xfId="0" applyNumberFormat="1" applyFont="1" applyFill="1" applyBorder="1" applyAlignment="1">
      <alignment horizontal="center" vertical="center"/>
    </xf>
    <xf numFmtId="176" fontId="3" fillId="13" borderId="18" xfId="1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4" borderId="18" xfId="0" applyFont="1" applyFill="1" applyBorder="1">
      <alignment vertical="center"/>
    </xf>
    <xf numFmtId="0" fontId="3" fillId="14" borderId="18" xfId="0" applyFont="1" applyFill="1" applyBorder="1" applyAlignment="1">
      <alignment horizontal="center" vertical="center" wrapText="1"/>
    </xf>
    <xf numFmtId="176" fontId="3" fillId="14" borderId="18" xfId="1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3" fillId="14" borderId="20" xfId="0" applyFont="1" applyFill="1" applyBorder="1" applyAlignment="1">
      <alignment horizontal="center" vertical="center"/>
    </xf>
    <xf numFmtId="177" fontId="3" fillId="14" borderId="21" xfId="0" applyNumberFormat="1" applyFont="1" applyFill="1" applyBorder="1" applyAlignment="1">
      <alignment horizontal="center" vertical="center"/>
    </xf>
    <xf numFmtId="177" fontId="3" fillId="14" borderId="18" xfId="0" applyNumberFormat="1" applyFont="1" applyFill="1" applyBorder="1" applyAlignment="1">
      <alignment horizontal="center" vertical="center"/>
    </xf>
    <xf numFmtId="177" fontId="3" fillId="14" borderId="19" xfId="0" applyNumberFormat="1" applyFont="1" applyFill="1" applyBorder="1" applyAlignment="1">
      <alignment horizontal="center" vertical="center"/>
    </xf>
    <xf numFmtId="178" fontId="3" fillId="14" borderId="18" xfId="1" applyNumberFormat="1" applyFont="1" applyFill="1" applyBorder="1" applyAlignment="1">
      <alignment horizontal="center" vertical="center"/>
    </xf>
    <xf numFmtId="179" fontId="3" fillId="14" borderId="19" xfId="1" applyNumberFormat="1" applyFont="1" applyFill="1" applyBorder="1" applyAlignment="1">
      <alignment horizontal="center" vertical="center"/>
    </xf>
    <xf numFmtId="176" fontId="3" fillId="14" borderId="19" xfId="1" applyFont="1" applyFill="1" applyBorder="1" applyAlignment="1">
      <alignment horizontal="center" vertical="center"/>
    </xf>
    <xf numFmtId="180" fontId="3" fillId="14" borderId="19" xfId="1" applyNumberFormat="1" applyFont="1" applyFill="1" applyBorder="1" applyAlignment="1">
      <alignment horizontal="center" vertical="center"/>
    </xf>
    <xf numFmtId="9" fontId="3" fillId="14" borderId="19" xfId="2" applyFont="1" applyFill="1" applyBorder="1" applyAlignment="1">
      <alignment horizontal="center" vertical="center"/>
    </xf>
    <xf numFmtId="0" fontId="0" fillId="14" borderId="18" xfId="0" applyFill="1" applyBorder="1">
      <alignment vertical="center"/>
    </xf>
    <xf numFmtId="0" fontId="0" fillId="14" borderId="0" xfId="0" applyFill="1">
      <alignment vertical="center"/>
    </xf>
    <xf numFmtId="179" fontId="3" fillId="14" borderId="18" xfId="1" applyNumberFormat="1" applyFont="1" applyFill="1" applyBorder="1" applyAlignment="1">
      <alignment horizontal="center" vertical="center"/>
    </xf>
    <xf numFmtId="180" fontId="3" fillId="14" borderId="18" xfId="1" applyNumberFormat="1" applyFont="1" applyFill="1" applyBorder="1" applyAlignment="1">
      <alignment horizontal="center" vertical="center"/>
    </xf>
    <xf numFmtId="9" fontId="3" fillId="14" borderId="18" xfId="2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3" borderId="55" xfId="0" applyFont="1" applyFill="1" applyBorder="1" applyAlignment="1">
      <alignment horizontal="left" vertical="center"/>
    </xf>
    <xf numFmtId="0" fontId="3" fillId="3" borderId="54" xfId="0" applyFont="1" applyFill="1" applyBorder="1" applyAlignment="1">
      <alignment horizontal="left" vertical="center"/>
    </xf>
    <xf numFmtId="0" fontId="4" fillId="15" borderId="18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 wrapText="1"/>
    </xf>
    <xf numFmtId="0" fontId="4" fillId="16" borderId="18" xfId="0" applyFont="1" applyFill="1" applyBorder="1" applyAlignment="1">
      <alignment horizontal="center" vertical="center"/>
    </xf>
    <xf numFmtId="176" fontId="4" fillId="0" borderId="18" xfId="1" applyFont="1" applyBorder="1" applyAlignment="1">
      <alignment horizontal="center" vertical="center"/>
    </xf>
    <xf numFmtId="176" fontId="4" fillId="0" borderId="0" xfId="0" applyNumberFormat="1" applyFont="1" applyAlignment="1">
      <alignment vertical="center" wrapText="1"/>
    </xf>
    <xf numFmtId="3" fontId="3" fillId="0" borderId="22" xfId="0" applyNumberFormat="1" applyFont="1" applyBorder="1" applyAlignment="1">
      <alignment horizontal="center" vertical="center"/>
    </xf>
    <xf numFmtId="176" fontId="3" fillId="0" borderId="22" xfId="1" applyFont="1" applyBorder="1" applyAlignment="1">
      <alignment horizontal="center" vertical="center"/>
    </xf>
    <xf numFmtId="176" fontId="3" fillId="0" borderId="2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76" fontId="3" fillId="0" borderId="8" xfId="1" applyFont="1" applyFill="1" applyBorder="1" applyAlignment="1">
      <alignment horizontal="center" vertical="center"/>
    </xf>
    <xf numFmtId="176" fontId="3" fillId="0" borderId="1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3" fillId="0" borderId="9" xfId="1" applyFont="1" applyFill="1" applyBorder="1" applyAlignment="1">
      <alignment horizontal="center" vertical="center"/>
    </xf>
    <xf numFmtId="176" fontId="3" fillId="0" borderId="15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6" fontId="3" fillId="0" borderId="18" xfId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76" fontId="3" fillId="0" borderId="42" xfId="1" applyFont="1" applyFill="1" applyBorder="1" applyAlignment="1">
      <alignment horizontal="center" vertical="center"/>
    </xf>
    <xf numFmtId="176" fontId="3" fillId="0" borderId="31" xfId="1" applyFon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501536</xdr:colOff>
      <xdr:row>0</xdr:row>
      <xdr:rowOff>135255</xdr:rowOff>
    </xdr:from>
    <xdr:to>
      <xdr:col>7</xdr:col>
      <xdr:colOff>133349</xdr:colOff>
      <xdr:row>33</xdr:row>
      <xdr:rowOff>57150</xdr:rowOff>
    </xdr:to>
    <xdr:grpSp>
      <xdr:nvGrpSpPr>
        <xdr:cNvPr id="37" name="그룹 1">
          <a:extLst>
            <a:ext uri="{FF2B5EF4-FFF2-40B4-BE49-F238E27FC236}">
              <a16:creationId xmlns:a16="http://schemas.microsoft.com/office/drawing/2014/main" id="{CDCB5AD6-D278-D336-3E08-C2C71AEEE3D4}"/>
            </a:ext>
          </a:extLst>
        </xdr:cNvPr>
        <xdr:cNvGrpSpPr/>
      </xdr:nvGrpSpPr>
      <xdr:grpSpPr bwMode="auto">
        <a:xfrm>
          <a:off x="501536" y="135255"/>
          <a:ext cx="4416725" cy="7026424"/>
          <a:chOff x="1016001" y="1684040"/>
          <a:chExt cx="3020439" cy="4314825"/>
        </a:xfrm>
        <a:solidFill>
          <a:schemeClr val="bg1">
            <a:lumMod val="85000"/>
          </a:schemeClr>
        </a:solidFill>
      </xdr:grpSpPr>
      <xdr:sp macro="" textlink="">
        <xdr:nvSpPr>
          <xdr:cNvPr id="38" name="Freeform 5">
            <a:extLst>
              <a:ext uri="{FF2B5EF4-FFF2-40B4-BE49-F238E27FC236}">
                <a16:creationId xmlns:a16="http://schemas.microsoft.com/office/drawing/2014/main" id="{3A439599-EBBA-2247-5850-F2BA33486430}"/>
              </a:ext>
            </a:extLst>
          </xdr:cNvPr>
          <xdr:cNvSpPr>
            <a:spLocks/>
          </xdr:cNvSpPr>
        </xdr:nvSpPr>
        <xdr:spPr bwMode="auto">
          <a:xfrm>
            <a:off x="1016001" y="4654252"/>
            <a:ext cx="1655763" cy="1344613"/>
          </a:xfrm>
          <a:custGeom>
            <a:avLst/>
            <a:gdLst/>
            <a:ahLst/>
            <a:cxnLst>
              <a:cxn ang="0">
                <a:pos x="278" y="56"/>
              </a:cxn>
              <a:cxn ang="0">
                <a:pos x="257" y="130"/>
              </a:cxn>
              <a:cxn ang="0">
                <a:pos x="238" y="165"/>
              </a:cxn>
              <a:cxn ang="0">
                <a:pos x="229" y="223"/>
              </a:cxn>
              <a:cxn ang="0">
                <a:pos x="182" y="201"/>
              </a:cxn>
              <a:cxn ang="0">
                <a:pos x="131" y="194"/>
              </a:cxn>
              <a:cxn ang="0">
                <a:pos x="125" y="230"/>
              </a:cxn>
              <a:cxn ang="0">
                <a:pos x="87" y="235"/>
              </a:cxn>
              <a:cxn ang="0">
                <a:pos x="105" y="279"/>
              </a:cxn>
              <a:cxn ang="0">
                <a:pos x="136" y="338"/>
              </a:cxn>
              <a:cxn ang="0">
                <a:pos x="83" y="367"/>
              </a:cxn>
              <a:cxn ang="0">
                <a:pos x="35" y="437"/>
              </a:cxn>
              <a:cxn ang="0">
                <a:pos x="21" y="489"/>
              </a:cxn>
              <a:cxn ang="0">
                <a:pos x="38" y="540"/>
              </a:cxn>
              <a:cxn ang="0">
                <a:pos x="24" y="570"/>
              </a:cxn>
              <a:cxn ang="0">
                <a:pos x="87" y="620"/>
              </a:cxn>
              <a:cxn ang="0">
                <a:pos x="56" y="662"/>
              </a:cxn>
              <a:cxn ang="0">
                <a:pos x="59" y="685"/>
              </a:cxn>
              <a:cxn ang="0">
                <a:pos x="6" y="766"/>
              </a:cxn>
              <a:cxn ang="0">
                <a:pos x="17" y="817"/>
              </a:cxn>
              <a:cxn ang="0">
                <a:pos x="49" y="846"/>
              </a:cxn>
              <a:cxn ang="0">
                <a:pos x="131" y="814"/>
              </a:cxn>
              <a:cxn ang="0">
                <a:pos x="175" y="815"/>
              </a:cxn>
              <a:cxn ang="0">
                <a:pos x="178" y="770"/>
              </a:cxn>
              <a:cxn ang="0">
                <a:pos x="264" y="731"/>
              </a:cxn>
              <a:cxn ang="0">
                <a:pos x="292" y="702"/>
              </a:cxn>
              <a:cxn ang="0">
                <a:pos x="337" y="744"/>
              </a:cxn>
              <a:cxn ang="0">
                <a:pos x="420" y="757"/>
              </a:cxn>
              <a:cxn ang="0">
                <a:pos x="437" y="768"/>
              </a:cxn>
              <a:cxn ang="0">
                <a:pos x="500" y="762"/>
              </a:cxn>
              <a:cxn ang="0">
                <a:pos x="592" y="745"/>
              </a:cxn>
              <a:cxn ang="0">
                <a:pos x="613" y="772"/>
              </a:cxn>
              <a:cxn ang="0">
                <a:pos x="669" y="731"/>
              </a:cxn>
              <a:cxn ang="0">
                <a:pos x="724" y="709"/>
              </a:cxn>
              <a:cxn ang="0">
                <a:pos x="755" y="683"/>
              </a:cxn>
              <a:cxn ang="0">
                <a:pos x="801" y="657"/>
              </a:cxn>
              <a:cxn ang="0">
                <a:pos x="823" y="695"/>
              </a:cxn>
              <a:cxn ang="0">
                <a:pos x="864" y="676"/>
              </a:cxn>
              <a:cxn ang="0">
                <a:pos x="874" y="604"/>
              </a:cxn>
              <a:cxn ang="0">
                <a:pos x="875" y="583"/>
              </a:cxn>
              <a:cxn ang="0">
                <a:pos x="900" y="560"/>
              </a:cxn>
              <a:cxn ang="0">
                <a:pos x="955" y="574"/>
              </a:cxn>
              <a:cxn ang="0">
                <a:pos x="1005" y="522"/>
              </a:cxn>
              <a:cxn ang="0">
                <a:pos x="1036" y="406"/>
              </a:cxn>
              <a:cxn ang="0">
                <a:pos x="1022" y="320"/>
              </a:cxn>
              <a:cxn ang="0">
                <a:pos x="987" y="261"/>
              </a:cxn>
              <a:cxn ang="0">
                <a:pos x="938" y="189"/>
              </a:cxn>
              <a:cxn ang="0">
                <a:pos x="892" y="105"/>
              </a:cxn>
              <a:cxn ang="0">
                <a:pos x="830" y="99"/>
              </a:cxn>
              <a:cxn ang="0">
                <a:pos x="783" y="105"/>
              </a:cxn>
              <a:cxn ang="0">
                <a:pos x="745" y="94"/>
              </a:cxn>
              <a:cxn ang="0">
                <a:pos x="683" y="92"/>
              </a:cxn>
              <a:cxn ang="0">
                <a:pos x="639" y="102"/>
              </a:cxn>
              <a:cxn ang="0">
                <a:pos x="603" y="70"/>
              </a:cxn>
              <a:cxn ang="0">
                <a:pos x="536" y="28"/>
              </a:cxn>
              <a:cxn ang="0">
                <a:pos x="498" y="2"/>
              </a:cxn>
              <a:cxn ang="0">
                <a:pos x="433" y="42"/>
              </a:cxn>
              <a:cxn ang="0">
                <a:pos x="415" y="88"/>
              </a:cxn>
              <a:cxn ang="0">
                <a:pos x="367" y="116"/>
              </a:cxn>
              <a:cxn ang="0">
                <a:pos x="328" y="35"/>
              </a:cxn>
              <a:cxn ang="0">
                <a:pos x="321" y="32"/>
              </a:cxn>
            </a:cxnLst>
            <a:rect l="0" t="0" r="r" b="b"/>
            <a:pathLst>
              <a:path w="1043" h="847">
                <a:moveTo>
                  <a:pt x="321" y="32"/>
                </a:moveTo>
                <a:lnTo>
                  <a:pt x="320" y="34"/>
                </a:lnTo>
                <a:lnTo>
                  <a:pt x="316" y="35"/>
                </a:lnTo>
                <a:lnTo>
                  <a:pt x="309" y="39"/>
                </a:lnTo>
                <a:lnTo>
                  <a:pt x="303" y="42"/>
                </a:lnTo>
                <a:lnTo>
                  <a:pt x="296" y="45"/>
                </a:lnTo>
                <a:lnTo>
                  <a:pt x="289" y="48"/>
                </a:lnTo>
                <a:lnTo>
                  <a:pt x="286" y="49"/>
                </a:lnTo>
                <a:lnTo>
                  <a:pt x="285" y="49"/>
                </a:lnTo>
                <a:lnTo>
                  <a:pt x="282" y="50"/>
                </a:lnTo>
                <a:lnTo>
                  <a:pt x="281" y="50"/>
                </a:lnTo>
                <a:lnTo>
                  <a:pt x="279" y="50"/>
                </a:lnTo>
                <a:lnTo>
                  <a:pt x="278" y="56"/>
                </a:lnTo>
                <a:lnTo>
                  <a:pt x="278" y="63"/>
                </a:lnTo>
                <a:lnTo>
                  <a:pt x="278" y="69"/>
                </a:lnTo>
                <a:lnTo>
                  <a:pt x="278" y="74"/>
                </a:lnTo>
                <a:lnTo>
                  <a:pt x="278" y="85"/>
                </a:lnTo>
                <a:lnTo>
                  <a:pt x="278" y="98"/>
                </a:lnTo>
                <a:lnTo>
                  <a:pt x="278" y="102"/>
                </a:lnTo>
                <a:lnTo>
                  <a:pt x="275" y="108"/>
                </a:lnTo>
                <a:lnTo>
                  <a:pt x="274" y="113"/>
                </a:lnTo>
                <a:lnTo>
                  <a:pt x="272" y="117"/>
                </a:lnTo>
                <a:lnTo>
                  <a:pt x="271" y="122"/>
                </a:lnTo>
                <a:lnTo>
                  <a:pt x="267" y="124"/>
                </a:lnTo>
                <a:lnTo>
                  <a:pt x="261" y="127"/>
                </a:lnTo>
                <a:lnTo>
                  <a:pt x="257" y="130"/>
                </a:lnTo>
                <a:lnTo>
                  <a:pt x="254" y="134"/>
                </a:lnTo>
                <a:lnTo>
                  <a:pt x="253" y="138"/>
                </a:lnTo>
                <a:lnTo>
                  <a:pt x="253" y="142"/>
                </a:lnTo>
                <a:lnTo>
                  <a:pt x="251" y="145"/>
                </a:lnTo>
                <a:lnTo>
                  <a:pt x="251" y="149"/>
                </a:lnTo>
                <a:lnTo>
                  <a:pt x="251" y="151"/>
                </a:lnTo>
                <a:lnTo>
                  <a:pt x="250" y="155"/>
                </a:lnTo>
                <a:lnTo>
                  <a:pt x="250" y="158"/>
                </a:lnTo>
                <a:lnTo>
                  <a:pt x="247" y="159"/>
                </a:lnTo>
                <a:lnTo>
                  <a:pt x="246" y="161"/>
                </a:lnTo>
                <a:lnTo>
                  <a:pt x="243" y="162"/>
                </a:lnTo>
                <a:lnTo>
                  <a:pt x="240" y="163"/>
                </a:lnTo>
                <a:lnTo>
                  <a:pt x="238" y="165"/>
                </a:lnTo>
                <a:lnTo>
                  <a:pt x="233" y="166"/>
                </a:lnTo>
                <a:lnTo>
                  <a:pt x="229" y="168"/>
                </a:lnTo>
                <a:lnTo>
                  <a:pt x="231" y="177"/>
                </a:lnTo>
                <a:lnTo>
                  <a:pt x="233" y="187"/>
                </a:lnTo>
                <a:lnTo>
                  <a:pt x="236" y="196"/>
                </a:lnTo>
                <a:lnTo>
                  <a:pt x="236" y="200"/>
                </a:lnTo>
                <a:lnTo>
                  <a:pt x="236" y="204"/>
                </a:lnTo>
                <a:lnTo>
                  <a:pt x="238" y="208"/>
                </a:lnTo>
                <a:lnTo>
                  <a:pt x="236" y="211"/>
                </a:lnTo>
                <a:lnTo>
                  <a:pt x="236" y="215"/>
                </a:lnTo>
                <a:lnTo>
                  <a:pt x="233" y="218"/>
                </a:lnTo>
                <a:lnTo>
                  <a:pt x="232" y="221"/>
                </a:lnTo>
                <a:lnTo>
                  <a:pt x="229" y="223"/>
                </a:lnTo>
                <a:lnTo>
                  <a:pt x="224" y="226"/>
                </a:lnTo>
                <a:lnTo>
                  <a:pt x="219" y="228"/>
                </a:lnTo>
                <a:lnTo>
                  <a:pt x="211" y="228"/>
                </a:lnTo>
                <a:lnTo>
                  <a:pt x="204" y="226"/>
                </a:lnTo>
                <a:lnTo>
                  <a:pt x="197" y="226"/>
                </a:lnTo>
                <a:lnTo>
                  <a:pt x="194" y="225"/>
                </a:lnTo>
                <a:lnTo>
                  <a:pt x="191" y="223"/>
                </a:lnTo>
                <a:lnTo>
                  <a:pt x="187" y="221"/>
                </a:lnTo>
                <a:lnTo>
                  <a:pt x="187" y="218"/>
                </a:lnTo>
                <a:lnTo>
                  <a:pt x="185" y="214"/>
                </a:lnTo>
                <a:lnTo>
                  <a:pt x="185" y="209"/>
                </a:lnTo>
                <a:lnTo>
                  <a:pt x="185" y="205"/>
                </a:lnTo>
                <a:lnTo>
                  <a:pt x="182" y="201"/>
                </a:lnTo>
                <a:lnTo>
                  <a:pt x="180" y="198"/>
                </a:lnTo>
                <a:lnTo>
                  <a:pt x="178" y="196"/>
                </a:lnTo>
                <a:lnTo>
                  <a:pt x="173" y="194"/>
                </a:lnTo>
                <a:lnTo>
                  <a:pt x="171" y="193"/>
                </a:lnTo>
                <a:lnTo>
                  <a:pt x="166" y="193"/>
                </a:lnTo>
                <a:lnTo>
                  <a:pt x="161" y="191"/>
                </a:lnTo>
                <a:lnTo>
                  <a:pt x="152" y="191"/>
                </a:lnTo>
                <a:lnTo>
                  <a:pt x="145" y="191"/>
                </a:lnTo>
                <a:lnTo>
                  <a:pt x="140" y="193"/>
                </a:lnTo>
                <a:lnTo>
                  <a:pt x="138" y="193"/>
                </a:lnTo>
                <a:lnTo>
                  <a:pt x="136" y="194"/>
                </a:lnTo>
                <a:lnTo>
                  <a:pt x="133" y="194"/>
                </a:lnTo>
                <a:lnTo>
                  <a:pt x="131" y="194"/>
                </a:lnTo>
                <a:lnTo>
                  <a:pt x="131" y="196"/>
                </a:lnTo>
                <a:lnTo>
                  <a:pt x="131" y="197"/>
                </a:lnTo>
                <a:lnTo>
                  <a:pt x="131" y="198"/>
                </a:lnTo>
                <a:lnTo>
                  <a:pt x="133" y="201"/>
                </a:lnTo>
                <a:lnTo>
                  <a:pt x="133" y="202"/>
                </a:lnTo>
                <a:lnTo>
                  <a:pt x="136" y="207"/>
                </a:lnTo>
                <a:lnTo>
                  <a:pt x="136" y="209"/>
                </a:lnTo>
                <a:lnTo>
                  <a:pt x="136" y="214"/>
                </a:lnTo>
                <a:lnTo>
                  <a:pt x="136" y="219"/>
                </a:lnTo>
                <a:lnTo>
                  <a:pt x="133" y="223"/>
                </a:lnTo>
                <a:lnTo>
                  <a:pt x="131" y="228"/>
                </a:lnTo>
                <a:lnTo>
                  <a:pt x="131" y="233"/>
                </a:lnTo>
                <a:lnTo>
                  <a:pt x="125" y="230"/>
                </a:lnTo>
                <a:lnTo>
                  <a:pt x="119" y="228"/>
                </a:lnTo>
                <a:lnTo>
                  <a:pt x="115" y="223"/>
                </a:lnTo>
                <a:lnTo>
                  <a:pt x="111" y="221"/>
                </a:lnTo>
                <a:lnTo>
                  <a:pt x="108" y="216"/>
                </a:lnTo>
                <a:lnTo>
                  <a:pt x="104" y="212"/>
                </a:lnTo>
                <a:lnTo>
                  <a:pt x="98" y="208"/>
                </a:lnTo>
                <a:lnTo>
                  <a:pt x="94" y="205"/>
                </a:lnTo>
                <a:lnTo>
                  <a:pt x="91" y="209"/>
                </a:lnTo>
                <a:lnTo>
                  <a:pt x="90" y="214"/>
                </a:lnTo>
                <a:lnTo>
                  <a:pt x="90" y="218"/>
                </a:lnTo>
                <a:lnTo>
                  <a:pt x="90" y="221"/>
                </a:lnTo>
                <a:lnTo>
                  <a:pt x="87" y="228"/>
                </a:lnTo>
                <a:lnTo>
                  <a:pt x="87" y="235"/>
                </a:lnTo>
                <a:lnTo>
                  <a:pt x="87" y="242"/>
                </a:lnTo>
                <a:lnTo>
                  <a:pt x="87" y="246"/>
                </a:lnTo>
                <a:lnTo>
                  <a:pt x="87" y="251"/>
                </a:lnTo>
                <a:lnTo>
                  <a:pt x="90" y="256"/>
                </a:lnTo>
                <a:lnTo>
                  <a:pt x="90" y="261"/>
                </a:lnTo>
                <a:lnTo>
                  <a:pt x="91" y="268"/>
                </a:lnTo>
                <a:lnTo>
                  <a:pt x="94" y="275"/>
                </a:lnTo>
                <a:lnTo>
                  <a:pt x="94" y="276"/>
                </a:lnTo>
                <a:lnTo>
                  <a:pt x="97" y="276"/>
                </a:lnTo>
                <a:lnTo>
                  <a:pt x="97" y="278"/>
                </a:lnTo>
                <a:lnTo>
                  <a:pt x="101" y="278"/>
                </a:lnTo>
                <a:lnTo>
                  <a:pt x="104" y="278"/>
                </a:lnTo>
                <a:lnTo>
                  <a:pt x="105" y="279"/>
                </a:lnTo>
                <a:lnTo>
                  <a:pt x="108" y="279"/>
                </a:lnTo>
                <a:lnTo>
                  <a:pt x="111" y="281"/>
                </a:lnTo>
                <a:lnTo>
                  <a:pt x="115" y="283"/>
                </a:lnTo>
                <a:lnTo>
                  <a:pt x="122" y="289"/>
                </a:lnTo>
                <a:lnTo>
                  <a:pt x="125" y="292"/>
                </a:lnTo>
                <a:lnTo>
                  <a:pt x="125" y="296"/>
                </a:lnTo>
                <a:lnTo>
                  <a:pt x="129" y="304"/>
                </a:lnTo>
                <a:lnTo>
                  <a:pt x="133" y="313"/>
                </a:lnTo>
                <a:lnTo>
                  <a:pt x="136" y="318"/>
                </a:lnTo>
                <a:lnTo>
                  <a:pt x="136" y="322"/>
                </a:lnTo>
                <a:lnTo>
                  <a:pt x="136" y="328"/>
                </a:lnTo>
                <a:lnTo>
                  <a:pt x="136" y="332"/>
                </a:lnTo>
                <a:lnTo>
                  <a:pt x="136" y="338"/>
                </a:lnTo>
                <a:lnTo>
                  <a:pt x="136" y="342"/>
                </a:lnTo>
                <a:lnTo>
                  <a:pt x="133" y="346"/>
                </a:lnTo>
                <a:lnTo>
                  <a:pt x="131" y="350"/>
                </a:lnTo>
                <a:lnTo>
                  <a:pt x="129" y="355"/>
                </a:lnTo>
                <a:lnTo>
                  <a:pt x="126" y="359"/>
                </a:lnTo>
                <a:lnTo>
                  <a:pt x="125" y="360"/>
                </a:lnTo>
                <a:lnTo>
                  <a:pt x="122" y="363"/>
                </a:lnTo>
                <a:lnTo>
                  <a:pt x="115" y="364"/>
                </a:lnTo>
                <a:lnTo>
                  <a:pt x="108" y="366"/>
                </a:lnTo>
                <a:lnTo>
                  <a:pt x="104" y="367"/>
                </a:lnTo>
                <a:lnTo>
                  <a:pt x="97" y="367"/>
                </a:lnTo>
                <a:lnTo>
                  <a:pt x="90" y="367"/>
                </a:lnTo>
                <a:lnTo>
                  <a:pt x="83" y="367"/>
                </a:lnTo>
                <a:lnTo>
                  <a:pt x="76" y="369"/>
                </a:lnTo>
                <a:lnTo>
                  <a:pt x="73" y="377"/>
                </a:lnTo>
                <a:lnTo>
                  <a:pt x="69" y="385"/>
                </a:lnTo>
                <a:lnTo>
                  <a:pt x="66" y="392"/>
                </a:lnTo>
                <a:lnTo>
                  <a:pt x="63" y="399"/>
                </a:lnTo>
                <a:lnTo>
                  <a:pt x="62" y="406"/>
                </a:lnTo>
                <a:lnTo>
                  <a:pt x="55" y="412"/>
                </a:lnTo>
                <a:lnTo>
                  <a:pt x="52" y="415"/>
                </a:lnTo>
                <a:lnTo>
                  <a:pt x="49" y="417"/>
                </a:lnTo>
                <a:lnTo>
                  <a:pt x="45" y="422"/>
                </a:lnTo>
                <a:lnTo>
                  <a:pt x="42" y="424"/>
                </a:lnTo>
                <a:lnTo>
                  <a:pt x="38" y="430"/>
                </a:lnTo>
                <a:lnTo>
                  <a:pt x="35" y="437"/>
                </a:lnTo>
                <a:lnTo>
                  <a:pt x="34" y="443"/>
                </a:lnTo>
                <a:lnTo>
                  <a:pt x="31" y="447"/>
                </a:lnTo>
                <a:lnTo>
                  <a:pt x="28" y="452"/>
                </a:lnTo>
                <a:lnTo>
                  <a:pt x="24" y="456"/>
                </a:lnTo>
                <a:lnTo>
                  <a:pt x="24" y="459"/>
                </a:lnTo>
                <a:lnTo>
                  <a:pt x="21" y="462"/>
                </a:lnTo>
                <a:lnTo>
                  <a:pt x="17" y="463"/>
                </a:lnTo>
                <a:lnTo>
                  <a:pt x="14" y="466"/>
                </a:lnTo>
                <a:lnTo>
                  <a:pt x="14" y="472"/>
                </a:lnTo>
                <a:lnTo>
                  <a:pt x="17" y="477"/>
                </a:lnTo>
                <a:lnTo>
                  <a:pt x="17" y="482"/>
                </a:lnTo>
                <a:lnTo>
                  <a:pt x="20" y="486"/>
                </a:lnTo>
                <a:lnTo>
                  <a:pt x="21" y="489"/>
                </a:lnTo>
                <a:lnTo>
                  <a:pt x="21" y="491"/>
                </a:lnTo>
                <a:lnTo>
                  <a:pt x="24" y="497"/>
                </a:lnTo>
                <a:lnTo>
                  <a:pt x="28" y="501"/>
                </a:lnTo>
                <a:lnTo>
                  <a:pt x="28" y="504"/>
                </a:lnTo>
                <a:lnTo>
                  <a:pt x="31" y="507"/>
                </a:lnTo>
                <a:lnTo>
                  <a:pt x="34" y="509"/>
                </a:lnTo>
                <a:lnTo>
                  <a:pt x="35" y="512"/>
                </a:lnTo>
                <a:lnTo>
                  <a:pt x="38" y="516"/>
                </a:lnTo>
                <a:lnTo>
                  <a:pt x="42" y="522"/>
                </a:lnTo>
                <a:lnTo>
                  <a:pt x="41" y="528"/>
                </a:lnTo>
                <a:lnTo>
                  <a:pt x="38" y="532"/>
                </a:lnTo>
                <a:lnTo>
                  <a:pt x="38" y="536"/>
                </a:lnTo>
                <a:lnTo>
                  <a:pt x="38" y="540"/>
                </a:lnTo>
                <a:lnTo>
                  <a:pt x="38" y="542"/>
                </a:lnTo>
                <a:lnTo>
                  <a:pt x="35" y="544"/>
                </a:lnTo>
                <a:lnTo>
                  <a:pt x="35" y="546"/>
                </a:lnTo>
                <a:lnTo>
                  <a:pt x="35" y="547"/>
                </a:lnTo>
                <a:lnTo>
                  <a:pt x="34" y="550"/>
                </a:lnTo>
                <a:lnTo>
                  <a:pt x="31" y="550"/>
                </a:lnTo>
                <a:lnTo>
                  <a:pt x="31" y="551"/>
                </a:lnTo>
                <a:lnTo>
                  <a:pt x="28" y="553"/>
                </a:lnTo>
                <a:lnTo>
                  <a:pt x="27" y="554"/>
                </a:lnTo>
                <a:lnTo>
                  <a:pt x="24" y="557"/>
                </a:lnTo>
                <a:lnTo>
                  <a:pt x="20" y="560"/>
                </a:lnTo>
                <a:lnTo>
                  <a:pt x="21" y="565"/>
                </a:lnTo>
                <a:lnTo>
                  <a:pt x="24" y="570"/>
                </a:lnTo>
                <a:lnTo>
                  <a:pt x="28" y="574"/>
                </a:lnTo>
                <a:lnTo>
                  <a:pt x="31" y="576"/>
                </a:lnTo>
                <a:lnTo>
                  <a:pt x="35" y="581"/>
                </a:lnTo>
                <a:lnTo>
                  <a:pt x="41" y="582"/>
                </a:lnTo>
                <a:lnTo>
                  <a:pt x="45" y="585"/>
                </a:lnTo>
                <a:lnTo>
                  <a:pt x="49" y="586"/>
                </a:lnTo>
                <a:lnTo>
                  <a:pt x="62" y="589"/>
                </a:lnTo>
                <a:lnTo>
                  <a:pt x="73" y="590"/>
                </a:lnTo>
                <a:lnTo>
                  <a:pt x="83" y="593"/>
                </a:lnTo>
                <a:lnTo>
                  <a:pt x="94" y="596"/>
                </a:lnTo>
                <a:lnTo>
                  <a:pt x="90" y="606"/>
                </a:lnTo>
                <a:lnTo>
                  <a:pt x="87" y="613"/>
                </a:lnTo>
                <a:lnTo>
                  <a:pt x="87" y="620"/>
                </a:lnTo>
                <a:lnTo>
                  <a:pt x="83" y="627"/>
                </a:lnTo>
                <a:lnTo>
                  <a:pt x="80" y="632"/>
                </a:lnTo>
                <a:lnTo>
                  <a:pt x="76" y="636"/>
                </a:lnTo>
                <a:lnTo>
                  <a:pt x="73" y="639"/>
                </a:lnTo>
                <a:lnTo>
                  <a:pt x="69" y="642"/>
                </a:lnTo>
                <a:lnTo>
                  <a:pt x="66" y="645"/>
                </a:lnTo>
                <a:lnTo>
                  <a:pt x="62" y="648"/>
                </a:lnTo>
                <a:lnTo>
                  <a:pt x="59" y="650"/>
                </a:lnTo>
                <a:lnTo>
                  <a:pt x="59" y="653"/>
                </a:lnTo>
                <a:lnTo>
                  <a:pt x="59" y="656"/>
                </a:lnTo>
                <a:lnTo>
                  <a:pt x="56" y="657"/>
                </a:lnTo>
                <a:lnTo>
                  <a:pt x="56" y="660"/>
                </a:lnTo>
                <a:lnTo>
                  <a:pt x="56" y="662"/>
                </a:lnTo>
                <a:lnTo>
                  <a:pt x="55" y="663"/>
                </a:lnTo>
                <a:lnTo>
                  <a:pt x="56" y="662"/>
                </a:lnTo>
                <a:lnTo>
                  <a:pt x="56" y="660"/>
                </a:lnTo>
                <a:lnTo>
                  <a:pt x="59" y="660"/>
                </a:lnTo>
                <a:lnTo>
                  <a:pt x="59" y="660"/>
                </a:lnTo>
                <a:lnTo>
                  <a:pt x="59" y="663"/>
                </a:lnTo>
                <a:lnTo>
                  <a:pt x="62" y="666"/>
                </a:lnTo>
                <a:lnTo>
                  <a:pt x="62" y="667"/>
                </a:lnTo>
                <a:lnTo>
                  <a:pt x="62" y="670"/>
                </a:lnTo>
                <a:lnTo>
                  <a:pt x="62" y="673"/>
                </a:lnTo>
                <a:lnTo>
                  <a:pt x="62" y="676"/>
                </a:lnTo>
                <a:lnTo>
                  <a:pt x="62" y="680"/>
                </a:lnTo>
                <a:lnTo>
                  <a:pt x="59" y="685"/>
                </a:lnTo>
                <a:lnTo>
                  <a:pt x="59" y="690"/>
                </a:lnTo>
                <a:lnTo>
                  <a:pt x="56" y="694"/>
                </a:lnTo>
                <a:lnTo>
                  <a:pt x="55" y="698"/>
                </a:lnTo>
                <a:lnTo>
                  <a:pt x="52" y="701"/>
                </a:lnTo>
                <a:lnTo>
                  <a:pt x="48" y="709"/>
                </a:lnTo>
                <a:lnTo>
                  <a:pt x="41" y="715"/>
                </a:lnTo>
                <a:lnTo>
                  <a:pt x="34" y="722"/>
                </a:lnTo>
                <a:lnTo>
                  <a:pt x="27" y="727"/>
                </a:lnTo>
                <a:lnTo>
                  <a:pt x="20" y="731"/>
                </a:lnTo>
                <a:lnTo>
                  <a:pt x="17" y="738"/>
                </a:lnTo>
                <a:lnTo>
                  <a:pt x="14" y="744"/>
                </a:lnTo>
                <a:lnTo>
                  <a:pt x="10" y="755"/>
                </a:lnTo>
                <a:lnTo>
                  <a:pt x="6" y="766"/>
                </a:lnTo>
                <a:lnTo>
                  <a:pt x="3" y="772"/>
                </a:lnTo>
                <a:lnTo>
                  <a:pt x="0" y="779"/>
                </a:lnTo>
                <a:lnTo>
                  <a:pt x="0" y="782"/>
                </a:lnTo>
                <a:lnTo>
                  <a:pt x="0" y="786"/>
                </a:lnTo>
                <a:lnTo>
                  <a:pt x="0" y="793"/>
                </a:lnTo>
                <a:lnTo>
                  <a:pt x="0" y="797"/>
                </a:lnTo>
                <a:lnTo>
                  <a:pt x="3" y="800"/>
                </a:lnTo>
                <a:lnTo>
                  <a:pt x="3" y="803"/>
                </a:lnTo>
                <a:lnTo>
                  <a:pt x="6" y="807"/>
                </a:lnTo>
                <a:lnTo>
                  <a:pt x="7" y="808"/>
                </a:lnTo>
                <a:lnTo>
                  <a:pt x="7" y="810"/>
                </a:lnTo>
                <a:lnTo>
                  <a:pt x="13" y="814"/>
                </a:lnTo>
                <a:lnTo>
                  <a:pt x="17" y="817"/>
                </a:lnTo>
                <a:lnTo>
                  <a:pt x="21" y="819"/>
                </a:lnTo>
                <a:lnTo>
                  <a:pt x="27" y="822"/>
                </a:lnTo>
                <a:lnTo>
                  <a:pt x="31" y="823"/>
                </a:lnTo>
                <a:lnTo>
                  <a:pt x="31" y="823"/>
                </a:lnTo>
                <a:lnTo>
                  <a:pt x="31" y="825"/>
                </a:lnTo>
                <a:lnTo>
                  <a:pt x="34" y="825"/>
                </a:lnTo>
                <a:lnTo>
                  <a:pt x="35" y="829"/>
                </a:lnTo>
                <a:lnTo>
                  <a:pt x="35" y="832"/>
                </a:lnTo>
                <a:lnTo>
                  <a:pt x="38" y="836"/>
                </a:lnTo>
                <a:lnTo>
                  <a:pt x="41" y="837"/>
                </a:lnTo>
                <a:lnTo>
                  <a:pt x="42" y="840"/>
                </a:lnTo>
                <a:lnTo>
                  <a:pt x="45" y="843"/>
                </a:lnTo>
                <a:lnTo>
                  <a:pt x="49" y="846"/>
                </a:lnTo>
                <a:lnTo>
                  <a:pt x="55" y="847"/>
                </a:lnTo>
                <a:lnTo>
                  <a:pt x="59" y="847"/>
                </a:lnTo>
                <a:lnTo>
                  <a:pt x="66" y="847"/>
                </a:lnTo>
                <a:lnTo>
                  <a:pt x="70" y="846"/>
                </a:lnTo>
                <a:lnTo>
                  <a:pt x="77" y="843"/>
                </a:lnTo>
                <a:lnTo>
                  <a:pt x="83" y="840"/>
                </a:lnTo>
                <a:lnTo>
                  <a:pt x="90" y="837"/>
                </a:lnTo>
                <a:lnTo>
                  <a:pt x="97" y="835"/>
                </a:lnTo>
                <a:lnTo>
                  <a:pt x="108" y="828"/>
                </a:lnTo>
                <a:lnTo>
                  <a:pt x="112" y="823"/>
                </a:lnTo>
                <a:lnTo>
                  <a:pt x="118" y="821"/>
                </a:lnTo>
                <a:lnTo>
                  <a:pt x="125" y="817"/>
                </a:lnTo>
                <a:lnTo>
                  <a:pt x="131" y="814"/>
                </a:lnTo>
                <a:lnTo>
                  <a:pt x="138" y="810"/>
                </a:lnTo>
                <a:lnTo>
                  <a:pt x="145" y="807"/>
                </a:lnTo>
                <a:lnTo>
                  <a:pt x="150" y="808"/>
                </a:lnTo>
                <a:lnTo>
                  <a:pt x="154" y="810"/>
                </a:lnTo>
                <a:lnTo>
                  <a:pt x="159" y="811"/>
                </a:lnTo>
                <a:lnTo>
                  <a:pt x="161" y="812"/>
                </a:lnTo>
                <a:lnTo>
                  <a:pt x="164" y="814"/>
                </a:lnTo>
                <a:lnTo>
                  <a:pt x="166" y="815"/>
                </a:lnTo>
                <a:lnTo>
                  <a:pt x="168" y="815"/>
                </a:lnTo>
                <a:lnTo>
                  <a:pt x="171" y="815"/>
                </a:lnTo>
                <a:lnTo>
                  <a:pt x="171" y="815"/>
                </a:lnTo>
                <a:lnTo>
                  <a:pt x="173" y="815"/>
                </a:lnTo>
                <a:lnTo>
                  <a:pt x="175" y="815"/>
                </a:lnTo>
                <a:lnTo>
                  <a:pt x="178" y="814"/>
                </a:lnTo>
                <a:lnTo>
                  <a:pt x="180" y="814"/>
                </a:lnTo>
                <a:lnTo>
                  <a:pt x="182" y="812"/>
                </a:lnTo>
                <a:lnTo>
                  <a:pt x="187" y="811"/>
                </a:lnTo>
                <a:lnTo>
                  <a:pt x="189" y="804"/>
                </a:lnTo>
                <a:lnTo>
                  <a:pt x="189" y="798"/>
                </a:lnTo>
                <a:lnTo>
                  <a:pt x="191" y="793"/>
                </a:lnTo>
                <a:lnTo>
                  <a:pt x="189" y="789"/>
                </a:lnTo>
                <a:lnTo>
                  <a:pt x="187" y="786"/>
                </a:lnTo>
                <a:lnTo>
                  <a:pt x="185" y="782"/>
                </a:lnTo>
                <a:lnTo>
                  <a:pt x="178" y="777"/>
                </a:lnTo>
                <a:lnTo>
                  <a:pt x="173" y="773"/>
                </a:lnTo>
                <a:lnTo>
                  <a:pt x="178" y="770"/>
                </a:lnTo>
                <a:lnTo>
                  <a:pt x="185" y="766"/>
                </a:lnTo>
                <a:lnTo>
                  <a:pt x="189" y="763"/>
                </a:lnTo>
                <a:lnTo>
                  <a:pt x="194" y="762"/>
                </a:lnTo>
                <a:lnTo>
                  <a:pt x="201" y="759"/>
                </a:lnTo>
                <a:lnTo>
                  <a:pt x="205" y="758"/>
                </a:lnTo>
                <a:lnTo>
                  <a:pt x="217" y="755"/>
                </a:lnTo>
                <a:lnTo>
                  <a:pt x="229" y="754"/>
                </a:lnTo>
                <a:lnTo>
                  <a:pt x="239" y="752"/>
                </a:lnTo>
                <a:lnTo>
                  <a:pt x="251" y="751"/>
                </a:lnTo>
                <a:lnTo>
                  <a:pt x="265" y="751"/>
                </a:lnTo>
                <a:lnTo>
                  <a:pt x="265" y="744"/>
                </a:lnTo>
                <a:lnTo>
                  <a:pt x="265" y="738"/>
                </a:lnTo>
                <a:lnTo>
                  <a:pt x="264" y="731"/>
                </a:lnTo>
                <a:lnTo>
                  <a:pt x="264" y="726"/>
                </a:lnTo>
                <a:lnTo>
                  <a:pt x="264" y="719"/>
                </a:lnTo>
                <a:lnTo>
                  <a:pt x="265" y="713"/>
                </a:lnTo>
                <a:lnTo>
                  <a:pt x="265" y="710"/>
                </a:lnTo>
                <a:lnTo>
                  <a:pt x="267" y="708"/>
                </a:lnTo>
                <a:lnTo>
                  <a:pt x="268" y="706"/>
                </a:lnTo>
                <a:lnTo>
                  <a:pt x="271" y="703"/>
                </a:lnTo>
                <a:lnTo>
                  <a:pt x="271" y="702"/>
                </a:lnTo>
                <a:lnTo>
                  <a:pt x="274" y="701"/>
                </a:lnTo>
                <a:lnTo>
                  <a:pt x="278" y="701"/>
                </a:lnTo>
                <a:lnTo>
                  <a:pt x="282" y="699"/>
                </a:lnTo>
                <a:lnTo>
                  <a:pt x="288" y="701"/>
                </a:lnTo>
                <a:lnTo>
                  <a:pt x="292" y="702"/>
                </a:lnTo>
                <a:lnTo>
                  <a:pt x="299" y="703"/>
                </a:lnTo>
                <a:lnTo>
                  <a:pt x="303" y="706"/>
                </a:lnTo>
                <a:lnTo>
                  <a:pt x="307" y="708"/>
                </a:lnTo>
                <a:lnTo>
                  <a:pt x="310" y="710"/>
                </a:lnTo>
                <a:lnTo>
                  <a:pt x="313" y="713"/>
                </a:lnTo>
                <a:lnTo>
                  <a:pt x="313" y="717"/>
                </a:lnTo>
                <a:lnTo>
                  <a:pt x="314" y="722"/>
                </a:lnTo>
                <a:lnTo>
                  <a:pt x="316" y="726"/>
                </a:lnTo>
                <a:lnTo>
                  <a:pt x="317" y="730"/>
                </a:lnTo>
                <a:lnTo>
                  <a:pt x="320" y="734"/>
                </a:lnTo>
                <a:lnTo>
                  <a:pt x="321" y="737"/>
                </a:lnTo>
                <a:lnTo>
                  <a:pt x="328" y="740"/>
                </a:lnTo>
                <a:lnTo>
                  <a:pt x="337" y="744"/>
                </a:lnTo>
                <a:lnTo>
                  <a:pt x="345" y="747"/>
                </a:lnTo>
                <a:lnTo>
                  <a:pt x="353" y="748"/>
                </a:lnTo>
                <a:lnTo>
                  <a:pt x="362" y="751"/>
                </a:lnTo>
                <a:lnTo>
                  <a:pt x="370" y="754"/>
                </a:lnTo>
                <a:lnTo>
                  <a:pt x="378" y="757"/>
                </a:lnTo>
                <a:lnTo>
                  <a:pt x="387" y="759"/>
                </a:lnTo>
                <a:lnTo>
                  <a:pt x="394" y="759"/>
                </a:lnTo>
                <a:lnTo>
                  <a:pt x="399" y="758"/>
                </a:lnTo>
                <a:lnTo>
                  <a:pt x="405" y="758"/>
                </a:lnTo>
                <a:lnTo>
                  <a:pt x="409" y="757"/>
                </a:lnTo>
                <a:lnTo>
                  <a:pt x="413" y="757"/>
                </a:lnTo>
                <a:lnTo>
                  <a:pt x="416" y="757"/>
                </a:lnTo>
                <a:lnTo>
                  <a:pt x="420" y="757"/>
                </a:lnTo>
                <a:lnTo>
                  <a:pt x="422" y="755"/>
                </a:lnTo>
                <a:lnTo>
                  <a:pt x="424" y="755"/>
                </a:lnTo>
                <a:lnTo>
                  <a:pt x="426" y="755"/>
                </a:lnTo>
                <a:lnTo>
                  <a:pt x="427" y="755"/>
                </a:lnTo>
                <a:lnTo>
                  <a:pt x="429" y="757"/>
                </a:lnTo>
                <a:lnTo>
                  <a:pt x="429" y="758"/>
                </a:lnTo>
                <a:lnTo>
                  <a:pt x="429" y="759"/>
                </a:lnTo>
                <a:lnTo>
                  <a:pt x="429" y="761"/>
                </a:lnTo>
                <a:lnTo>
                  <a:pt x="430" y="763"/>
                </a:lnTo>
                <a:lnTo>
                  <a:pt x="431" y="763"/>
                </a:lnTo>
                <a:lnTo>
                  <a:pt x="433" y="765"/>
                </a:lnTo>
                <a:lnTo>
                  <a:pt x="434" y="766"/>
                </a:lnTo>
                <a:lnTo>
                  <a:pt x="437" y="768"/>
                </a:lnTo>
                <a:lnTo>
                  <a:pt x="440" y="769"/>
                </a:lnTo>
                <a:lnTo>
                  <a:pt x="443" y="770"/>
                </a:lnTo>
                <a:lnTo>
                  <a:pt x="447" y="772"/>
                </a:lnTo>
                <a:lnTo>
                  <a:pt x="451" y="773"/>
                </a:lnTo>
                <a:lnTo>
                  <a:pt x="458" y="773"/>
                </a:lnTo>
                <a:lnTo>
                  <a:pt x="464" y="772"/>
                </a:lnTo>
                <a:lnTo>
                  <a:pt x="471" y="772"/>
                </a:lnTo>
                <a:lnTo>
                  <a:pt x="476" y="772"/>
                </a:lnTo>
                <a:lnTo>
                  <a:pt x="482" y="770"/>
                </a:lnTo>
                <a:lnTo>
                  <a:pt x="487" y="769"/>
                </a:lnTo>
                <a:lnTo>
                  <a:pt x="493" y="768"/>
                </a:lnTo>
                <a:lnTo>
                  <a:pt x="498" y="765"/>
                </a:lnTo>
                <a:lnTo>
                  <a:pt x="500" y="762"/>
                </a:lnTo>
                <a:lnTo>
                  <a:pt x="501" y="761"/>
                </a:lnTo>
                <a:lnTo>
                  <a:pt x="503" y="757"/>
                </a:lnTo>
                <a:lnTo>
                  <a:pt x="503" y="754"/>
                </a:lnTo>
                <a:lnTo>
                  <a:pt x="504" y="752"/>
                </a:lnTo>
                <a:lnTo>
                  <a:pt x="505" y="751"/>
                </a:lnTo>
                <a:lnTo>
                  <a:pt x="507" y="751"/>
                </a:lnTo>
                <a:lnTo>
                  <a:pt x="518" y="748"/>
                </a:lnTo>
                <a:lnTo>
                  <a:pt x="528" y="748"/>
                </a:lnTo>
                <a:lnTo>
                  <a:pt x="539" y="747"/>
                </a:lnTo>
                <a:lnTo>
                  <a:pt x="549" y="747"/>
                </a:lnTo>
                <a:lnTo>
                  <a:pt x="570" y="747"/>
                </a:lnTo>
                <a:lnTo>
                  <a:pt x="581" y="745"/>
                </a:lnTo>
                <a:lnTo>
                  <a:pt x="592" y="745"/>
                </a:lnTo>
                <a:lnTo>
                  <a:pt x="593" y="752"/>
                </a:lnTo>
                <a:lnTo>
                  <a:pt x="595" y="758"/>
                </a:lnTo>
                <a:lnTo>
                  <a:pt x="596" y="762"/>
                </a:lnTo>
                <a:lnTo>
                  <a:pt x="597" y="766"/>
                </a:lnTo>
                <a:lnTo>
                  <a:pt x="597" y="769"/>
                </a:lnTo>
                <a:lnTo>
                  <a:pt x="599" y="770"/>
                </a:lnTo>
                <a:lnTo>
                  <a:pt x="599" y="772"/>
                </a:lnTo>
                <a:lnTo>
                  <a:pt x="600" y="773"/>
                </a:lnTo>
                <a:lnTo>
                  <a:pt x="602" y="775"/>
                </a:lnTo>
                <a:lnTo>
                  <a:pt x="603" y="775"/>
                </a:lnTo>
                <a:lnTo>
                  <a:pt x="606" y="773"/>
                </a:lnTo>
                <a:lnTo>
                  <a:pt x="609" y="773"/>
                </a:lnTo>
                <a:lnTo>
                  <a:pt x="613" y="772"/>
                </a:lnTo>
                <a:lnTo>
                  <a:pt x="617" y="772"/>
                </a:lnTo>
                <a:lnTo>
                  <a:pt x="623" y="770"/>
                </a:lnTo>
                <a:lnTo>
                  <a:pt x="628" y="769"/>
                </a:lnTo>
                <a:lnTo>
                  <a:pt x="632" y="762"/>
                </a:lnTo>
                <a:lnTo>
                  <a:pt x="637" y="758"/>
                </a:lnTo>
                <a:lnTo>
                  <a:pt x="641" y="754"/>
                </a:lnTo>
                <a:lnTo>
                  <a:pt x="646" y="750"/>
                </a:lnTo>
                <a:lnTo>
                  <a:pt x="650" y="747"/>
                </a:lnTo>
                <a:lnTo>
                  <a:pt x="656" y="745"/>
                </a:lnTo>
                <a:lnTo>
                  <a:pt x="663" y="743"/>
                </a:lnTo>
                <a:lnTo>
                  <a:pt x="670" y="741"/>
                </a:lnTo>
                <a:lnTo>
                  <a:pt x="669" y="736"/>
                </a:lnTo>
                <a:lnTo>
                  <a:pt x="669" y="731"/>
                </a:lnTo>
                <a:lnTo>
                  <a:pt x="669" y="727"/>
                </a:lnTo>
                <a:lnTo>
                  <a:pt x="669" y="724"/>
                </a:lnTo>
                <a:lnTo>
                  <a:pt x="670" y="722"/>
                </a:lnTo>
                <a:lnTo>
                  <a:pt x="673" y="720"/>
                </a:lnTo>
                <a:lnTo>
                  <a:pt x="676" y="719"/>
                </a:lnTo>
                <a:lnTo>
                  <a:pt x="678" y="717"/>
                </a:lnTo>
                <a:lnTo>
                  <a:pt x="681" y="716"/>
                </a:lnTo>
                <a:lnTo>
                  <a:pt x="685" y="716"/>
                </a:lnTo>
                <a:lnTo>
                  <a:pt x="694" y="715"/>
                </a:lnTo>
                <a:lnTo>
                  <a:pt x="704" y="715"/>
                </a:lnTo>
                <a:lnTo>
                  <a:pt x="712" y="713"/>
                </a:lnTo>
                <a:lnTo>
                  <a:pt x="719" y="710"/>
                </a:lnTo>
                <a:lnTo>
                  <a:pt x="724" y="709"/>
                </a:lnTo>
                <a:lnTo>
                  <a:pt x="729" y="708"/>
                </a:lnTo>
                <a:lnTo>
                  <a:pt x="733" y="706"/>
                </a:lnTo>
                <a:lnTo>
                  <a:pt x="736" y="706"/>
                </a:lnTo>
                <a:lnTo>
                  <a:pt x="737" y="705"/>
                </a:lnTo>
                <a:lnTo>
                  <a:pt x="740" y="703"/>
                </a:lnTo>
                <a:lnTo>
                  <a:pt x="741" y="703"/>
                </a:lnTo>
                <a:lnTo>
                  <a:pt x="743" y="702"/>
                </a:lnTo>
                <a:lnTo>
                  <a:pt x="744" y="701"/>
                </a:lnTo>
                <a:lnTo>
                  <a:pt x="745" y="698"/>
                </a:lnTo>
                <a:lnTo>
                  <a:pt x="747" y="695"/>
                </a:lnTo>
                <a:lnTo>
                  <a:pt x="750" y="691"/>
                </a:lnTo>
                <a:lnTo>
                  <a:pt x="751" y="687"/>
                </a:lnTo>
                <a:lnTo>
                  <a:pt x="755" y="683"/>
                </a:lnTo>
                <a:lnTo>
                  <a:pt x="759" y="676"/>
                </a:lnTo>
                <a:lnTo>
                  <a:pt x="761" y="673"/>
                </a:lnTo>
                <a:lnTo>
                  <a:pt x="763" y="671"/>
                </a:lnTo>
                <a:lnTo>
                  <a:pt x="766" y="669"/>
                </a:lnTo>
                <a:lnTo>
                  <a:pt x="769" y="667"/>
                </a:lnTo>
                <a:lnTo>
                  <a:pt x="776" y="664"/>
                </a:lnTo>
                <a:lnTo>
                  <a:pt x="783" y="662"/>
                </a:lnTo>
                <a:lnTo>
                  <a:pt x="790" y="660"/>
                </a:lnTo>
                <a:lnTo>
                  <a:pt x="793" y="659"/>
                </a:lnTo>
                <a:lnTo>
                  <a:pt x="796" y="657"/>
                </a:lnTo>
                <a:lnTo>
                  <a:pt x="797" y="657"/>
                </a:lnTo>
                <a:lnTo>
                  <a:pt x="800" y="657"/>
                </a:lnTo>
                <a:lnTo>
                  <a:pt x="801" y="657"/>
                </a:lnTo>
                <a:lnTo>
                  <a:pt x="804" y="660"/>
                </a:lnTo>
                <a:lnTo>
                  <a:pt x="808" y="663"/>
                </a:lnTo>
                <a:lnTo>
                  <a:pt x="812" y="667"/>
                </a:lnTo>
                <a:lnTo>
                  <a:pt x="815" y="671"/>
                </a:lnTo>
                <a:lnTo>
                  <a:pt x="815" y="674"/>
                </a:lnTo>
                <a:lnTo>
                  <a:pt x="817" y="677"/>
                </a:lnTo>
                <a:lnTo>
                  <a:pt x="817" y="681"/>
                </a:lnTo>
                <a:lnTo>
                  <a:pt x="815" y="684"/>
                </a:lnTo>
                <a:lnTo>
                  <a:pt x="815" y="687"/>
                </a:lnTo>
                <a:lnTo>
                  <a:pt x="817" y="691"/>
                </a:lnTo>
                <a:lnTo>
                  <a:pt x="818" y="692"/>
                </a:lnTo>
                <a:lnTo>
                  <a:pt x="819" y="694"/>
                </a:lnTo>
                <a:lnTo>
                  <a:pt x="823" y="695"/>
                </a:lnTo>
                <a:lnTo>
                  <a:pt x="826" y="695"/>
                </a:lnTo>
                <a:lnTo>
                  <a:pt x="830" y="694"/>
                </a:lnTo>
                <a:lnTo>
                  <a:pt x="833" y="692"/>
                </a:lnTo>
                <a:lnTo>
                  <a:pt x="840" y="688"/>
                </a:lnTo>
                <a:lnTo>
                  <a:pt x="844" y="687"/>
                </a:lnTo>
                <a:lnTo>
                  <a:pt x="847" y="685"/>
                </a:lnTo>
                <a:lnTo>
                  <a:pt x="849" y="684"/>
                </a:lnTo>
                <a:lnTo>
                  <a:pt x="851" y="684"/>
                </a:lnTo>
                <a:lnTo>
                  <a:pt x="856" y="683"/>
                </a:lnTo>
                <a:lnTo>
                  <a:pt x="858" y="681"/>
                </a:lnTo>
                <a:lnTo>
                  <a:pt x="860" y="681"/>
                </a:lnTo>
                <a:lnTo>
                  <a:pt x="861" y="680"/>
                </a:lnTo>
                <a:lnTo>
                  <a:pt x="864" y="676"/>
                </a:lnTo>
                <a:lnTo>
                  <a:pt x="867" y="671"/>
                </a:lnTo>
                <a:lnTo>
                  <a:pt x="868" y="667"/>
                </a:lnTo>
                <a:lnTo>
                  <a:pt x="870" y="663"/>
                </a:lnTo>
                <a:lnTo>
                  <a:pt x="871" y="659"/>
                </a:lnTo>
                <a:lnTo>
                  <a:pt x="872" y="656"/>
                </a:lnTo>
                <a:lnTo>
                  <a:pt x="872" y="649"/>
                </a:lnTo>
                <a:lnTo>
                  <a:pt x="872" y="641"/>
                </a:lnTo>
                <a:lnTo>
                  <a:pt x="871" y="634"/>
                </a:lnTo>
                <a:lnTo>
                  <a:pt x="868" y="625"/>
                </a:lnTo>
                <a:lnTo>
                  <a:pt x="867" y="620"/>
                </a:lnTo>
                <a:lnTo>
                  <a:pt x="865" y="616"/>
                </a:lnTo>
                <a:lnTo>
                  <a:pt x="870" y="610"/>
                </a:lnTo>
                <a:lnTo>
                  <a:pt x="874" y="604"/>
                </a:lnTo>
                <a:lnTo>
                  <a:pt x="877" y="602"/>
                </a:lnTo>
                <a:lnTo>
                  <a:pt x="879" y="597"/>
                </a:lnTo>
                <a:lnTo>
                  <a:pt x="882" y="595"/>
                </a:lnTo>
                <a:lnTo>
                  <a:pt x="883" y="593"/>
                </a:lnTo>
                <a:lnTo>
                  <a:pt x="885" y="592"/>
                </a:lnTo>
                <a:lnTo>
                  <a:pt x="886" y="590"/>
                </a:lnTo>
                <a:lnTo>
                  <a:pt x="886" y="589"/>
                </a:lnTo>
                <a:lnTo>
                  <a:pt x="886" y="588"/>
                </a:lnTo>
                <a:lnTo>
                  <a:pt x="885" y="588"/>
                </a:lnTo>
                <a:lnTo>
                  <a:pt x="883" y="586"/>
                </a:lnTo>
                <a:lnTo>
                  <a:pt x="881" y="586"/>
                </a:lnTo>
                <a:lnTo>
                  <a:pt x="878" y="585"/>
                </a:lnTo>
                <a:lnTo>
                  <a:pt x="875" y="583"/>
                </a:lnTo>
                <a:lnTo>
                  <a:pt x="871" y="582"/>
                </a:lnTo>
                <a:lnTo>
                  <a:pt x="872" y="576"/>
                </a:lnTo>
                <a:lnTo>
                  <a:pt x="874" y="572"/>
                </a:lnTo>
                <a:lnTo>
                  <a:pt x="875" y="568"/>
                </a:lnTo>
                <a:lnTo>
                  <a:pt x="878" y="565"/>
                </a:lnTo>
                <a:lnTo>
                  <a:pt x="879" y="563"/>
                </a:lnTo>
                <a:lnTo>
                  <a:pt x="882" y="561"/>
                </a:lnTo>
                <a:lnTo>
                  <a:pt x="885" y="560"/>
                </a:lnTo>
                <a:lnTo>
                  <a:pt x="888" y="560"/>
                </a:lnTo>
                <a:lnTo>
                  <a:pt x="890" y="560"/>
                </a:lnTo>
                <a:lnTo>
                  <a:pt x="893" y="560"/>
                </a:lnTo>
                <a:lnTo>
                  <a:pt x="897" y="560"/>
                </a:lnTo>
                <a:lnTo>
                  <a:pt x="900" y="560"/>
                </a:lnTo>
                <a:lnTo>
                  <a:pt x="906" y="561"/>
                </a:lnTo>
                <a:lnTo>
                  <a:pt x="911" y="563"/>
                </a:lnTo>
                <a:lnTo>
                  <a:pt x="914" y="563"/>
                </a:lnTo>
                <a:lnTo>
                  <a:pt x="921" y="564"/>
                </a:lnTo>
                <a:lnTo>
                  <a:pt x="925" y="567"/>
                </a:lnTo>
                <a:lnTo>
                  <a:pt x="928" y="570"/>
                </a:lnTo>
                <a:lnTo>
                  <a:pt x="932" y="572"/>
                </a:lnTo>
                <a:lnTo>
                  <a:pt x="934" y="572"/>
                </a:lnTo>
                <a:lnTo>
                  <a:pt x="935" y="574"/>
                </a:lnTo>
                <a:lnTo>
                  <a:pt x="941" y="574"/>
                </a:lnTo>
                <a:lnTo>
                  <a:pt x="946" y="574"/>
                </a:lnTo>
                <a:lnTo>
                  <a:pt x="949" y="574"/>
                </a:lnTo>
                <a:lnTo>
                  <a:pt x="955" y="574"/>
                </a:lnTo>
                <a:lnTo>
                  <a:pt x="959" y="572"/>
                </a:lnTo>
                <a:lnTo>
                  <a:pt x="962" y="572"/>
                </a:lnTo>
                <a:lnTo>
                  <a:pt x="969" y="570"/>
                </a:lnTo>
                <a:lnTo>
                  <a:pt x="973" y="567"/>
                </a:lnTo>
                <a:lnTo>
                  <a:pt x="977" y="564"/>
                </a:lnTo>
                <a:lnTo>
                  <a:pt x="980" y="560"/>
                </a:lnTo>
                <a:lnTo>
                  <a:pt x="983" y="556"/>
                </a:lnTo>
                <a:lnTo>
                  <a:pt x="988" y="546"/>
                </a:lnTo>
                <a:lnTo>
                  <a:pt x="991" y="542"/>
                </a:lnTo>
                <a:lnTo>
                  <a:pt x="994" y="536"/>
                </a:lnTo>
                <a:lnTo>
                  <a:pt x="996" y="530"/>
                </a:lnTo>
                <a:lnTo>
                  <a:pt x="998" y="526"/>
                </a:lnTo>
                <a:lnTo>
                  <a:pt x="1005" y="522"/>
                </a:lnTo>
                <a:lnTo>
                  <a:pt x="1010" y="516"/>
                </a:lnTo>
                <a:lnTo>
                  <a:pt x="1016" y="508"/>
                </a:lnTo>
                <a:lnTo>
                  <a:pt x="1019" y="498"/>
                </a:lnTo>
                <a:lnTo>
                  <a:pt x="1023" y="490"/>
                </a:lnTo>
                <a:lnTo>
                  <a:pt x="1026" y="480"/>
                </a:lnTo>
                <a:lnTo>
                  <a:pt x="1029" y="470"/>
                </a:lnTo>
                <a:lnTo>
                  <a:pt x="1033" y="461"/>
                </a:lnTo>
                <a:lnTo>
                  <a:pt x="1036" y="451"/>
                </a:lnTo>
                <a:lnTo>
                  <a:pt x="1043" y="443"/>
                </a:lnTo>
                <a:lnTo>
                  <a:pt x="1040" y="433"/>
                </a:lnTo>
                <a:lnTo>
                  <a:pt x="1040" y="424"/>
                </a:lnTo>
                <a:lnTo>
                  <a:pt x="1038" y="415"/>
                </a:lnTo>
                <a:lnTo>
                  <a:pt x="1036" y="406"/>
                </a:lnTo>
                <a:lnTo>
                  <a:pt x="1036" y="398"/>
                </a:lnTo>
                <a:lnTo>
                  <a:pt x="1033" y="394"/>
                </a:lnTo>
                <a:lnTo>
                  <a:pt x="1033" y="391"/>
                </a:lnTo>
                <a:lnTo>
                  <a:pt x="1029" y="387"/>
                </a:lnTo>
                <a:lnTo>
                  <a:pt x="1026" y="384"/>
                </a:lnTo>
                <a:lnTo>
                  <a:pt x="1023" y="380"/>
                </a:lnTo>
                <a:lnTo>
                  <a:pt x="1019" y="377"/>
                </a:lnTo>
                <a:lnTo>
                  <a:pt x="1019" y="367"/>
                </a:lnTo>
                <a:lnTo>
                  <a:pt x="1019" y="356"/>
                </a:lnTo>
                <a:lnTo>
                  <a:pt x="1019" y="346"/>
                </a:lnTo>
                <a:lnTo>
                  <a:pt x="1019" y="336"/>
                </a:lnTo>
                <a:lnTo>
                  <a:pt x="1022" y="328"/>
                </a:lnTo>
                <a:lnTo>
                  <a:pt x="1022" y="320"/>
                </a:lnTo>
                <a:lnTo>
                  <a:pt x="1022" y="311"/>
                </a:lnTo>
                <a:lnTo>
                  <a:pt x="1022" y="303"/>
                </a:lnTo>
                <a:lnTo>
                  <a:pt x="1019" y="296"/>
                </a:lnTo>
                <a:lnTo>
                  <a:pt x="1019" y="289"/>
                </a:lnTo>
                <a:lnTo>
                  <a:pt x="1017" y="283"/>
                </a:lnTo>
                <a:lnTo>
                  <a:pt x="1012" y="278"/>
                </a:lnTo>
                <a:lnTo>
                  <a:pt x="1009" y="272"/>
                </a:lnTo>
                <a:lnTo>
                  <a:pt x="1005" y="271"/>
                </a:lnTo>
                <a:lnTo>
                  <a:pt x="1003" y="268"/>
                </a:lnTo>
                <a:lnTo>
                  <a:pt x="998" y="267"/>
                </a:lnTo>
                <a:lnTo>
                  <a:pt x="996" y="264"/>
                </a:lnTo>
                <a:lnTo>
                  <a:pt x="991" y="262"/>
                </a:lnTo>
                <a:lnTo>
                  <a:pt x="987" y="261"/>
                </a:lnTo>
                <a:lnTo>
                  <a:pt x="984" y="257"/>
                </a:lnTo>
                <a:lnTo>
                  <a:pt x="980" y="253"/>
                </a:lnTo>
                <a:lnTo>
                  <a:pt x="977" y="250"/>
                </a:lnTo>
                <a:lnTo>
                  <a:pt x="973" y="247"/>
                </a:lnTo>
                <a:lnTo>
                  <a:pt x="970" y="246"/>
                </a:lnTo>
                <a:lnTo>
                  <a:pt x="970" y="246"/>
                </a:lnTo>
                <a:lnTo>
                  <a:pt x="966" y="244"/>
                </a:lnTo>
                <a:lnTo>
                  <a:pt x="962" y="244"/>
                </a:lnTo>
                <a:lnTo>
                  <a:pt x="960" y="243"/>
                </a:lnTo>
                <a:lnTo>
                  <a:pt x="959" y="242"/>
                </a:lnTo>
                <a:lnTo>
                  <a:pt x="945" y="200"/>
                </a:lnTo>
                <a:lnTo>
                  <a:pt x="942" y="194"/>
                </a:lnTo>
                <a:lnTo>
                  <a:pt x="938" y="189"/>
                </a:lnTo>
                <a:lnTo>
                  <a:pt x="932" y="177"/>
                </a:lnTo>
                <a:lnTo>
                  <a:pt x="927" y="166"/>
                </a:lnTo>
                <a:lnTo>
                  <a:pt x="921" y="155"/>
                </a:lnTo>
                <a:lnTo>
                  <a:pt x="914" y="144"/>
                </a:lnTo>
                <a:lnTo>
                  <a:pt x="913" y="138"/>
                </a:lnTo>
                <a:lnTo>
                  <a:pt x="907" y="134"/>
                </a:lnTo>
                <a:lnTo>
                  <a:pt x="904" y="129"/>
                </a:lnTo>
                <a:lnTo>
                  <a:pt x="900" y="124"/>
                </a:lnTo>
                <a:lnTo>
                  <a:pt x="893" y="120"/>
                </a:lnTo>
                <a:lnTo>
                  <a:pt x="889" y="116"/>
                </a:lnTo>
                <a:lnTo>
                  <a:pt x="890" y="112"/>
                </a:lnTo>
                <a:lnTo>
                  <a:pt x="892" y="108"/>
                </a:lnTo>
                <a:lnTo>
                  <a:pt x="892" y="105"/>
                </a:lnTo>
                <a:lnTo>
                  <a:pt x="892" y="102"/>
                </a:lnTo>
                <a:lnTo>
                  <a:pt x="890" y="101"/>
                </a:lnTo>
                <a:lnTo>
                  <a:pt x="890" y="99"/>
                </a:lnTo>
                <a:lnTo>
                  <a:pt x="888" y="98"/>
                </a:lnTo>
                <a:lnTo>
                  <a:pt x="886" y="98"/>
                </a:lnTo>
                <a:lnTo>
                  <a:pt x="885" y="96"/>
                </a:lnTo>
                <a:lnTo>
                  <a:pt x="882" y="96"/>
                </a:lnTo>
                <a:lnTo>
                  <a:pt x="877" y="95"/>
                </a:lnTo>
                <a:lnTo>
                  <a:pt x="870" y="95"/>
                </a:lnTo>
                <a:lnTo>
                  <a:pt x="865" y="94"/>
                </a:lnTo>
                <a:lnTo>
                  <a:pt x="861" y="92"/>
                </a:lnTo>
                <a:lnTo>
                  <a:pt x="840" y="98"/>
                </a:lnTo>
                <a:lnTo>
                  <a:pt x="830" y="99"/>
                </a:lnTo>
                <a:lnTo>
                  <a:pt x="819" y="102"/>
                </a:lnTo>
                <a:lnTo>
                  <a:pt x="815" y="103"/>
                </a:lnTo>
                <a:lnTo>
                  <a:pt x="811" y="105"/>
                </a:lnTo>
                <a:lnTo>
                  <a:pt x="807" y="106"/>
                </a:lnTo>
                <a:lnTo>
                  <a:pt x="803" y="108"/>
                </a:lnTo>
                <a:lnTo>
                  <a:pt x="798" y="109"/>
                </a:lnTo>
                <a:lnTo>
                  <a:pt x="794" y="110"/>
                </a:lnTo>
                <a:lnTo>
                  <a:pt x="793" y="110"/>
                </a:lnTo>
                <a:lnTo>
                  <a:pt x="793" y="112"/>
                </a:lnTo>
                <a:lnTo>
                  <a:pt x="791" y="112"/>
                </a:lnTo>
                <a:lnTo>
                  <a:pt x="787" y="109"/>
                </a:lnTo>
                <a:lnTo>
                  <a:pt x="784" y="108"/>
                </a:lnTo>
                <a:lnTo>
                  <a:pt x="783" y="105"/>
                </a:lnTo>
                <a:lnTo>
                  <a:pt x="780" y="105"/>
                </a:lnTo>
                <a:lnTo>
                  <a:pt x="779" y="103"/>
                </a:lnTo>
                <a:lnTo>
                  <a:pt x="777" y="102"/>
                </a:lnTo>
                <a:lnTo>
                  <a:pt x="775" y="102"/>
                </a:lnTo>
                <a:lnTo>
                  <a:pt x="773" y="102"/>
                </a:lnTo>
                <a:lnTo>
                  <a:pt x="772" y="101"/>
                </a:lnTo>
                <a:lnTo>
                  <a:pt x="770" y="101"/>
                </a:lnTo>
                <a:lnTo>
                  <a:pt x="768" y="101"/>
                </a:lnTo>
                <a:lnTo>
                  <a:pt x="763" y="99"/>
                </a:lnTo>
                <a:lnTo>
                  <a:pt x="759" y="98"/>
                </a:lnTo>
                <a:lnTo>
                  <a:pt x="755" y="96"/>
                </a:lnTo>
                <a:lnTo>
                  <a:pt x="751" y="95"/>
                </a:lnTo>
                <a:lnTo>
                  <a:pt x="745" y="94"/>
                </a:lnTo>
                <a:lnTo>
                  <a:pt x="741" y="92"/>
                </a:lnTo>
                <a:lnTo>
                  <a:pt x="737" y="91"/>
                </a:lnTo>
                <a:lnTo>
                  <a:pt x="734" y="89"/>
                </a:lnTo>
                <a:lnTo>
                  <a:pt x="733" y="88"/>
                </a:lnTo>
                <a:lnTo>
                  <a:pt x="731" y="88"/>
                </a:lnTo>
                <a:lnTo>
                  <a:pt x="723" y="89"/>
                </a:lnTo>
                <a:lnTo>
                  <a:pt x="716" y="89"/>
                </a:lnTo>
                <a:lnTo>
                  <a:pt x="709" y="91"/>
                </a:lnTo>
                <a:lnTo>
                  <a:pt x="702" y="91"/>
                </a:lnTo>
                <a:lnTo>
                  <a:pt x="697" y="91"/>
                </a:lnTo>
                <a:lnTo>
                  <a:pt x="692" y="91"/>
                </a:lnTo>
                <a:lnTo>
                  <a:pt x="687" y="92"/>
                </a:lnTo>
                <a:lnTo>
                  <a:pt x="683" y="92"/>
                </a:lnTo>
                <a:lnTo>
                  <a:pt x="680" y="92"/>
                </a:lnTo>
                <a:lnTo>
                  <a:pt x="676" y="92"/>
                </a:lnTo>
                <a:lnTo>
                  <a:pt x="673" y="92"/>
                </a:lnTo>
                <a:lnTo>
                  <a:pt x="670" y="92"/>
                </a:lnTo>
                <a:lnTo>
                  <a:pt x="666" y="92"/>
                </a:lnTo>
                <a:lnTo>
                  <a:pt x="663" y="92"/>
                </a:lnTo>
                <a:lnTo>
                  <a:pt x="659" y="92"/>
                </a:lnTo>
                <a:lnTo>
                  <a:pt x="657" y="92"/>
                </a:lnTo>
                <a:lnTo>
                  <a:pt x="655" y="94"/>
                </a:lnTo>
                <a:lnTo>
                  <a:pt x="652" y="95"/>
                </a:lnTo>
                <a:lnTo>
                  <a:pt x="648" y="96"/>
                </a:lnTo>
                <a:lnTo>
                  <a:pt x="645" y="99"/>
                </a:lnTo>
                <a:lnTo>
                  <a:pt x="639" y="102"/>
                </a:lnTo>
                <a:lnTo>
                  <a:pt x="637" y="105"/>
                </a:lnTo>
                <a:lnTo>
                  <a:pt x="634" y="106"/>
                </a:lnTo>
                <a:lnTo>
                  <a:pt x="628" y="105"/>
                </a:lnTo>
                <a:lnTo>
                  <a:pt x="625" y="103"/>
                </a:lnTo>
                <a:lnTo>
                  <a:pt x="621" y="101"/>
                </a:lnTo>
                <a:lnTo>
                  <a:pt x="620" y="98"/>
                </a:lnTo>
                <a:lnTo>
                  <a:pt x="617" y="95"/>
                </a:lnTo>
                <a:lnTo>
                  <a:pt x="616" y="92"/>
                </a:lnTo>
                <a:lnTo>
                  <a:pt x="613" y="85"/>
                </a:lnTo>
                <a:lnTo>
                  <a:pt x="610" y="80"/>
                </a:lnTo>
                <a:lnTo>
                  <a:pt x="609" y="75"/>
                </a:lnTo>
                <a:lnTo>
                  <a:pt x="606" y="73"/>
                </a:lnTo>
                <a:lnTo>
                  <a:pt x="603" y="70"/>
                </a:lnTo>
                <a:lnTo>
                  <a:pt x="600" y="66"/>
                </a:lnTo>
                <a:lnTo>
                  <a:pt x="596" y="63"/>
                </a:lnTo>
                <a:lnTo>
                  <a:pt x="592" y="60"/>
                </a:lnTo>
                <a:lnTo>
                  <a:pt x="588" y="59"/>
                </a:lnTo>
                <a:lnTo>
                  <a:pt x="584" y="57"/>
                </a:lnTo>
                <a:lnTo>
                  <a:pt x="581" y="57"/>
                </a:lnTo>
                <a:lnTo>
                  <a:pt x="578" y="56"/>
                </a:lnTo>
                <a:lnTo>
                  <a:pt x="570" y="52"/>
                </a:lnTo>
                <a:lnTo>
                  <a:pt x="563" y="46"/>
                </a:lnTo>
                <a:lnTo>
                  <a:pt x="549" y="36"/>
                </a:lnTo>
                <a:lnTo>
                  <a:pt x="546" y="34"/>
                </a:lnTo>
                <a:lnTo>
                  <a:pt x="540" y="31"/>
                </a:lnTo>
                <a:lnTo>
                  <a:pt x="536" y="28"/>
                </a:lnTo>
                <a:lnTo>
                  <a:pt x="532" y="25"/>
                </a:lnTo>
                <a:lnTo>
                  <a:pt x="528" y="22"/>
                </a:lnTo>
                <a:lnTo>
                  <a:pt x="525" y="20"/>
                </a:lnTo>
                <a:lnTo>
                  <a:pt x="524" y="20"/>
                </a:lnTo>
                <a:lnTo>
                  <a:pt x="522" y="18"/>
                </a:lnTo>
                <a:lnTo>
                  <a:pt x="521" y="18"/>
                </a:lnTo>
                <a:lnTo>
                  <a:pt x="518" y="14"/>
                </a:lnTo>
                <a:lnTo>
                  <a:pt x="515" y="10"/>
                </a:lnTo>
                <a:lnTo>
                  <a:pt x="511" y="7"/>
                </a:lnTo>
                <a:lnTo>
                  <a:pt x="508" y="4"/>
                </a:lnTo>
                <a:lnTo>
                  <a:pt x="505" y="3"/>
                </a:lnTo>
                <a:lnTo>
                  <a:pt x="501" y="2"/>
                </a:lnTo>
                <a:lnTo>
                  <a:pt x="498" y="2"/>
                </a:lnTo>
                <a:lnTo>
                  <a:pt x="494" y="0"/>
                </a:lnTo>
                <a:lnTo>
                  <a:pt x="491" y="0"/>
                </a:lnTo>
                <a:lnTo>
                  <a:pt x="487" y="2"/>
                </a:lnTo>
                <a:lnTo>
                  <a:pt x="479" y="3"/>
                </a:lnTo>
                <a:lnTo>
                  <a:pt x="471" y="6"/>
                </a:lnTo>
                <a:lnTo>
                  <a:pt x="461" y="9"/>
                </a:lnTo>
                <a:lnTo>
                  <a:pt x="458" y="15"/>
                </a:lnTo>
                <a:lnTo>
                  <a:pt x="455" y="21"/>
                </a:lnTo>
                <a:lnTo>
                  <a:pt x="451" y="25"/>
                </a:lnTo>
                <a:lnTo>
                  <a:pt x="447" y="29"/>
                </a:lnTo>
                <a:lnTo>
                  <a:pt x="443" y="34"/>
                </a:lnTo>
                <a:lnTo>
                  <a:pt x="438" y="38"/>
                </a:lnTo>
                <a:lnTo>
                  <a:pt x="433" y="42"/>
                </a:lnTo>
                <a:lnTo>
                  <a:pt x="429" y="46"/>
                </a:lnTo>
                <a:lnTo>
                  <a:pt x="427" y="52"/>
                </a:lnTo>
                <a:lnTo>
                  <a:pt x="426" y="57"/>
                </a:lnTo>
                <a:lnTo>
                  <a:pt x="426" y="69"/>
                </a:lnTo>
                <a:lnTo>
                  <a:pt x="424" y="74"/>
                </a:lnTo>
                <a:lnTo>
                  <a:pt x="424" y="80"/>
                </a:lnTo>
                <a:lnTo>
                  <a:pt x="422" y="84"/>
                </a:lnTo>
                <a:lnTo>
                  <a:pt x="420" y="87"/>
                </a:lnTo>
                <a:lnTo>
                  <a:pt x="419" y="88"/>
                </a:lnTo>
                <a:lnTo>
                  <a:pt x="417" y="88"/>
                </a:lnTo>
                <a:lnTo>
                  <a:pt x="417" y="89"/>
                </a:lnTo>
                <a:lnTo>
                  <a:pt x="416" y="88"/>
                </a:lnTo>
                <a:lnTo>
                  <a:pt x="415" y="88"/>
                </a:lnTo>
                <a:lnTo>
                  <a:pt x="412" y="85"/>
                </a:lnTo>
                <a:lnTo>
                  <a:pt x="409" y="82"/>
                </a:lnTo>
                <a:lnTo>
                  <a:pt x="406" y="80"/>
                </a:lnTo>
                <a:lnTo>
                  <a:pt x="405" y="78"/>
                </a:lnTo>
                <a:lnTo>
                  <a:pt x="401" y="77"/>
                </a:lnTo>
                <a:lnTo>
                  <a:pt x="398" y="77"/>
                </a:lnTo>
                <a:lnTo>
                  <a:pt x="391" y="74"/>
                </a:lnTo>
                <a:lnTo>
                  <a:pt x="388" y="80"/>
                </a:lnTo>
                <a:lnTo>
                  <a:pt x="385" y="85"/>
                </a:lnTo>
                <a:lnTo>
                  <a:pt x="380" y="95"/>
                </a:lnTo>
                <a:lnTo>
                  <a:pt x="374" y="106"/>
                </a:lnTo>
                <a:lnTo>
                  <a:pt x="371" y="110"/>
                </a:lnTo>
                <a:lnTo>
                  <a:pt x="367" y="116"/>
                </a:lnTo>
                <a:lnTo>
                  <a:pt x="366" y="109"/>
                </a:lnTo>
                <a:lnTo>
                  <a:pt x="364" y="102"/>
                </a:lnTo>
                <a:lnTo>
                  <a:pt x="362" y="89"/>
                </a:lnTo>
                <a:lnTo>
                  <a:pt x="359" y="77"/>
                </a:lnTo>
                <a:lnTo>
                  <a:pt x="358" y="71"/>
                </a:lnTo>
                <a:lnTo>
                  <a:pt x="356" y="66"/>
                </a:lnTo>
                <a:lnTo>
                  <a:pt x="353" y="60"/>
                </a:lnTo>
                <a:lnTo>
                  <a:pt x="352" y="56"/>
                </a:lnTo>
                <a:lnTo>
                  <a:pt x="348" y="50"/>
                </a:lnTo>
                <a:lnTo>
                  <a:pt x="345" y="46"/>
                </a:lnTo>
                <a:lnTo>
                  <a:pt x="341" y="42"/>
                </a:lnTo>
                <a:lnTo>
                  <a:pt x="335" y="38"/>
                </a:lnTo>
                <a:lnTo>
                  <a:pt x="328" y="35"/>
                </a:lnTo>
                <a:lnTo>
                  <a:pt x="321" y="32"/>
                </a:lnTo>
                <a:lnTo>
                  <a:pt x="316" y="34"/>
                </a:lnTo>
                <a:lnTo>
                  <a:pt x="313" y="34"/>
                </a:lnTo>
                <a:lnTo>
                  <a:pt x="306" y="35"/>
                </a:lnTo>
                <a:lnTo>
                  <a:pt x="306" y="35"/>
                </a:lnTo>
                <a:lnTo>
                  <a:pt x="303" y="36"/>
                </a:lnTo>
                <a:lnTo>
                  <a:pt x="302" y="38"/>
                </a:lnTo>
                <a:lnTo>
                  <a:pt x="300" y="41"/>
                </a:lnTo>
                <a:lnTo>
                  <a:pt x="299" y="45"/>
                </a:lnTo>
                <a:lnTo>
                  <a:pt x="299" y="48"/>
                </a:lnTo>
                <a:lnTo>
                  <a:pt x="299" y="49"/>
                </a:lnTo>
                <a:lnTo>
                  <a:pt x="299" y="50"/>
                </a:lnTo>
                <a:lnTo>
                  <a:pt x="321" y="32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39" name="Freeform 6">
            <a:extLst>
              <a:ext uri="{FF2B5EF4-FFF2-40B4-BE49-F238E27FC236}">
                <a16:creationId xmlns:a16="http://schemas.microsoft.com/office/drawing/2014/main" id="{73A8D1F5-4A2D-EA2E-B8A9-3F2B1D9B166F}"/>
              </a:ext>
            </a:extLst>
          </xdr:cNvPr>
          <xdr:cNvSpPr>
            <a:spLocks/>
          </xdr:cNvSpPr>
        </xdr:nvSpPr>
        <xdr:spPr bwMode="auto">
          <a:xfrm>
            <a:off x="1490663" y="4009727"/>
            <a:ext cx="1181100" cy="866775"/>
          </a:xfrm>
          <a:custGeom>
            <a:avLst/>
            <a:gdLst/>
            <a:ahLst/>
            <a:cxnLst>
              <a:cxn ang="0">
                <a:pos x="53" y="101"/>
              </a:cxn>
              <a:cxn ang="0">
                <a:pos x="42" y="114"/>
              </a:cxn>
              <a:cxn ang="0">
                <a:pos x="77" y="138"/>
              </a:cxn>
              <a:cxn ang="0">
                <a:pos x="88" y="174"/>
              </a:cxn>
              <a:cxn ang="0">
                <a:pos x="106" y="195"/>
              </a:cxn>
              <a:cxn ang="0">
                <a:pos x="99" y="254"/>
              </a:cxn>
              <a:cxn ang="0">
                <a:pos x="85" y="268"/>
              </a:cxn>
              <a:cxn ang="0">
                <a:pos x="68" y="288"/>
              </a:cxn>
              <a:cxn ang="0">
                <a:pos x="22" y="310"/>
              </a:cxn>
              <a:cxn ang="0">
                <a:pos x="1" y="378"/>
              </a:cxn>
              <a:cxn ang="0">
                <a:pos x="1" y="435"/>
              </a:cxn>
              <a:cxn ang="0">
                <a:pos x="14" y="459"/>
              </a:cxn>
              <a:cxn ang="0">
                <a:pos x="42" y="483"/>
              </a:cxn>
              <a:cxn ang="0">
                <a:pos x="50" y="532"/>
              </a:cxn>
              <a:cxn ang="0">
                <a:pos x="78" y="528"/>
              </a:cxn>
              <a:cxn ang="0">
                <a:pos x="86" y="504"/>
              </a:cxn>
              <a:cxn ang="0">
                <a:pos x="112" y="505"/>
              </a:cxn>
              <a:cxn ang="0">
                <a:pos x="139" y="491"/>
              </a:cxn>
              <a:cxn ang="0">
                <a:pos x="148" y="452"/>
              </a:cxn>
              <a:cxn ang="0">
                <a:pos x="191" y="434"/>
              </a:cxn>
              <a:cxn ang="0">
                <a:pos x="215" y="449"/>
              </a:cxn>
              <a:cxn ang="0">
                <a:pos x="282" y="479"/>
              </a:cxn>
              <a:cxn ang="0">
                <a:pos x="300" y="505"/>
              </a:cxn>
              <a:cxn ang="0">
                <a:pos x="325" y="536"/>
              </a:cxn>
              <a:cxn ang="0">
                <a:pos x="356" y="530"/>
              </a:cxn>
              <a:cxn ang="0">
                <a:pos x="381" y="508"/>
              </a:cxn>
              <a:cxn ang="0">
                <a:pos x="455" y="518"/>
              </a:cxn>
              <a:cxn ang="0">
                <a:pos x="462" y="543"/>
              </a:cxn>
              <a:cxn ang="0">
                <a:pos x="501" y="529"/>
              </a:cxn>
              <a:cxn ang="0">
                <a:pos x="565" y="526"/>
              </a:cxn>
              <a:cxn ang="0">
                <a:pos x="605" y="529"/>
              </a:cxn>
              <a:cxn ang="0">
                <a:pos x="611" y="455"/>
              </a:cxn>
              <a:cxn ang="0">
                <a:pos x="600" y="374"/>
              </a:cxn>
              <a:cxn ang="0">
                <a:pos x="591" y="350"/>
              </a:cxn>
              <a:cxn ang="0">
                <a:pos x="598" y="328"/>
              </a:cxn>
              <a:cxn ang="0">
                <a:pos x="615" y="300"/>
              </a:cxn>
              <a:cxn ang="0">
                <a:pos x="621" y="244"/>
              </a:cxn>
              <a:cxn ang="0">
                <a:pos x="653" y="228"/>
              </a:cxn>
              <a:cxn ang="0">
                <a:pos x="675" y="228"/>
              </a:cxn>
              <a:cxn ang="0">
                <a:pos x="702" y="215"/>
              </a:cxn>
              <a:cxn ang="0">
                <a:pos x="711" y="184"/>
              </a:cxn>
              <a:cxn ang="0">
                <a:pos x="739" y="145"/>
              </a:cxn>
              <a:cxn ang="0">
                <a:pos x="720" y="99"/>
              </a:cxn>
              <a:cxn ang="0">
                <a:pos x="657" y="84"/>
              </a:cxn>
              <a:cxn ang="0">
                <a:pos x="640" y="66"/>
              </a:cxn>
              <a:cxn ang="0">
                <a:pos x="615" y="68"/>
              </a:cxn>
              <a:cxn ang="0">
                <a:pos x="550" y="85"/>
              </a:cxn>
              <a:cxn ang="0">
                <a:pos x="513" y="85"/>
              </a:cxn>
              <a:cxn ang="0">
                <a:pos x="483" y="59"/>
              </a:cxn>
              <a:cxn ang="0">
                <a:pos x="445" y="31"/>
              </a:cxn>
              <a:cxn ang="0">
                <a:pos x="371" y="10"/>
              </a:cxn>
              <a:cxn ang="0">
                <a:pos x="365" y="34"/>
              </a:cxn>
              <a:cxn ang="0">
                <a:pos x="374" y="61"/>
              </a:cxn>
              <a:cxn ang="0">
                <a:pos x="346" y="41"/>
              </a:cxn>
              <a:cxn ang="0">
                <a:pos x="317" y="14"/>
              </a:cxn>
              <a:cxn ang="0">
                <a:pos x="275" y="3"/>
              </a:cxn>
              <a:cxn ang="0">
                <a:pos x="254" y="15"/>
              </a:cxn>
              <a:cxn ang="0">
                <a:pos x="223" y="61"/>
              </a:cxn>
              <a:cxn ang="0">
                <a:pos x="185" y="75"/>
              </a:cxn>
              <a:cxn ang="0">
                <a:pos x="107" y="98"/>
              </a:cxn>
            </a:cxnLst>
            <a:rect l="0" t="0" r="r" b="b"/>
            <a:pathLst>
              <a:path w="744" h="546">
                <a:moveTo>
                  <a:pt x="116" y="98"/>
                </a:moveTo>
                <a:lnTo>
                  <a:pt x="107" y="98"/>
                </a:lnTo>
                <a:lnTo>
                  <a:pt x="99" y="98"/>
                </a:lnTo>
                <a:lnTo>
                  <a:pt x="91" y="98"/>
                </a:lnTo>
                <a:lnTo>
                  <a:pt x="82" y="98"/>
                </a:lnTo>
                <a:lnTo>
                  <a:pt x="74" y="98"/>
                </a:lnTo>
                <a:lnTo>
                  <a:pt x="65" y="98"/>
                </a:lnTo>
                <a:lnTo>
                  <a:pt x="57" y="101"/>
                </a:lnTo>
                <a:lnTo>
                  <a:pt x="53" y="101"/>
                </a:lnTo>
                <a:lnTo>
                  <a:pt x="50" y="103"/>
                </a:lnTo>
                <a:lnTo>
                  <a:pt x="47" y="103"/>
                </a:lnTo>
                <a:lnTo>
                  <a:pt x="45" y="105"/>
                </a:lnTo>
                <a:lnTo>
                  <a:pt x="43" y="106"/>
                </a:lnTo>
                <a:lnTo>
                  <a:pt x="42" y="110"/>
                </a:lnTo>
                <a:lnTo>
                  <a:pt x="42" y="110"/>
                </a:lnTo>
                <a:lnTo>
                  <a:pt x="42" y="112"/>
                </a:lnTo>
                <a:lnTo>
                  <a:pt x="42" y="113"/>
                </a:lnTo>
                <a:lnTo>
                  <a:pt x="42" y="114"/>
                </a:lnTo>
                <a:lnTo>
                  <a:pt x="43" y="117"/>
                </a:lnTo>
                <a:lnTo>
                  <a:pt x="46" y="120"/>
                </a:lnTo>
                <a:lnTo>
                  <a:pt x="50" y="124"/>
                </a:lnTo>
                <a:lnTo>
                  <a:pt x="54" y="127"/>
                </a:lnTo>
                <a:lnTo>
                  <a:pt x="60" y="131"/>
                </a:lnTo>
                <a:lnTo>
                  <a:pt x="64" y="131"/>
                </a:lnTo>
                <a:lnTo>
                  <a:pt x="68" y="134"/>
                </a:lnTo>
                <a:lnTo>
                  <a:pt x="72" y="135"/>
                </a:lnTo>
                <a:lnTo>
                  <a:pt x="77" y="138"/>
                </a:lnTo>
                <a:lnTo>
                  <a:pt x="79" y="140"/>
                </a:lnTo>
                <a:lnTo>
                  <a:pt x="82" y="140"/>
                </a:lnTo>
                <a:lnTo>
                  <a:pt x="84" y="148"/>
                </a:lnTo>
                <a:lnTo>
                  <a:pt x="84" y="156"/>
                </a:lnTo>
                <a:lnTo>
                  <a:pt x="84" y="161"/>
                </a:lnTo>
                <a:lnTo>
                  <a:pt x="85" y="166"/>
                </a:lnTo>
                <a:lnTo>
                  <a:pt x="85" y="169"/>
                </a:lnTo>
                <a:lnTo>
                  <a:pt x="88" y="173"/>
                </a:lnTo>
                <a:lnTo>
                  <a:pt x="88" y="174"/>
                </a:lnTo>
                <a:lnTo>
                  <a:pt x="89" y="176"/>
                </a:lnTo>
                <a:lnTo>
                  <a:pt x="93" y="177"/>
                </a:lnTo>
                <a:lnTo>
                  <a:pt x="98" y="180"/>
                </a:lnTo>
                <a:lnTo>
                  <a:pt x="99" y="180"/>
                </a:lnTo>
                <a:lnTo>
                  <a:pt x="102" y="181"/>
                </a:lnTo>
                <a:lnTo>
                  <a:pt x="103" y="187"/>
                </a:lnTo>
                <a:lnTo>
                  <a:pt x="105" y="188"/>
                </a:lnTo>
                <a:lnTo>
                  <a:pt x="105" y="194"/>
                </a:lnTo>
                <a:lnTo>
                  <a:pt x="106" y="195"/>
                </a:lnTo>
                <a:lnTo>
                  <a:pt x="106" y="202"/>
                </a:lnTo>
                <a:lnTo>
                  <a:pt x="105" y="211"/>
                </a:lnTo>
                <a:lnTo>
                  <a:pt x="105" y="225"/>
                </a:lnTo>
                <a:lnTo>
                  <a:pt x="105" y="232"/>
                </a:lnTo>
                <a:lnTo>
                  <a:pt x="105" y="239"/>
                </a:lnTo>
                <a:lnTo>
                  <a:pt x="103" y="246"/>
                </a:lnTo>
                <a:lnTo>
                  <a:pt x="102" y="253"/>
                </a:lnTo>
                <a:lnTo>
                  <a:pt x="100" y="254"/>
                </a:lnTo>
                <a:lnTo>
                  <a:pt x="99" y="254"/>
                </a:lnTo>
                <a:lnTo>
                  <a:pt x="96" y="254"/>
                </a:lnTo>
                <a:lnTo>
                  <a:pt x="95" y="254"/>
                </a:lnTo>
                <a:lnTo>
                  <a:pt x="91" y="255"/>
                </a:lnTo>
                <a:lnTo>
                  <a:pt x="89" y="255"/>
                </a:lnTo>
                <a:lnTo>
                  <a:pt x="88" y="257"/>
                </a:lnTo>
                <a:lnTo>
                  <a:pt x="86" y="260"/>
                </a:lnTo>
                <a:lnTo>
                  <a:pt x="85" y="262"/>
                </a:lnTo>
                <a:lnTo>
                  <a:pt x="85" y="265"/>
                </a:lnTo>
                <a:lnTo>
                  <a:pt x="85" y="268"/>
                </a:lnTo>
                <a:lnTo>
                  <a:pt x="85" y="272"/>
                </a:lnTo>
                <a:lnTo>
                  <a:pt x="85" y="275"/>
                </a:lnTo>
                <a:lnTo>
                  <a:pt x="84" y="278"/>
                </a:lnTo>
                <a:lnTo>
                  <a:pt x="82" y="281"/>
                </a:lnTo>
                <a:lnTo>
                  <a:pt x="81" y="282"/>
                </a:lnTo>
                <a:lnTo>
                  <a:pt x="78" y="283"/>
                </a:lnTo>
                <a:lnTo>
                  <a:pt x="75" y="285"/>
                </a:lnTo>
                <a:lnTo>
                  <a:pt x="72" y="286"/>
                </a:lnTo>
                <a:lnTo>
                  <a:pt x="68" y="288"/>
                </a:lnTo>
                <a:lnTo>
                  <a:pt x="65" y="289"/>
                </a:lnTo>
                <a:lnTo>
                  <a:pt x="57" y="292"/>
                </a:lnTo>
                <a:lnTo>
                  <a:pt x="49" y="294"/>
                </a:lnTo>
                <a:lnTo>
                  <a:pt x="40" y="297"/>
                </a:lnTo>
                <a:lnTo>
                  <a:pt x="36" y="299"/>
                </a:lnTo>
                <a:lnTo>
                  <a:pt x="32" y="300"/>
                </a:lnTo>
                <a:lnTo>
                  <a:pt x="29" y="301"/>
                </a:lnTo>
                <a:lnTo>
                  <a:pt x="28" y="303"/>
                </a:lnTo>
                <a:lnTo>
                  <a:pt x="22" y="310"/>
                </a:lnTo>
                <a:lnTo>
                  <a:pt x="21" y="315"/>
                </a:lnTo>
                <a:lnTo>
                  <a:pt x="14" y="325"/>
                </a:lnTo>
                <a:lnTo>
                  <a:pt x="11" y="331"/>
                </a:lnTo>
                <a:lnTo>
                  <a:pt x="7" y="335"/>
                </a:lnTo>
                <a:lnTo>
                  <a:pt x="4" y="341"/>
                </a:lnTo>
                <a:lnTo>
                  <a:pt x="0" y="345"/>
                </a:lnTo>
                <a:lnTo>
                  <a:pt x="0" y="357"/>
                </a:lnTo>
                <a:lnTo>
                  <a:pt x="0" y="368"/>
                </a:lnTo>
                <a:lnTo>
                  <a:pt x="1" y="378"/>
                </a:lnTo>
                <a:lnTo>
                  <a:pt x="1" y="388"/>
                </a:lnTo>
                <a:lnTo>
                  <a:pt x="1" y="396"/>
                </a:lnTo>
                <a:lnTo>
                  <a:pt x="1" y="403"/>
                </a:lnTo>
                <a:lnTo>
                  <a:pt x="1" y="410"/>
                </a:lnTo>
                <a:lnTo>
                  <a:pt x="1" y="416"/>
                </a:lnTo>
                <a:lnTo>
                  <a:pt x="1" y="421"/>
                </a:lnTo>
                <a:lnTo>
                  <a:pt x="1" y="427"/>
                </a:lnTo>
                <a:lnTo>
                  <a:pt x="1" y="431"/>
                </a:lnTo>
                <a:lnTo>
                  <a:pt x="1" y="435"/>
                </a:lnTo>
                <a:lnTo>
                  <a:pt x="1" y="438"/>
                </a:lnTo>
                <a:lnTo>
                  <a:pt x="1" y="441"/>
                </a:lnTo>
                <a:lnTo>
                  <a:pt x="1" y="444"/>
                </a:lnTo>
                <a:lnTo>
                  <a:pt x="1" y="447"/>
                </a:lnTo>
                <a:lnTo>
                  <a:pt x="3" y="449"/>
                </a:lnTo>
                <a:lnTo>
                  <a:pt x="4" y="452"/>
                </a:lnTo>
                <a:lnTo>
                  <a:pt x="7" y="455"/>
                </a:lnTo>
                <a:lnTo>
                  <a:pt x="10" y="458"/>
                </a:lnTo>
                <a:lnTo>
                  <a:pt x="14" y="459"/>
                </a:lnTo>
                <a:lnTo>
                  <a:pt x="15" y="461"/>
                </a:lnTo>
                <a:lnTo>
                  <a:pt x="18" y="462"/>
                </a:lnTo>
                <a:lnTo>
                  <a:pt x="22" y="465"/>
                </a:lnTo>
                <a:lnTo>
                  <a:pt x="28" y="466"/>
                </a:lnTo>
                <a:lnTo>
                  <a:pt x="31" y="469"/>
                </a:lnTo>
                <a:lnTo>
                  <a:pt x="35" y="473"/>
                </a:lnTo>
                <a:lnTo>
                  <a:pt x="40" y="476"/>
                </a:lnTo>
                <a:lnTo>
                  <a:pt x="42" y="479"/>
                </a:lnTo>
                <a:lnTo>
                  <a:pt x="42" y="483"/>
                </a:lnTo>
                <a:lnTo>
                  <a:pt x="43" y="490"/>
                </a:lnTo>
                <a:lnTo>
                  <a:pt x="43" y="498"/>
                </a:lnTo>
                <a:lnTo>
                  <a:pt x="43" y="505"/>
                </a:lnTo>
                <a:lnTo>
                  <a:pt x="43" y="514"/>
                </a:lnTo>
                <a:lnTo>
                  <a:pt x="43" y="521"/>
                </a:lnTo>
                <a:lnTo>
                  <a:pt x="45" y="523"/>
                </a:lnTo>
                <a:lnTo>
                  <a:pt x="46" y="526"/>
                </a:lnTo>
                <a:lnTo>
                  <a:pt x="47" y="529"/>
                </a:lnTo>
                <a:lnTo>
                  <a:pt x="50" y="532"/>
                </a:lnTo>
                <a:lnTo>
                  <a:pt x="52" y="533"/>
                </a:lnTo>
                <a:lnTo>
                  <a:pt x="53" y="535"/>
                </a:lnTo>
                <a:lnTo>
                  <a:pt x="54" y="535"/>
                </a:lnTo>
                <a:lnTo>
                  <a:pt x="57" y="535"/>
                </a:lnTo>
                <a:lnTo>
                  <a:pt x="61" y="535"/>
                </a:lnTo>
                <a:lnTo>
                  <a:pt x="65" y="533"/>
                </a:lnTo>
                <a:lnTo>
                  <a:pt x="70" y="532"/>
                </a:lnTo>
                <a:lnTo>
                  <a:pt x="74" y="530"/>
                </a:lnTo>
                <a:lnTo>
                  <a:pt x="78" y="528"/>
                </a:lnTo>
                <a:lnTo>
                  <a:pt x="82" y="528"/>
                </a:lnTo>
                <a:lnTo>
                  <a:pt x="84" y="523"/>
                </a:lnTo>
                <a:lnTo>
                  <a:pt x="84" y="519"/>
                </a:lnTo>
                <a:lnTo>
                  <a:pt x="85" y="516"/>
                </a:lnTo>
                <a:lnTo>
                  <a:pt x="85" y="514"/>
                </a:lnTo>
                <a:lnTo>
                  <a:pt x="85" y="511"/>
                </a:lnTo>
                <a:lnTo>
                  <a:pt x="86" y="509"/>
                </a:lnTo>
                <a:lnTo>
                  <a:pt x="86" y="507"/>
                </a:lnTo>
                <a:lnTo>
                  <a:pt x="86" y="504"/>
                </a:lnTo>
                <a:lnTo>
                  <a:pt x="88" y="504"/>
                </a:lnTo>
                <a:lnTo>
                  <a:pt x="89" y="504"/>
                </a:lnTo>
                <a:lnTo>
                  <a:pt x="91" y="504"/>
                </a:lnTo>
                <a:lnTo>
                  <a:pt x="92" y="504"/>
                </a:lnTo>
                <a:lnTo>
                  <a:pt x="95" y="505"/>
                </a:lnTo>
                <a:lnTo>
                  <a:pt x="98" y="505"/>
                </a:lnTo>
                <a:lnTo>
                  <a:pt x="103" y="507"/>
                </a:lnTo>
                <a:lnTo>
                  <a:pt x="109" y="505"/>
                </a:lnTo>
                <a:lnTo>
                  <a:pt x="112" y="505"/>
                </a:lnTo>
                <a:lnTo>
                  <a:pt x="116" y="505"/>
                </a:lnTo>
                <a:lnTo>
                  <a:pt x="120" y="504"/>
                </a:lnTo>
                <a:lnTo>
                  <a:pt x="124" y="502"/>
                </a:lnTo>
                <a:lnTo>
                  <a:pt x="128" y="501"/>
                </a:lnTo>
                <a:lnTo>
                  <a:pt x="134" y="500"/>
                </a:lnTo>
                <a:lnTo>
                  <a:pt x="135" y="498"/>
                </a:lnTo>
                <a:lnTo>
                  <a:pt x="137" y="497"/>
                </a:lnTo>
                <a:lnTo>
                  <a:pt x="138" y="494"/>
                </a:lnTo>
                <a:lnTo>
                  <a:pt x="139" y="491"/>
                </a:lnTo>
                <a:lnTo>
                  <a:pt x="139" y="488"/>
                </a:lnTo>
                <a:lnTo>
                  <a:pt x="141" y="484"/>
                </a:lnTo>
                <a:lnTo>
                  <a:pt x="141" y="477"/>
                </a:lnTo>
                <a:lnTo>
                  <a:pt x="142" y="469"/>
                </a:lnTo>
                <a:lnTo>
                  <a:pt x="144" y="462"/>
                </a:lnTo>
                <a:lnTo>
                  <a:pt x="144" y="459"/>
                </a:lnTo>
                <a:lnTo>
                  <a:pt x="145" y="456"/>
                </a:lnTo>
                <a:lnTo>
                  <a:pt x="146" y="454"/>
                </a:lnTo>
                <a:lnTo>
                  <a:pt x="148" y="452"/>
                </a:lnTo>
                <a:lnTo>
                  <a:pt x="149" y="451"/>
                </a:lnTo>
                <a:lnTo>
                  <a:pt x="152" y="451"/>
                </a:lnTo>
                <a:lnTo>
                  <a:pt x="155" y="449"/>
                </a:lnTo>
                <a:lnTo>
                  <a:pt x="158" y="447"/>
                </a:lnTo>
                <a:lnTo>
                  <a:pt x="162" y="445"/>
                </a:lnTo>
                <a:lnTo>
                  <a:pt x="166" y="444"/>
                </a:lnTo>
                <a:lnTo>
                  <a:pt x="174" y="441"/>
                </a:lnTo>
                <a:lnTo>
                  <a:pt x="183" y="437"/>
                </a:lnTo>
                <a:lnTo>
                  <a:pt x="191" y="434"/>
                </a:lnTo>
                <a:lnTo>
                  <a:pt x="195" y="433"/>
                </a:lnTo>
                <a:lnTo>
                  <a:pt x="198" y="431"/>
                </a:lnTo>
                <a:lnTo>
                  <a:pt x="201" y="430"/>
                </a:lnTo>
                <a:lnTo>
                  <a:pt x="204" y="430"/>
                </a:lnTo>
                <a:lnTo>
                  <a:pt x="205" y="434"/>
                </a:lnTo>
                <a:lnTo>
                  <a:pt x="206" y="437"/>
                </a:lnTo>
                <a:lnTo>
                  <a:pt x="208" y="441"/>
                </a:lnTo>
                <a:lnTo>
                  <a:pt x="211" y="444"/>
                </a:lnTo>
                <a:lnTo>
                  <a:pt x="215" y="449"/>
                </a:lnTo>
                <a:lnTo>
                  <a:pt x="219" y="454"/>
                </a:lnTo>
                <a:lnTo>
                  <a:pt x="225" y="458"/>
                </a:lnTo>
                <a:lnTo>
                  <a:pt x="230" y="461"/>
                </a:lnTo>
                <a:lnTo>
                  <a:pt x="237" y="463"/>
                </a:lnTo>
                <a:lnTo>
                  <a:pt x="245" y="466"/>
                </a:lnTo>
                <a:lnTo>
                  <a:pt x="273" y="476"/>
                </a:lnTo>
                <a:lnTo>
                  <a:pt x="275" y="476"/>
                </a:lnTo>
                <a:lnTo>
                  <a:pt x="278" y="477"/>
                </a:lnTo>
                <a:lnTo>
                  <a:pt x="282" y="479"/>
                </a:lnTo>
                <a:lnTo>
                  <a:pt x="285" y="480"/>
                </a:lnTo>
                <a:lnTo>
                  <a:pt x="286" y="480"/>
                </a:lnTo>
                <a:lnTo>
                  <a:pt x="287" y="480"/>
                </a:lnTo>
                <a:lnTo>
                  <a:pt x="293" y="487"/>
                </a:lnTo>
                <a:lnTo>
                  <a:pt x="294" y="491"/>
                </a:lnTo>
                <a:lnTo>
                  <a:pt x="297" y="494"/>
                </a:lnTo>
                <a:lnTo>
                  <a:pt x="298" y="498"/>
                </a:lnTo>
                <a:lnTo>
                  <a:pt x="298" y="501"/>
                </a:lnTo>
                <a:lnTo>
                  <a:pt x="300" y="505"/>
                </a:lnTo>
                <a:lnTo>
                  <a:pt x="301" y="508"/>
                </a:lnTo>
                <a:lnTo>
                  <a:pt x="304" y="512"/>
                </a:lnTo>
                <a:lnTo>
                  <a:pt x="307" y="518"/>
                </a:lnTo>
                <a:lnTo>
                  <a:pt x="310" y="522"/>
                </a:lnTo>
                <a:lnTo>
                  <a:pt x="312" y="526"/>
                </a:lnTo>
                <a:lnTo>
                  <a:pt x="315" y="530"/>
                </a:lnTo>
                <a:lnTo>
                  <a:pt x="318" y="533"/>
                </a:lnTo>
                <a:lnTo>
                  <a:pt x="319" y="536"/>
                </a:lnTo>
                <a:lnTo>
                  <a:pt x="325" y="536"/>
                </a:lnTo>
                <a:lnTo>
                  <a:pt x="329" y="536"/>
                </a:lnTo>
                <a:lnTo>
                  <a:pt x="333" y="535"/>
                </a:lnTo>
                <a:lnTo>
                  <a:pt x="338" y="535"/>
                </a:lnTo>
                <a:lnTo>
                  <a:pt x="340" y="535"/>
                </a:lnTo>
                <a:lnTo>
                  <a:pt x="343" y="533"/>
                </a:lnTo>
                <a:lnTo>
                  <a:pt x="347" y="533"/>
                </a:lnTo>
                <a:lnTo>
                  <a:pt x="351" y="532"/>
                </a:lnTo>
                <a:lnTo>
                  <a:pt x="354" y="530"/>
                </a:lnTo>
                <a:lnTo>
                  <a:pt x="356" y="530"/>
                </a:lnTo>
                <a:lnTo>
                  <a:pt x="357" y="529"/>
                </a:lnTo>
                <a:lnTo>
                  <a:pt x="360" y="526"/>
                </a:lnTo>
                <a:lnTo>
                  <a:pt x="361" y="525"/>
                </a:lnTo>
                <a:lnTo>
                  <a:pt x="364" y="522"/>
                </a:lnTo>
                <a:lnTo>
                  <a:pt x="367" y="519"/>
                </a:lnTo>
                <a:lnTo>
                  <a:pt x="370" y="516"/>
                </a:lnTo>
                <a:lnTo>
                  <a:pt x="374" y="512"/>
                </a:lnTo>
                <a:lnTo>
                  <a:pt x="378" y="511"/>
                </a:lnTo>
                <a:lnTo>
                  <a:pt x="381" y="508"/>
                </a:lnTo>
                <a:lnTo>
                  <a:pt x="389" y="511"/>
                </a:lnTo>
                <a:lnTo>
                  <a:pt x="399" y="511"/>
                </a:lnTo>
                <a:lnTo>
                  <a:pt x="409" y="511"/>
                </a:lnTo>
                <a:lnTo>
                  <a:pt x="418" y="512"/>
                </a:lnTo>
                <a:lnTo>
                  <a:pt x="428" y="512"/>
                </a:lnTo>
                <a:lnTo>
                  <a:pt x="438" y="512"/>
                </a:lnTo>
                <a:lnTo>
                  <a:pt x="446" y="515"/>
                </a:lnTo>
                <a:lnTo>
                  <a:pt x="451" y="516"/>
                </a:lnTo>
                <a:lnTo>
                  <a:pt x="455" y="518"/>
                </a:lnTo>
                <a:lnTo>
                  <a:pt x="458" y="519"/>
                </a:lnTo>
                <a:lnTo>
                  <a:pt x="458" y="522"/>
                </a:lnTo>
                <a:lnTo>
                  <a:pt x="459" y="525"/>
                </a:lnTo>
                <a:lnTo>
                  <a:pt x="459" y="529"/>
                </a:lnTo>
                <a:lnTo>
                  <a:pt x="458" y="532"/>
                </a:lnTo>
                <a:lnTo>
                  <a:pt x="458" y="536"/>
                </a:lnTo>
                <a:lnTo>
                  <a:pt x="459" y="539"/>
                </a:lnTo>
                <a:lnTo>
                  <a:pt x="460" y="541"/>
                </a:lnTo>
                <a:lnTo>
                  <a:pt x="462" y="543"/>
                </a:lnTo>
                <a:lnTo>
                  <a:pt x="463" y="543"/>
                </a:lnTo>
                <a:lnTo>
                  <a:pt x="466" y="544"/>
                </a:lnTo>
                <a:lnTo>
                  <a:pt x="470" y="546"/>
                </a:lnTo>
                <a:lnTo>
                  <a:pt x="474" y="546"/>
                </a:lnTo>
                <a:lnTo>
                  <a:pt x="478" y="544"/>
                </a:lnTo>
                <a:lnTo>
                  <a:pt x="483" y="543"/>
                </a:lnTo>
                <a:lnTo>
                  <a:pt x="490" y="539"/>
                </a:lnTo>
                <a:lnTo>
                  <a:pt x="495" y="535"/>
                </a:lnTo>
                <a:lnTo>
                  <a:pt x="501" y="529"/>
                </a:lnTo>
                <a:lnTo>
                  <a:pt x="506" y="525"/>
                </a:lnTo>
                <a:lnTo>
                  <a:pt x="512" y="519"/>
                </a:lnTo>
                <a:lnTo>
                  <a:pt x="518" y="514"/>
                </a:lnTo>
                <a:lnTo>
                  <a:pt x="524" y="508"/>
                </a:lnTo>
                <a:lnTo>
                  <a:pt x="534" y="511"/>
                </a:lnTo>
                <a:lnTo>
                  <a:pt x="543" y="514"/>
                </a:lnTo>
                <a:lnTo>
                  <a:pt x="551" y="518"/>
                </a:lnTo>
                <a:lnTo>
                  <a:pt x="558" y="522"/>
                </a:lnTo>
                <a:lnTo>
                  <a:pt x="565" y="526"/>
                </a:lnTo>
                <a:lnTo>
                  <a:pt x="573" y="530"/>
                </a:lnTo>
                <a:lnTo>
                  <a:pt x="582" y="533"/>
                </a:lnTo>
                <a:lnTo>
                  <a:pt x="590" y="536"/>
                </a:lnTo>
                <a:lnTo>
                  <a:pt x="594" y="536"/>
                </a:lnTo>
                <a:lnTo>
                  <a:pt x="597" y="535"/>
                </a:lnTo>
                <a:lnTo>
                  <a:pt x="601" y="535"/>
                </a:lnTo>
                <a:lnTo>
                  <a:pt x="601" y="533"/>
                </a:lnTo>
                <a:lnTo>
                  <a:pt x="604" y="532"/>
                </a:lnTo>
                <a:lnTo>
                  <a:pt x="605" y="529"/>
                </a:lnTo>
                <a:lnTo>
                  <a:pt x="608" y="525"/>
                </a:lnTo>
                <a:lnTo>
                  <a:pt x="608" y="519"/>
                </a:lnTo>
                <a:lnTo>
                  <a:pt x="611" y="515"/>
                </a:lnTo>
                <a:lnTo>
                  <a:pt x="612" y="511"/>
                </a:lnTo>
                <a:lnTo>
                  <a:pt x="612" y="507"/>
                </a:lnTo>
                <a:lnTo>
                  <a:pt x="612" y="505"/>
                </a:lnTo>
                <a:lnTo>
                  <a:pt x="614" y="505"/>
                </a:lnTo>
                <a:lnTo>
                  <a:pt x="614" y="504"/>
                </a:lnTo>
                <a:lnTo>
                  <a:pt x="611" y="455"/>
                </a:lnTo>
                <a:lnTo>
                  <a:pt x="608" y="430"/>
                </a:lnTo>
                <a:lnTo>
                  <a:pt x="608" y="406"/>
                </a:lnTo>
                <a:lnTo>
                  <a:pt x="608" y="403"/>
                </a:lnTo>
                <a:lnTo>
                  <a:pt x="608" y="402"/>
                </a:lnTo>
                <a:lnTo>
                  <a:pt x="607" y="399"/>
                </a:lnTo>
                <a:lnTo>
                  <a:pt x="607" y="395"/>
                </a:lnTo>
                <a:lnTo>
                  <a:pt x="604" y="388"/>
                </a:lnTo>
                <a:lnTo>
                  <a:pt x="601" y="381"/>
                </a:lnTo>
                <a:lnTo>
                  <a:pt x="600" y="374"/>
                </a:lnTo>
                <a:lnTo>
                  <a:pt x="598" y="370"/>
                </a:lnTo>
                <a:lnTo>
                  <a:pt x="597" y="367"/>
                </a:lnTo>
                <a:lnTo>
                  <a:pt x="597" y="364"/>
                </a:lnTo>
                <a:lnTo>
                  <a:pt x="594" y="363"/>
                </a:lnTo>
                <a:lnTo>
                  <a:pt x="594" y="360"/>
                </a:lnTo>
                <a:lnTo>
                  <a:pt x="594" y="359"/>
                </a:lnTo>
                <a:lnTo>
                  <a:pt x="594" y="357"/>
                </a:lnTo>
                <a:lnTo>
                  <a:pt x="593" y="354"/>
                </a:lnTo>
                <a:lnTo>
                  <a:pt x="591" y="350"/>
                </a:lnTo>
                <a:lnTo>
                  <a:pt x="591" y="349"/>
                </a:lnTo>
                <a:lnTo>
                  <a:pt x="590" y="346"/>
                </a:lnTo>
                <a:lnTo>
                  <a:pt x="590" y="345"/>
                </a:lnTo>
                <a:lnTo>
                  <a:pt x="591" y="342"/>
                </a:lnTo>
                <a:lnTo>
                  <a:pt x="591" y="338"/>
                </a:lnTo>
                <a:lnTo>
                  <a:pt x="593" y="335"/>
                </a:lnTo>
                <a:lnTo>
                  <a:pt x="594" y="331"/>
                </a:lnTo>
                <a:lnTo>
                  <a:pt x="594" y="329"/>
                </a:lnTo>
                <a:lnTo>
                  <a:pt x="598" y="328"/>
                </a:lnTo>
                <a:lnTo>
                  <a:pt x="601" y="327"/>
                </a:lnTo>
                <a:lnTo>
                  <a:pt x="605" y="325"/>
                </a:lnTo>
                <a:lnTo>
                  <a:pt x="607" y="324"/>
                </a:lnTo>
                <a:lnTo>
                  <a:pt x="608" y="322"/>
                </a:lnTo>
                <a:lnTo>
                  <a:pt x="611" y="318"/>
                </a:lnTo>
                <a:lnTo>
                  <a:pt x="612" y="314"/>
                </a:lnTo>
                <a:lnTo>
                  <a:pt x="614" y="310"/>
                </a:lnTo>
                <a:lnTo>
                  <a:pt x="615" y="304"/>
                </a:lnTo>
                <a:lnTo>
                  <a:pt x="615" y="300"/>
                </a:lnTo>
                <a:lnTo>
                  <a:pt x="618" y="297"/>
                </a:lnTo>
                <a:lnTo>
                  <a:pt x="618" y="296"/>
                </a:lnTo>
                <a:lnTo>
                  <a:pt x="618" y="294"/>
                </a:lnTo>
                <a:lnTo>
                  <a:pt x="618" y="288"/>
                </a:lnTo>
                <a:lnTo>
                  <a:pt x="618" y="279"/>
                </a:lnTo>
                <a:lnTo>
                  <a:pt x="618" y="265"/>
                </a:lnTo>
                <a:lnTo>
                  <a:pt x="618" y="258"/>
                </a:lnTo>
                <a:lnTo>
                  <a:pt x="618" y="251"/>
                </a:lnTo>
                <a:lnTo>
                  <a:pt x="621" y="244"/>
                </a:lnTo>
                <a:lnTo>
                  <a:pt x="622" y="237"/>
                </a:lnTo>
                <a:lnTo>
                  <a:pt x="625" y="236"/>
                </a:lnTo>
                <a:lnTo>
                  <a:pt x="628" y="233"/>
                </a:lnTo>
                <a:lnTo>
                  <a:pt x="629" y="232"/>
                </a:lnTo>
                <a:lnTo>
                  <a:pt x="635" y="232"/>
                </a:lnTo>
                <a:lnTo>
                  <a:pt x="643" y="230"/>
                </a:lnTo>
                <a:lnTo>
                  <a:pt x="647" y="229"/>
                </a:lnTo>
                <a:lnTo>
                  <a:pt x="650" y="229"/>
                </a:lnTo>
                <a:lnTo>
                  <a:pt x="653" y="228"/>
                </a:lnTo>
                <a:lnTo>
                  <a:pt x="654" y="228"/>
                </a:lnTo>
                <a:lnTo>
                  <a:pt x="660" y="226"/>
                </a:lnTo>
                <a:lnTo>
                  <a:pt x="661" y="225"/>
                </a:lnTo>
                <a:lnTo>
                  <a:pt x="663" y="225"/>
                </a:lnTo>
                <a:lnTo>
                  <a:pt x="664" y="225"/>
                </a:lnTo>
                <a:lnTo>
                  <a:pt x="664" y="223"/>
                </a:lnTo>
                <a:lnTo>
                  <a:pt x="668" y="225"/>
                </a:lnTo>
                <a:lnTo>
                  <a:pt x="671" y="226"/>
                </a:lnTo>
                <a:lnTo>
                  <a:pt x="675" y="228"/>
                </a:lnTo>
                <a:lnTo>
                  <a:pt x="681" y="229"/>
                </a:lnTo>
                <a:lnTo>
                  <a:pt x="685" y="229"/>
                </a:lnTo>
                <a:lnTo>
                  <a:pt x="691" y="229"/>
                </a:lnTo>
                <a:lnTo>
                  <a:pt x="692" y="228"/>
                </a:lnTo>
                <a:lnTo>
                  <a:pt x="695" y="228"/>
                </a:lnTo>
                <a:lnTo>
                  <a:pt x="696" y="226"/>
                </a:lnTo>
                <a:lnTo>
                  <a:pt x="697" y="223"/>
                </a:lnTo>
                <a:lnTo>
                  <a:pt x="699" y="219"/>
                </a:lnTo>
                <a:lnTo>
                  <a:pt x="702" y="215"/>
                </a:lnTo>
                <a:lnTo>
                  <a:pt x="704" y="211"/>
                </a:lnTo>
                <a:lnTo>
                  <a:pt x="704" y="208"/>
                </a:lnTo>
                <a:lnTo>
                  <a:pt x="706" y="204"/>
                </a:lnTo>
                <a:lnTo>
                  <a:pt x="706" y="201"/>
                </a:lnTo>
                <a:lnTo>
                  <a:pt x="706" y="194"/>
                </a:lnTo>
                <a:lnTo>
                  <a:pt x="706" y="191"/>
                </a:lnTo>
                <a:lnTo>
                  <a:pt x="709" y="190"/>
                </a:lnTo>
                <a:lnTo>
                  <a:pt x="710" y="187"/>
                </a:lnTo>
                <a:lnTo>
                  <a:pt x="711" y="184"/>
                </a:lnTo>
                <a:lnTo>
                  <a:pt x="713" y="183"/>
                </a:lnTo>
                <a:lnTo>
                  <a:pt x="717" y="181"/>
                </a:lnTo>
                <a:lnTo>
                  <a:pt x="720" y="180"/>
                </a:lnTo>
                <a:lnTo>
                  <a:pt x="725" y="177"/>
                </a:lnTo>
                <a:lnTo>
                  <a:pt x="730" y="170"/>
                </a:lnTo>
                <a:lnTo>
                  <a:pt x="734" y="163"/>
                </a:lnTo>
                <a:lnTo>
                  <a:pt x="734" y="159"/>
                </a:lnTo>
                <a:lnTo>
                  <a:pt x="737" y="152"/>
                </a:lnTo>
                <a:lnTo>
                  <a:pt x="739" y="145"/>
                </a:lnTo>
                <a:lnTo>
                  <a:pt x="741" y="138"/>
                </a:lnTo>
                <a:lnTo>
                  <a:pt x="741" y="131"/>
                </a:lnTo>
                <a:lnTo>
                  <a:pt x="744" y="121"/>
                </a:lnTo>
                <a:lnTo>
                  <a:pt x="741" y="117"/>
                </a:lnTo>
                <a:lnTo>
                  <a:pt x="739" y="112"/>
                </a:lnTo>
                <a:lnTo>
                  <a:pt x="734" y="110"/>
                </a:lnTo>
                <a:lnTo>
                  <a:pt x="730" y="105"/>
                </a:lnTo>
                <a:lnTo>
                  <a:pt x="727" y="103"/>
                </a:lnTo>
                <a:lnTo>
                  <a:pt x="720" y="99"/>
                </a:lnTo>
                <a:lnTo>
                  <a:pt x="716" y="98"/>
                </a:lnTo>
                <a:lnTo>
                  <a:pt x="710" y="96"/>
                </a:lnTo>
                <a:lnTo>
                  <a:pt x="699" y="94"/>
                </a:lnTo>
                <a:lnTo>
                  <a:pt x="685" y="91"/>
                </a:lnTo>
                <a:lnTo>
                  <a:pt x="675" y="89"/>
                </a:lnTo>
                <a:lnTo>
                  <a:pt x="670" y="89"/>
                </a:lnTo>
                <a:lnTo>
                  <a:pt x="664" y="89"/>
                </a:lnTo>
                <a:lnTo>
                  <a:pt x="661" y="87"/>
                </a:lnTo>
                <a:lnTo>
                  <a:pt x="657" y="84"/>
                </a:lnTo>
                <a:lnTo>
                  <a:pt x="656" y="82"/>
                </a:lnTo>
                <a:lnTo>
                  <a:pt x="653" y="80"/>
                </a:lnTo>
                <a:lnTo>
                  <a:pt x="649" y="77"/>
                </a:lnTo>
                <a:lnTo>
                  <a:pt x="647" y="73"/>
                </a:lnTo>
                <a:lnTo>
                  <a:pt x="643" y="71"/>
                </a:lnTo>
                <a:lnTo>
                  <a:pt x="643" y="68"/>
                </a:lnTo>
                <a:lnTo>
                  <a:pt x="643" y="68"/>
                </a:lnTo>
                <a:lnTo>
                  <a:pt x="642" y="68"/>
                </a:lnTo>
                <a:lnTo>
                  <a:pt x="640" y="66"/>
                </a:lnTo>
                <a:lnTo>
                  <a:pt x="639" y="66"/>
                </a:lnTo>
                <a:lnTo>
                  <a:pt x="636" y="66"/>
                </a:lnTo>
                <a:lnTo>
                  <a:pt x="633" y="66"/>
                </a:lnTo>
                <a:lnTo>
                  <a:pt x="632" y="66"/>
                </a:lnTo>
                <a:lnTo>
                  <a:pt x="629" y="68"/>
                </a:lnTo>
                <a:lnTo>
                  <a:pt x="626" y="68"/>
                </a:lnTo>
                <a:lnTo>
                  <a:pt x="622" y="68"/>
                </a:lnTo>
                <a:lnTo>
                  <a:pt x="619" y="68"/>
                </a:lnTo>
                <a:lnTo>
                  <a:pt x="615" y="68"/>
                </a:lnTo>
                <a:lnTo>
                  <a:pt x="611" y="68"/>
                </a:lnTo>
                <a:lnTo>
                  <a:pt x="605" y="70"/>
                </a:lnTo>
                <a:lnTo>
                  <a:pt x="600" y="70"/>
                </a:lnTo>
                <a:lnTo>
                  <a:pt x="586" y="75"/>
                </a:lnTo>
                <a:lnTo>
                  <a:pt x="566" y="80"/>
                </a:lnTo>
                <a:lnTo>
                  <a:pt x="564" y="82"/>
                </a:lnTo>
                <a:lnTo>
                  <a:pt x="558" y="82"/>
                </a:lnTo>
                <a:lnTo>
                  <a:pt x="554" y="84"/>
                </a:lnTo>
                <a:lnTo>
                  <a:pt x="550" y="85"/>
                </a:lnTo>
                <a:lnTo>
                  <a:pt x="545" y="87"/>
                </a:lnTo>
                <a:lnTo>
                  <a:pt x="543" y="89"/>
                </a:lnTo>
                <a:lnTo>
                  <a:pt x="541" y="89"/>
                </a:lnTo>
                <a:lnTo>
                  <a:pt x="540" y="89"/>
                </a:lnTo>
                <a:lnTo>
                  <a:pt x="538" y="89"/>
                </a:lnTo>
                <a:lnTo>
                  <a:pt x="531" y="89"/>
                </a:lnTo>
                <a:lnTo>
                  <a:pt x="524" y="87"/>
                </a:lnTo>
                <a:lnTo>
                  <a:pt x="519" y="87"/>
                </a:lnTo>
                <a:lnTo>
                  <a:pt x="513" y="85"/>
                </a:lnTo>
                <a:lnTo>
                  <a:pt x="508" y="84"/>
                </a:lnTo>
                <a:lnTo>
                  <a:pt x="502" y="82"/>
                </a:lnTo>
                <a:lnTo>
                  <a:pt x="498" y="80"/>
                </a:lnTo>
                <a:lnTo>
                  <a:pt x="495" y="77"/>
                </a:lnTo>
                <a:lnTo>
                  <a:pt x="492" y="75"/>
                </a:lnTo>
                <a:lnTo>
                  <a:pt x="490" y="73"/>
                </a:lnTo>
                <a:lnTo>
                  <a:pt x="488" y="70"/>
                </a:lnTo>
                <a:lnTo>
                  <a:pt x="485" y="64"/>
                </a:lnTo>
                <a:lnTo>
                  <a:pt x="483" y="59"/>
                </a:lnTo>
                <a:lnTo>
                  <a:pt x="481" y="54"/>
                </a:lnTo>
                <a:lnTo>
                  <a:pt x="478" y="49"/>
                </a:lnTo>
                <a:lnTo>
                  <a:pt x="476" y="45"/>
                </a:lnTo>
                <a:lnTo>
                  <a:pt x="473" y="43"/>
                </a:lnTo>
                <a:lnTo>
                  <a:pt x="470" y="41"/>
                </a:lnTo>
                <a:lnTo>
                  <a:pt x="467" y="41"/>
                </a:lnTo>
                <a:lnTo>
                  <a:pt x="464" y="38"/>
                </a:lnTo>
                <a:lnTo>
                  <a:pt x="455" y="34"/>
                </a:lnTo>
                <a:lnTo>
                  <a:pt x="445" y="31"/>
                </a:lnTo>
                <a:lnTo>
                  <a:pt x="427" y="24"/>
                </a:lnTo>
                <a:lnTo>
                  <a:pt x="417" y="21"/>
                </a:lnTo>
                <a:lnTo>
                  <a:pt x="409" y="17"/>
                </a:lnTo>
                <a:lnTo>
                  <a:pt x="399" y="14"/>
                </a:lnTo>
                <a:lnTo>
                  <a:pt x="389" y="10"/>
                </a:lnTo>
                <a:lnTo>
                  <a:pt x="386" y="10"/>
                </a:lnTo>
                <a:lnTo>
                  <a:pt x="382" y="10"/>
                </a:lnTo>
                <a:lnTo>
                  <a:pt x="375" y="10"/>
                </a:lnTo>
                <a:lnTo>
                  <a:pt x="371" y="10"/>
                </a:lnTo>
                <a:lnTo>
                  <a:pt x="368" y="13"/>
                </a:lnTo>
                <a:lnTo>
                  <a:pt x="365" y="13"/>
                </a:lnTo>
                <a:lnTo>
                  <a:pt x="361" y="14"/>
                </a:lnTo>
                <a:lnTo>
                  <a:pt x="361" y="15"/>
                </a:lnTo>
                <a:lnTo>
                  <a:pt x="360" y="17"/>
                </a:lnTo>
                <a:lnTo>
                  <a:pt x="360" y="20"/>
                </a:lnTo>
                <a:lnTo>
                  <a:pt x="361" y="24"/>
                </a:lnTo>
                <a:lnTo>
                  <a:pt x="363" y="28"/>
                </a:lnTo>
                <a:lnTo>
                  <a:pt x="365" y="34"/>
                </a:lnTo>
                <a:lnTo>
                  <a:pt x="368" y="38"/>
                </a:lnTo>
                <a:lnTo>
                  <a:pt x="370" y="42"/>
                </a:lnTo>
                <a:lnTo>
                  <a:pt x="372" y="47"/>
                </a:lnTo>
                <a:lnTo>
                  <a:pt x="375" y="50"/>
                </a:lnTo>
                <a:lnTo>
                  <a:pt x="377" y="54"/>
                </a:lnTo>
                <a:lnTo>
                  <a:pt x="377" y="57"/>
                </a:lnTo>
                <a:lnTo>
                  <a:pt x="377" y="61"/>
                </a:lnTo>
                <a:lnTo>
                  <a:pt x="375" y="61"/>
                </a:lnTo>
                <a:lnTo>
                  <a:pt x="374" y="61"/>
                </a:lnTo>
                <a:lnTo>
                  <a:pt x="372" y="61"/>
                </a:lnTo>
                <a:lnTo>
                  <a:pt x="371" y="61"/>
                </a:lnTo>
                <a:lnTo>
                  <a:pt x="368" y="59"/>
                </a:lnTo>
                <a:lnTo>
                  <a:pt x="365" y="57"/>
                </a:lnTo>
                <a:lnTo>
                  <a:pt x="361" y="56"/>
                </a:lnTo>
                <a:lnTo>
                  <a:pt x="358" y="54"/>
                </a:lnTo>
                <a:lnTo>
                  <a:pt x="354" y="52"/>
                </a:lnTo>
                <a:lnTo>
                  <a:pt x="347" y="47"/>
                </a:lnTo>
                <a:lnTo>
                  <a:pt x="346" y="41"/>
                </a:lnTo>
                <a:lnTo>
                  <a:pt x="345" y="36"/>
                </a:lnTo>
                <a:lnTo>
                  <a:pt x="342" y="34"/>
                </a:lnTo>
                <a:lnTo>
                  <a:pt x="339" y="28"/>
                </a:lnTo>
                <a:lnTo>
                  <a:pt x="338" y="27"/>
                </a:lnTo>
                <a:lnTo>
                  <a:pt x="335" y="22"/>
                </a:lnTo>
                <a:lnTo>
                  <a:pt x="332" y="21"/>
                </a:lnTo>
                <a:lnTo>
                  <a:pt x="329" y="20"/>
                </a:lnTo>
                <a:lnTo>
                  <a:pt x="324" y="17"/>
                </a:lnTo>
                <a:lnTo>
                  <a:pt x="317" y="14"/>
                </a:lnTo>
                <a:lnTo>
                  <a:pt x="311" y="13"/>
                </a:lnTo>
                <a:lnTo>
                  <a:pt x="307" y="13"/>
                </a:lnTo>
                <a:lnTo>
                  <a:pt x="303" y="13"/>
                </a:lnTo>
                <a:lnTo>
                  <a:pt x="297" y="10"/>
                </a:lnTo>
                <a:lnTo>
                  <a:pt x="293" y="8"/>
                </a:lnTo>
                <a:lnTo>
                  <a:pt x="289" y="7"/>
                </a:lnTo>
                <a:lnTo>
                  <a:pt x="283" y="6"/>
                </a:lnTo>
                <a:lnTo>
                  <a:pt x="279" y="6"/>
                </a:lnTo>
                <a:lnTo>
                  <a:pt x="275" y="3"/>
                </a:lnTo>
                <a:lnTo>
                  <a:pt x="272" y="1"/>
                </a:lnTo>
                <a:lnTo>
                  <a:pt x="271" y="0"/>
                </a:lnTo>
                <a:lnTo>
                  <a:pt x="269" y="0"/>
                </a:lnTo>
                <a:lnTo>
                  <a:pt x="266" y="1"/>
                </a:lnTo>
                <a:lnTo>
                  <a:pt x="264" y="6"/>
                </a:lnTo>
                <a:lnTo>
                  <a:pt x="261" y="6"/>
                </a:lnTo>
                <a:lnTo>
                  <a:pt x="259" y="8"/>
                </a:lnTo>
                <a:lnTo>
                  <a:pt x="257" y="13"/>
                </a:lnTo>
                <a:lnTo>
                  <a:pt x="254" y="15"/>
                </a:lnTo>
                <a:lnTo>
                  <a:pt x="251" y="20"/>
                </a:lnTo>
                <a:lnTo>
                  <a:pt x="247" y="22"/>
                </a:lnTo>
                <a:lnTo>
                  <a:pt x="245" y="24"/>
                </a:lnTo>
                <a:lnTo>
                  <a:pt x="243" y="27"/>
                </a:lnTo>
                <a:lnTo>
                  <a:pt x="240" y="27"/>
                </a:lnTo>
                <a:lnTo>
                  <a:pt x="236" y="28"/>
                </a:lnTo>
                <a:lnTo>
                  <a:pt x="227" y="56"/>
                </a:lnTo>
                <a:lnTo>
                  <a:pt x="225" y="59"/>
                </a:lnTo>
                <a:lnTo>
                  <a:pt x="223" y="61"/>
                </a:lnTo>
                <a:lnTo>
                  <a:pt x="219" y="63"/>
                </a:lnTo>
                <a:lnTo>
                  <a:pt x="215" y="63"/>
                </a:lnTo>
                <a:lnTo>
                  <a:pt x="206" y="64"/>
                </a:lnTo>
                <a:lnTo>
                  <a:pt x="202" y="64"/>
                </a:lnTo>
                <a:lnTo>
                  <a:pt x="199" y="66"/>
                </a:lnTo>
                <a:lnTo>
                  <a:pt x="195" y="68"/>
                </a:lnTo>
                <a:lnTo>
                  <a:pt x="191" y="70"/>
                </a:lnTo>
                <a:lnTo>
                  <a:pt x="188" y="73"/>
                </a:lnTo>
                <a:lnTo>
                  <a:pt x="185" y="75"/>
                </a:lnTo>
                <a:lnTo>
                  <a:pt x="181" y="78"/>
                </a:lnTo>
                <a:lnTo>
                  <a:pt x="178" y="82"/>
                </a:lnTo>
                <a:lnTo>
                  <a:pt x="174" y="84"/>
                </a:lnTo>
                <a:lnTo>
                  <a:pt x="172" y="84"/>
                </a:lnTo>
                <a:lnTo>
                  <a:pt x="110" y="89"/>
                </a:lnTo>
                <a:lnTo>
                  <a:pt x="110" y="92"/>
                </a:lnTo>
                <a:lnTo>
                  <a:pt x="109" y="94"/>
                </a:lnTo>
                <a:lnTo>
                  <a:pt x="107" y="96"/>
                </a:lnTo>
                <a:lnTo>
                  <a:pt x="107" y="98"/>
                </a:lnTo>
                <a:lnTo>
                  <a:pt x="106" y="99"/>
                </a:lnTo>
                <a:lnTo>
                  <a:pt x="106" y="101"/>
                </a:lnTo>
                <a:lnTo>
                  <a:pt x="106" y="103"/>
                </a:lnTo>
                <a:lnTo>
                  <a:pt x="107" y="103"/>
                </a:lnTo>
                <a:lnTo>
                  <a:pt x="109" y="101"/>
                </a:lnTo>
                <a:lnTo>
                  <a:pt x="110" y="101"/>
                </a:lnTo>
                <a:lnTo>
                  <a:pt x="113" y="99"/>
                </a:lnTo>
                <a:lnTo>
                  <a:pt x="116" y="98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0" name="Freeform 7">
            <a:extLst>
              <a:ext uri="{FF2B5EF4-FFF2-40B4-BE49-F238E27FC236}">
                <a16:creationId xmlns:a16="http://schemas.microsoft.com/office/drawing/2014/main" id="{3AD1EA99-34CD-3289-9394-5EFF1D342574}"/>
              </a:ext>
            </a:extLst>
          </xdr:cNvPr>
          <xdr:cNvSpPr>
            <a:spLocks/>
          </xdr:cNvSpPr>
        </xdr:nvSpPr>
        <xdr:spPr bwMode="auto">
          <a:xfrm>
            <a:off x="2420938" y="4255790"/>
            <a:ext cx="1541463" cy="1227138"/>
          </a:xfrm>
          <a:custGeom>
            <a:avLst/>
            <a:gdLst/>
            <a:ahLst/>
            <a:cxnLst>
              <a:cxn ang="0">
                <a:pos x="120" y="18"/>
              </a:cxn>
              <a:cxn ang="0">
                <a:pos x="106" y="47"/>
              </a:cxn>
              <a:cxn ang="0">
                <a:pos x="89" y="53"/>
              </a:cxn>
              <a:cxn ang="0">
                <a:pos x="50" y="75"/>
              </a:cxn>
              <a:cxn ang="0">
                <a:pos x="29" y="138"/>
              </a:cxn>
              <a:cxn ang="0">
                <a:pos x="1" y="162"/>
              </a:cxn>
              <a:cxn ang="0">
                <a:pos x="8" y="239"/>
              </a:cxn>
              <a:cxn ang="0">
                <a:pos x="26" y="296"/>
              </a:cxn>
              <a:cxn ang="0">
                <a:pos x="7" y="375"/>
              </a:cxn>
              <a:cxn ang="0">
                <a:pos x="28" y="428"/>
              </a:cxn>
              <a:cxn ang="0">
                <a:pos x="36" y="484"/>
              </a:cxn>
              <a:cxn ang="0">
                <a:pos x="102" y="530"/>
              </a:cxn>
              <a:cxn ang="0">
                <a:pos x="120" y="627"/>
              </a:cxn>
              <a:cxn ang="0">
                <a:pos x="139" y="689"/>
              </a:cxn>
              <a:cxn ang="0">
                <a:pos x="153" y="741"/>
              </a:cxn>
              <a:cxn ang="0">
                <a:pos x="190" y="751"/>
              </a:cxn>
              <a:cxn ang="0">
                <a:pos x="213" y="772"/>
              </a:cxn>
              <a:cxn ang="0">
                <a:pos x="251" y="759"/>
              </a:cxn>
              <a:cxn ang="0">
                <a:pos x="259" y="703"/>
              </a:cxn>
              <a:cxn ang="0">
                <a:pos x="304" y="703"/>
              </a:cxn>
              <a:cxn ang="0">
                <a:pos x="346" y="678"/>
              </a:cxn>
              <a:cxn ang="0">
                <a:pos x="388" y="681"/>
              </a:cxn>
              <a:cxn ang="0">
                <a:pos x="409" y="698"/>
              </a:cxn>
              <a:cxn ang="0">
                <a:pos x="434" y="726"/>
              </a:cxn>
              <a:cxn ang="0">
                <a:pos x="446" y="749"/>
              </a:cxn>
              <a:cxn ang="0">
                <a:pos x="474" y="760"/>
              </a:cxn>
              <a:cxn ang="0">
                <a:pos x="488" y="770"/>
              </a:cxn>
              <a:cxn ang="0">
                <a:pos x="540" y="756"/>
              </a:cxn>
              <a:cxn ang="0">
                <a:pos x="561" y="735"/>
              </a:cxn>
              <a:cxn ang="0">
                <a:pos x="576" y="699"/>
              </a:cxn>
              <a:cxn ang="0">
                <a:pos x="622" y="675"/>
              </a:cxn>
              <a:cxn ang="0">
                <a:pos x="619" y="636"/>
              </a:cxn>
              <a:cxn ang="0">
                <a:pos x="604" y="592"/>
              </a:cxn>
              <a:cxn ang="0">
                <a:pos x="629" y="568"/>
              </a:cxn>
              <a:cxn ang="0">
                <a:pos x="672" y="564"/>
              </a:cxn>
              <a:cxn ang="0">
                <a:pos x="689" y="529"/>
              </a:cxn>
              <a:cxn ang="0">
                <a:pos x="718" y="529"/>
              </a:cxn>
              <a:cxn ang="0">
                <a:pos x="763" y="522"/>
              </a:cxn>
              <a:cxn ang="0">
                <a:pos x="790" y="479"/>
              </a:cxn>
              <a:cxn ang="0">
                <a:pos x="819" y="466"/>
              </a:cxn>
              <a:cxn ang="0">
                <a:pos x="852" y="455"/>
              </a:cxn>
              <a:cxn ang="0">
                <a:pos x="865" y="366"/>
              </a:cxn>
              <a:cxn ang="0">
                <a:pos x="914" y="350"/>
              </a:cxn>
              <a:cxn ang="0">
                <a:pos x="939" y="329"/>
              </a:cxn>
              <a:cxn ang="0">
                <a:pos x="953" y="264"/>
              </a:cxn>
              <a:cxn ang="0">
                <a:pos x="968" y="219"/>
              </a:cxn>
              <a:cxn ang="0">
                <a:pos x="965" y="160"/>
              </a:cxn>
              <a:cxn ang="0">
                <a:pos x="930" y="152"/>
              </a:cxn>
              <a:cxn ang="0">
                <a:pos x="872" y="134"/>
              </a:cxn>
              <a:cxn ang="0">
                <a:pos x="830" y="123"/>
              </a:cxn>
              <a:cxn ang="0">
                <a:pos x="802" y="107"/>
              </a:cxn>
              <a:cxn ang="0">
                <a:pos x="743" y="117"/>
              </a:cxn>
              <a:cxn ang="0">
                <a:pos x="670" y="139"/>
              </a:cxn>
              <a:cxn ang="0">
                <a:pos x="551" y="142"/>
              </a:cxn>
              <a:cxn ang="0">
                <a:pos x="446" y="131"/>
              </a:cxn>
              <a:cxn ang="0">
                <a:pos x="409" y="109"/>
              </a:cxn>
              <a:cxn ang="0">
                <a:pos x="371" y="60"/>
              </a:cxn>
              <a:cxn ang="0">
                <a:pos x="294" y="12"/>
              </a:cxn>
              <a:cxn ang="0">
                <a:pos x="258" y="0"/>
              </a:cxn>
              <a:cxn ang="0">
                <a:pos x="204" y="4"/>
              </a:cxn>
              <a:cxn ang="0">
                <a:pos x="171" y="8"/>
              </a:cxn>
              <a:cxn ang="0">
                <a:pos x="144" y="8"/>
              </a:cxn>
            </a:cxnLst>
            <a:rect l="0" t="0" r="r" b="b"/>
            <a:pathLst>
              <a:path w="971" h="773">
                <a:moveTo>
                  <a:pt x="176" y="4"/>
                </a:moveTo>
                <a:lnTo>
                  <a:pt x="164" y="6"/>
                </a:lnTo>
                <a:lnTo>
                  <a:pt x="155" y="6"/>
                </a:lnTo>
                <a:lnTo>
                  <a:pt x="144" y="7"/>
                </a:lnTo>
                <a:lnTo>
                  <a:pt x="134" y="8"/>
                </a:lnTo>
                <a:lnTo>
                  <a:pt x="131" y="11"/>
                </a:lnTo>
                <a:lnTo>
                  <a:pt x="127" y="12"/>
                </a:lnTo>
                <a:lnTo>
                  <a:pt x="123" y="15"/>
                </a:lnTo>
                <a:lnTo>
                  <a:pt x="120" y="18"/>
                </a:lnTo>
                <a:lnTo>
                  <a:pt x="118" y="21"/>
                </a:lnTo>
                <a:lnTo>
                  <a:pt x="118" y="25"/>
                </a:lnTo>
                <a:lnTo>
                  <a:pt x="117" y="29"/>
                </a:lnTo>
                <a:lnTo>
                  <a:pt x="117" y="33"/>
                </a:lnTo>
                <a:lnTo>
                  <a:pt x="117" y="39"/>
                </a:lnTo>
                <a:lnTo>
                  <a:pt x="116" y="42"/>
                </a:lnTo>
                <a:lnTo>
                  <a:pt x="113" y="46"/>
                </a:lnTo>
                <a:lnTo>
                  <a:pt x="111" y="46"/>
                </a:lnTo>
                <a:lnTo>
                  <a:pt x="106" y="47"/>
                </a:lnTo>
                <a:lnTo>
                  <a:pt x="105" y="47"/>
                </a:lnTo>
                <a:lnTo>
                  <a:pt x="102" y="49"/>
                </a:lnTo>
                <a:lnTo>
                  <a:pt x="99" y="50"/>
                </a:lnTo>
                <a:lnTo>
                  <a:pt x="99" y="50"/>
                </a:lnTo>
                <a:lnTo>
                  <a:pt x="98" y="50"/>
                </a:lnTo>
                <a:lnTo>
                  <a:pt x="95" y="53"/>
                </a:lnTo>
                <a:lnTo>
                  <a:pt x="92" y="53"/>
                </a:lnTo>
                <a:lnTo>
                  <a:pt x="91" y="53"/>
                </a:lnTo>
                <a:lnTo>
                  <a:pt x="89" y="53"/>
                </a:lnTo>
                <a:lnTo>
                  <a:pt x="85" y="53"/>
                </a:lnTo>
                <a:lnTo>
                  <a:pt x="82" y="53"/>
                </a:lnTo>
                <a:lnTo>
                  <a:pt x="78" y="54"/>
                </a:lnTo>
                <a:lnTo>
                  <a:pt x="74" y="56"/>
                </a:lnTo>
                <a:lnTo>
                  <a:pt x="68" y="60"/>
                </a:lnTo>
                <a:lnTo>
                  <a:pt x="64" y="63"/>
                </a:lnTo>
                <a:lnTo>
                  <a:pt x="60" y="67"/>
                </a:lnTo>
                <a:lnTo>
                  <a:pt x="56" y="71"/>
                </a:lnTo>
                <a:lnTo>
                  <a:pt x="50" y="75"/>
                </a:lnTo>
                <a:lnTo>
                  <a:pt x="47" y="79"/>
                </a:lnTo>
                <a:lnTo>
                  <a:pt x="42" y="84"/>
                </a:lnTo>
                <a:lnTo>
                  <a:pt x="36" y="88"/>
                </a:lnTo>
                <a:lnTo>
                  <a:pt x="35" y="95"/>
                </a:lnTo>
                <a:lnTo>
                  <a:pt x="35" y="102"/>
                </a:lnTo>
                <a:lnTo>
                  <a:pt x="33" y="117"/>
                </a:lnTo>
                <a:lnTo>
                  <a:pt x="33" y="124"/>
                </a:lnTo>
                <a:lnTo>
                  <a:pt x="32" y="131"/>
                </a:lnTo>
                <a:lnTo>
                  <a:pt x="29" y="138"/>
                </a:lnTo>
                <a:lnTo>
                  <a:pt x="28" y="144"/>
                </a:lnTo>
                <a:lnTo>
                  <a:pt x="26" y="145"/>
                </a:lnTo>
                <a:lnTo>
                  <a:pt x="25" y="148"/>
                </a:lnTo>
                <a:lnTo>
                  <a:pt x="21" y="151"/>
                </a:lnTo>
                <a:lnTo>
                  <a:pt x="15" y="153"/>
                </a:lnTo>
                <a:lnTo>
                  <a:pt x="11" y="156"/>
                </a:lnTo>
                <a:lnTo>
                  <a:pt x="7" y="159"/>
                </a:lnTo>
                <a:lnTo>
                  <a:pt x="3" y="160"/>
                </a:lnTo>
                <a:lnTo>
                  <a:pt x="1" y="162"/>
                </a:lnTo>
                <a:lnTo>
                  <a:pt x="0" y="162"/>
                </a:lnTo>
                <a:lnTo>
                  <a:pt x="0" y="176"/>
                </a:lnTo>
                <a:lnTo>
                  <a:pt x="1" y="190"/>
                </a:lnTo>
                <a:lnTo>
                  <a:pt x="1" y="202"/>
                </a:lnTo>
                <a:lnTo>
                  <a:pt x="3" y="215"/>
                </a:lnTo>
                <a:lnTo>
                  <a:pt x="3" y="222"/>
                </a:lnTo>
                <a:lnTo>
                  <a:pt x="4" y="227"/>
                </a:lnTo>
                <a:lnTo>
                  <a:pt x="5" y="233"/>
                </a:lnTo>
                <a:lnTo>
                  <a:pt x="8" y="239"/>
                </a:lnTo>
                <a:lnTo>
                  <a:pt x="11" y="244"/>
                </a:lnTo>
                <a:lnTo>
                  <a:pt x="14" y="250"/>
                </a:lnTo>
                <a:lnTo>
                  <a:pt x="18" y="255"/>
                </a:lnTo>
                <a:lnTo>
                  <a:pt x="22" y="261"/>
                </a:lnTo>
                <a:lnTo>
                  <a:pt x="25" y="266"/>
                </a:lnTo>
                <a:lnTo>
                  <a:pt x="25" y="273"/>
                </a:lnTo>
                <a:lnTo>
                  <a:pt x="26" y="280"/>
                </a:lnTo>
                <a:lnTo>
                  <a:pt x="26" y="287"/>
                </a:lnTo>
                <a:lnTo>
                  <a:pt x="26" y="296"/>
                </a:lnTo>
                <a:lnTo>
                  <a:pt x="26" y="304"/>
                </a:lnTo>
                <a:lnTo>
                  <a:pt x="25" y="313"/>
                </a:lnTo>
                <a:lnTo>
                  <a:pt x="22" y="322"/>
                </a:lnTo>
                <a:lnTo>
                  <a:pt x="21" y="339"/>
                </a:lnTo>
                <a:lnTo>
                  <a:pt x="19" y="347"/>
                </a:lnTo>
                <a:lnTo>
                  <a:pt x="15" y="354"/>
                </a:lnTo>
                <a:lnTo>
                  <a:pt x="14" y="363"/>
                </a:lnTo>
                <a:lnTo>
                  <a:pt x="11" y="370"/>
                </a:lnTo>
                <a:lnTo>
                  <a:pt x="7" y="375"/>
                </a:lnTo>
                <a:lnTo>
                  <a:pt x="4" y="381"/>
                </a:lnTo>
                <a:lnTo>
                  <a:pt x="7" y="388"/>
                </a:lnTo>
                <a:lnTo>
                  <a:pt x="8" y="395"/>
                </a:lnTo>
                <a:lnTo>
                  <a:pt x="12" y="400"/>
                </a:lnTo>
                <a:lnTo>
                  <a:pt x="15" y="405"/>
                </a:lnTo>
                <a:lnTo>
                  <a:pt x="19" y="410"/>
                </a:lnTo>
                <a:lnTo>
                  <a:pt x="22" y="416"/>
                </a:lnTo>
                <a:lnTo>
                  <a:pt x="25" y="421"/>
                </a:lnTo>
                <a:lnTo>
                  <a:pt x="28" y="428"/>
                </a:lnTo>
                <a:lnTo>
                  <a:pt x="28" y="435"/>
                </a:lnTo>
                <a:lnTo>
                  <a:pt x="28" y="442"/>
                </a:lnTo>
                <a:lnTo>
                  <a:pt x="28" y="449"/>
                </a:lnTo>
                <a:lnTo>
                  <a:pt x="29" y="458"/>
                </a:lnTo>
                <a:lnTo>
                  <a:pt x="29" y="465"/>
                </a:lnTo>
                <a:lnTo>
                  <a:pt x="29" y="472"/>
                </a:lnTo>
                <a:lnTo>
                  <a:pt x="33" y="479"/>
                </a:lnTo>
                <a:lnTo>
                  <a:pt x="35" y="481"/>
                </a:lnTo>
                <a:lnTo>
                  <a:pt x="36" y="484"/>
                </a:lnTo>
                <a:lnTo>
                  <a:pt x="39" y="487"/>
                </a:lnTo>
                <a:lnTo>
                  <a:pt x="43" y="490"/>
                </a:lnTo>
                <a:lnTo>
                  <a:pt x="50" y="497"/>
                </a:lnTo>
                <a:lnTo>
                  <a:pt x="57" y="504"/>
                </a:lnTo>
                <a:lnTo>
                  <a:pt x="67" y="509"/>
                </a:lnTo>
                <a:lnTo>
                  <a:pt x="77" y="516"/>
                </a:lnTo>
                <a:lnTo>
                  <a:pt x="85" y="522"/>
                </a:lnTo>
                <a:lnTo>
                  <a:pt x="95" y="526"/>
                </a:lnTo>
                <a:lnTo>
                  <a:pt x="102" y="530"/>
                </a:lnTo>
                <a:lnTo>
                  <a:pt x="105" y="540"/>
                </a:lnTo>
                <a:lnTo>
                  <a:pt x="106" y="551"/>
                </a:lnTo>
                <a:lnTo>
                  <a:pt x="110" y="561"/>
                </a:lnTo>
                <a:lnTo>
                  <a:pt x="111" y="572"/>
                </a:lnTo>
                <a:lnTo>
                  <a:pt x="113" y="582"/>
                </a:lnTo>
                <a:lnTo>
                  <a:pt x="116" y="593"/>
                </a:lnTo>
                <a:lnTo>
                  <a:pt x="117" y="604"/>
                </a:lnTo>
                <a:lnTo>
                  <a:pt x="120" y="614"/>
                </a:lnTo>
                <a:lnTo>
                  <a:pt x="120" y="627"/>
                </a:lnTo>
                <a:lnTo>
                  <a:pt x="123" y="638"/>
                </a:lnTo>
                <a:lnTo>
                  <a:pt x="124" y="647"/>
                </a:lnTo>
                <a:lnTo>
                  <a:pt x="125" y="657"/>
                </a:lnTo>
                <a:lnTo>
                  <a:pt x="127" y="667"/>
                </a:lnTo>
                <a:lnTo>
                  <a:pt x="130" y="671"/>
                </a:lnTo>
                <a:lnTo>
                  <a:pt x="131" y="675"/>
                </a:lnTo>
                <a:lnTo>
                  <a:pt x="134" y="680"/>
                </a:lnTo>
                <a:lnTo>
                  <a:pt x="137" y="685"/>
                </a:lnTo>
                <a:lnTo>
                  <a:pt x="139" y="689"/>
                </a:lnTo>
                <a:lnTo>
                  <a:pt x="144" y="694"/>
                </a:lnTo>
                <a:lnTo>
                  <a:pt x="144" y="699"/>
                </a:lnTo>
                <a:lnTo>
                  <a:pt x="146" y="705"/>
                </a:lnTo>
                <a:lnTo>
                  <a:pt x="148" y="717"/>
                </a:lnTo>
                <a:lnTo>
                  <a:pt x="148" y="723"/>
                </a:lnTo>
                <a:lnTo>
                  <a:pt x="148" y="728"/>
                </a:lnTo>
                <a:lnTo>
                  <a:pt x="151" y="734"/>
                </a:lnTo>
                <a:lnTo>
                  <a:pt x="153" y="740"/>
                </a:lnTo>
                <a:lnTo>
                  <a:pt x="153" y="741"/>
                </a:lnTo>
                <a:lnTo>
                  <a:pt x="155" y="741"/>
                </a:lnTo>
                <a:lnTo>
                  <a:pt x="158" y="742"/>
                </a:lnTo>
                <a:lnTo>
                  <a:pt x="160" y="742"/>
                </a:lnTo>
                <a:lnTo>
                  <a:pt x="162" y="744"/>
                </a:lnTo>
                <a:lnTo>
                  <a:pt x="167" y="745"/>
                </a:lnTo>
                <a:lnTo>
                  <a:pt x="174" y="747"/>
                </a:lnTo>
                <a:lnTo>
                  <a:pt x="183" y="749"/>
                </a:lnTo>
                <a:lnTo>
                  <a:pt x="185" y="751"/>
                </a:lnTo>
                <a:lnTo>
                  <a:pt x="190" y="751"/>
                </a:lnTo>
                <a:lnTo>
                  <a:pt x="192" y="752"/>
                </a:lnTo>
                <a:lnTo>
                  <a:pt x="197" y="754"/>
                </a:lnTo>
                <a:lnTo>
                  <a:pt x="197" y="754"/>
                </a:lnTo>
                <a:lnTo>
                  <a:pt x="199" y="754"/>
                </a:lnTo>
                <a:lnTo>
                  <a:pt x="202" y="759"/>
                </a:lnTo>
                <a:lnTo>
                  <a:pt x="204" y="763"/>
                </a:lnTo>
                <a:lnTo>
                  <a:pt x="206" y="766"/>
                </a:lnTo>
                <a:lnTo>
                  <a:pt x="211" y="769"/>
                </a:lnTo>
                <a:lnTo>
                  <a:pt x="213" y="772"/>
                </a:lnTo>
                <a:lnTo>
                  <a:pt x="218" y="773"/>
                </a:lnTo>
                <a:lnTo>
                  <a:pt x="223" y="773"/>
                </a:lnTo>
                <a:lnTo>
                  <a:pt x="227" y="773"/>
                </a:lnTo>
                <a:lnTo>
                  <a:pt x="231" y="772"/>
                </a:lnTo>
                <a:lnTo>
                  <a:pt x="237" y="770"/>
                </a:lnTo>
                <a:lnTo>
                  <a:pt x="241" y="769"/>
                </a:lnTo>
                <a:lnTo>
                  <a:pt x="244" y="766"/>
                </a:lnTo>
                <a:lnTo>
                  <a:pt x="248" y="762"/>
                </a:lnTo>
                <a:lnTo>
                  <a:pt x="251" y="759"/>
                </a:lnTo>
                <a:lnTo>
                  <a:pt x="252" y="754"/>
                </a:lnTo>
                <a:lnTo>
                  <a:pt x="255" y="749"/>
                </a:lnTo>
                <a:lnTo>
                  <a:pt x="255" y="744"/>
                </a:lnTo>
                <a:lnTo>
                  <a:pt x="255" y="738"/>
                </a:lnTo>
                <a:lnTo>
                  <a:pt x="255" y="726"/>
                </a:lnTo>
                <a:lnTo>
                  <a:pt x="255" y="720"/>
                </a:lnTo>
                <a:lnTo>
                  <a:pt x="258" y="714"/>
                </a:lnTo>
                <a:lnTo>
                  <a:pt x="258" y="709"/>
                </a:lnTo>
                <a:lnTo>
                  <a:pt x="259" y="703"/>
                </a:lnTo>
                <a:lnTo>
                  <a:pt x="262" y="700"/>
                </a:lnTo>
                <a:lnTo>
                  <a:pt x="262" y="699"/>
                </a:lnTo>
                <a:lnTo>
                  <a:pt x="266" y="699"/>
                </a:lnTo>
                <a:lnTo>
                  <a:pt x="269" y="699"/>
                </a:lnTo>
                <a:lnTo>
                  <a:pt x="273" y="698"/>
                </a:lnTo>
                <a:lnTo>
                  <a:pt x="279" y="699"/>
                </a:lnTo>
                <a:lnTo>
                  <a:pt x="290" y="700"/>
                </a:lnTo>
                <a:lnTo>
                  <a:pt x="300" y="702"/>
                </a:lnTo>
                <a:lnTo>
                  <a:pt x="304" y="703"/>
                </a:lnTo>
                <a:lnTo>
                  <a:pt x="311" y="703"/>
                </a:lnTo>
                <a:lnTo>
                  <a:pt x="314" y="705"/>
                </a:lnTo>
                <a:lnTo>
                  <a:pt x="318" y="706"/>
                </a:lnTo>
                <a:lnTo>
                  <a:pt x="321" y="706"/>
                </a:lnTo>
                <a:lnTo>
                  <a:pt x="325" y="707"/>
                </a:lnTo>
                <a:lnTo>
                  <a:pt x="329" y="699"/>
                </a:lnTo>
                <a:lnTo>
                  <a:pt x="335" y="692"/>
                </a:lnTo>
                <a:lnTo>
                  <a:pt x="342" y="685"/>
                </a:lnTo>
                <a:lnTo>
                  <a:pt x="346" y="678"/>
                </a:lnTo>
                <a:lnTo>
                  <a:pt x="353" y="673"/>
                </a:lnTo>
                <a:lnTo>
                  <a:pt x="360" y="668"/>
                </a:lnTo>
                <a:lnTo>
                  <a:pt x="367" y="664"/>
                </a:lnTo>
                <a:lnTo>
                  <a:pt x="377" y="661"/>
                </a:lnTo>
                <a:lnTo>
                  <a:pt x="381" y="667"/>
                </a:lnTo>
                <a:lnTo>
                  <a:pt x="384" y="671"/>
                </a:lnTo>
                <a:lnTo>
                  <a:pt x="385" y="675"/>
                </a:lnTo>
                <a:lnTo>
                  <a:pt x="388" y="678"/>
                </a:lnTo>
                <a:lnTo>
                  <a:pt x="388" y="681"/>
                </a:lnTo>
                <a:lnTo>
                  <a:pt x="391" y="682"/>
                </a:lnTo>
                <a:lnTo>
                  <a:pt x="391" y="685"/>
                </a:lnTo>
                <a:lnTo>
                  <a:pt x="395" y="688"/>
                </a:lnTo>
                <a:lnTo>
                  <a:pt x="395" y="689"/>
                </a:lnTo>
                <a:lnTo>
                  <a:pt x="397" y="691"/>
                </a:lnTo>
                <a:lnTo>
                  <a:pt x="399" y="692"/>
                </a:lnTo>
                <a:lnTo>
                  <a:pt x="402" y="694"/>
                </a:lnTo>
                <a:lnTo>
                  <a:pt x="404" y="695"/>
                </a:lnTo>
                <a:lnTo>
                  <a:pt x="409" y="698"/>
                </a:lnTo>
                <a:lnTo>
                  <a:pt x="413" y="706"/>
                </a:lnTo>
                <a:lnTo>
                  <a:pt x="416" y="709"/>
                </a:lnTo>
                <a:lnTo>
                  <a:pt x="418" y="712"/>
                </a:lnTo>
                <a:lnTo>
                  <a:pt x="421" y="714"/>
                </a:lnTo>
                <a:lnTo>
                  <a:pt x="425" y="716"/>
                </a:lnTo>
                <a:lnTo>
                  <a:pt x="428" y="719"/>
                </a:lnTo>
                <a:lnTo>
                  <a:pt x="432" y="721"/>
                </a:lnTo>
                <a:lnTo>
                  <a:pt x="432" y="724"/>
                </a:lnTo>
                <a:lnTo>
                  <a:pt x="434" y="726"/>
                </a:lnTo>
                <a:lnTo>
                  <a:pt x="435" y="730"/>
                </a:lnTo>
                <a:lnTo>
                  <a:pt x="435" y="733"/>
                </a:lnTo>
                <a:lnTo>
                  <a:pt x="437" y="737"/>
                </a:lnTo>
                <a:lnTo>
                  <a:pt x="437" y="740"/>
                </a:lnTo>
                <a:lnTo>
                  <a:pt x="439" y="742"/>
                </a:lnTo>
                <a:lnTo>
                  <a:pt x="439" y="744"/>
                </a:lnTo>
                <a:lnTo>
                  <a:pt x="441" y="745"/>
                </a:lnTo>
                <a:lnTo>
                  <a:pt x="442" y="748"/>
                </a:lnTo>
                <a:lnTo>
                  <a:pt x="446" y="749"/>
                </a:lnTo>
                <a:lnTo>
                  <a:pt x="449" y="751"/>
                </a:lnTo>
                <a:lnTo>
                  <a:pt x="453" y="754"/>
                </a:lnTo>
                <a:lnTo>
                  <a:pt x="457" y="755"/>
                </a:lnTo>
                <a:lnTo>
                  <a:pt x="463" y="756"/>
                </a:lnTo>
                <a:lnTo>
                  <a:pt x="467" y="758"/>
                </a:lnTo>
                <a:lnTo>
                  <a:pt x="470" y="758"/>
                </a:lnTo>
                <a:lnTo>
                  <a:pt x="471" y="758"/>
                </a:lnTo>
                <a:lnTo>
                  <a:pt x="474" y="759"/>
                </a:lnTo>
                <a:lnTo>
                  <a:pt x="474" y="760"/>
                </a:lnTo>
                <a:lnTo>
                  <a:pt x="474" y="763"/>
                </a:lnTo>
                <a:lnTo>
                  <a:pt x="474" y="767"/>
                </a:lnTo>
                <a:lnTo>
                  <a:pt x="474" y="769"/>
                </a:lnTo>
                <a:lnTo>
                  <a:pt x="476" y="770"/>
                </a:lnTo>
                <a:lnTo>
                  <a:pt x="477" y="772"/>
                </a:lnTo>
                <a:lnTo>
                  <a:pt x="478" y="773"/>
                </a:lnTo>
                <a:lnTo>
                  <a:pt x="481" y="772"/>
                </a:lnTo>
                <a:lnTo>
                  <a:pt x="484" y="770"/>
                </a:lnTo>
                <a:lnTo>
                  <a:pt x="488" y="770"/>
                </a:lnTo>
                <a:lnTo>
                  <a:pt x="495" y="769"/>
                </a:lnTo>
                <a:lnTo>
                  <a:pt x="499" y="767"/>
                </a:lnTo>
                <a:lnTo>
                  <a:pt x="506" y="765"/>
                </a:lnTo>
                <a:lnTo>
                  <a:pt x="512" y="763"/>
                </a:lnTo>
                <a:lnTo>
                  <a:pt x="519" y="762"/>
                </a:lnTo>
                <a:lnTo>
                  <a:pt x="524" y="760"/>
                </a:lnTo>
                <a:lnTo>
                  <a:pt x="530" y="759"/>
                </a:lnTo>
                <a:lnTo>
                  <a:pt x="537" y="758"/>
                </a:lnTo>
                <a:lnTo>
                  <a:pt x="540" y="756"/>
                </a:lnTo>
                <a:lnTo>
                  <a:pt x="544" y="755"/>
                </a:lnTo>
                <a:lnTo>
                  <a:pt x="547" y="755"/>
                </a:lnTo>
                <a:lnTo>
                  <a:pt x="547" y="754"/>
                </a:lnTo>
                <a:lnTo>
                  <a:pt x="548" y="754"/>
                </a:lnTo>
                <a:lnTo>
                  <a:pt x="551" y="749"/>
                </a:lnTo>
                <a:lnTo>
                  <a:pt x="555" y="747"/>
                </a:lnTo>
                <a:lnTo>
                  <a:pt x="558" y="742"/>
                </a:lnTo>
                <a:lnTo>
                  <a:pt x="559" y="738"/>
                </a:lnTo>
                <a:lnTo>
                  <a:pt x="561" y="735"/>
                </a:lnTo>
                <a:lnTo>
                  <a:pt x="562" y="733"/>
                </a:lnTo>
                <a:lnTo>
                  <a:pt x="564" y="726"/>
                </a:lnTo>
                <a:lnTo>
                  <a:pt x="564" y="720"/>
                </a:lnTo>
                <a:lnTo>
                  <a:pt x="565" y="714"/>
                </a:lnTo>
                <a:lnTo>
                  <a:pt x="566" y="712"/>
                </a:lnTo>
                <a:lnTo>
                  <a:pt x="568" y="709"/>
                </a:lnTo>
                <a:lnTo>
                  <a:pt x="569" y="706"/>
                </a:lnTo>
                <a:lnTo>
                  <a:pt x="570" y="703"/>
                </a:lnTo>
                <a:lnTo>
                  <a:pt x="576" y="699"/>
                </a:lnTo>
                <a:lnTo>
                  <a:pt x="580" y="695"/>
                </a:lnTo>
                <a:lnTo>
                  <a:pt x="587" y="692"/>
                </a:lnTo>
                <a:lnTo>
                  <a:pt x="593" y="689"/>
                </a:lnTo>
                <a:lnTo>
                  <a:pt x="600" y="688"/>
                </a:lnTo>
                <a:lnTo>
                  <a:pt x="605" y="687"/>
                </a:lnTo>
                <a:lnTo>
                  <a:pt x="612" y="685"/>
                </a:lnTo>
                <a:lnTo>
                  <a:pt x="618" y="684"/>
                </a:lnTo>
                <a:lnTo>
                  <a:pt x="621" y="680"/>
                </a:lnTo>
                <a:lnTo>
                  <a:pt x="622" y="675"/>
                </a:lnTo>
                <a:lnTo>
                  <a:pt x="624" y="671"/>
                </a:lnTo>
                <a:lnTo>
                  <a:pt x="625" y="667"/>
                </a:lnTo>
                <a:lnTo>
                  <a:pt x="625" y="661"/>
                </a:lnTo>
                <a:lnTo>
                  <a:pt x="625" y="657"/>
                </a:lnTo>
                <a:lnTo>
                  <a:pt x="625" y="653"/>
                </a:lnTo>
                <a:lnTo>
                  <a:pt x="625" y="649"/>
                </a:lnTo>
                <a:lnTo>
                  <a:pt x="624" y="645"/>
                </a:lnTo>
                <a:lnTo>
                  <a:pt x="622" y="640"/>
                </a:lnTo>
                <a:lnTo>
                  <a:pt x="619" y="636"/>
                </a:lnTo>
                <a:lnTo>
                  <a:pt x="617" y="632"/>
                </a:lnTo>
                <a:lnTo>
                  <a:pt x="614" y="628"/>
                </a:lnTo>
                <a:lnTo>
                  <a:pt x="611" y="625"/>
                </a:lnTo>
                <a:lnTo>
                  <a:pt x="608" y="622"/>
                </a:lnTo>
                <a:lnTo>
                  <a:pt x="604" y="620"/>
                </a:lnTo>
                <a:lnTo>
                  <a:pt x="604" y="614"/>
                </a:lnTo>
                <a:lnTo>
                  <a:pt x="604" y="608"/>
                </a:lnTo>
                <a:lnTo>
                  <a:pt x="604" y="597"/>
                </a:lnTo>
                <a:lnTo>
                  <a:pt x="604" y="592"/>
                </a:lnTo>
                <a:lnTo>
                  <a:pt x="604" y="586"/>
                </a:lnTo>
                <a:lnTo>
                  <a:pt x="605" y="582"/>
                </a:lnTo>
                <a:lnTo>
                  <a:pt x="608" y="578"/>
                </a:lnTo>
                <a:lnTo>
                  <a:pt x="610" y="575"/>
                </a:lnTo>
                <a:lnTo>
                  <a:pt x="611" y="573"/>
                </a:lnTo>
                <a:lnTo>
                  <a:pt x="615" y="572"/>
                </a:lnTo>
                <a:lnTo>
                  <a:pt x="619" y="571"/>
                </a:lnTo>
                <a:lnTo>
                  <a:pt x="625" y="569"/>
                </a:lnTo>
                <a:lnTo>
                  <a:pt x="629" y="568"/>
                </a:lnTo>
                <a:lnTo>
                  <a:pt x="633" y="568"/>
                </a:lnTo>
                <a:lnTo>
                  <a:pt x="635" y="568"/>
                </a:lnTo>
                <a:lnTo>
                  <a:pt x="636" y="568"/>
                </a:lnTo>
                <a:lnTo>
                  <a:pt x="644" y="569"/>
                </a:lnTo>
                <a:lnTo>
                  <a:pt x="651" y="571"/>
                </a:lnTo>
                <a:lnTo>
                  <a:pt x="657" y="571"/>
                </a:lnTo>
                <a:lnTo>
                  <a:pt x="661" y="569"/>
                </a:lnTo>
                <a:lnTo>
                  <a:pt x="667" y="568"/>
                </a:lnTo>
                <a:lnTo>
                  <a:pt x="672" y="564"/>
                </a:lnTo>
                <a:lnTo>
                  <a:pt x="677" y="560"/>
                </a:lnTo>
                <a:lnTo>
                  <a:pt x="683" y="554"/>
                </a:lnTo>
                <a:lnTo>
                  <a:pt x="685" y="548"/>
                </a:lnTo>
                <a:lnTo>
                  <a:pt x="686" y="543"/>
                </a:lnTo>
                <a:lnTo>
                  <a:pt x="688" y="539"/>
                </a:lnTo>
                <a:lnTo>
                  <a:pt x="688" y="536"/>
                </a:lnTo>
                <a:lnTo>
                  <a:pt x="688" y="533"/>
                </a:lnTo>
                <a:lnTo>
                  <a:pt x="689" y="532"/>
                </a:lnTo>
                <a:lnTo>
                  <a:pt x="689" y="529"/>
                </a:lnTo>
                <a:lnTo>
                  <a:pt x="690" y="527"/>
                </a:lnTo>
                <a:lnTo>
                  <a:pt x="692" y="526"/>
                </a:lnTo>
                <a:lnTo>
                  <a:pt x="695" y="525"/>
                </a:lnTo>
                <a:lnTo>
                  <a:pt x="696" y="525"/>
                </a:lnTo>
                <a:lnTo>
                  <a:pt x="699" y="523"/>
                </a:lnTo>
                <a:lnTo>
                  <a:pt x="702" y="522"/>
                </a:lnTo>
                <a:lnTo>
                  <a:pt x="706" y="520"/>
                </a:lnTo>
                <a:lnTo>
                  <a:pt x="713" y="525"/>
                </a:lnTo>
                <a:lnTo>
                  <a:pt x="718" y="529"/>
                </a:lnTo>
                <a:lnTo>
                  <a:pt x="724" y="532"/>
                </a:lnTo>
                <a:lnTo>
                  <a:pt x="731" y="533"/>
                </a:lnTo>
                <a:lnTo>
                  <a:pt x="737" y="533"/>
                </a:lnTo>
                <a:lnTo>
                  <a:pt x="743" y="533"/>
                </a:lnTo>
                <a:lnTo>
                  <a:pt x="750" y="533"/>
                </a:lnTo>
                <a:lnTo>
                  <a:pt x="757" y="530"/>
                </a:lnTo>
                <a:lnTo>
                  <a:pt x="759" y="529"/>
                </a:lnTo>
                <a:lnTo>
                  <a:pt x="760" y="527"/>
                </a:lnTo>
                <a:lnTo>
                  <a:pt x="763" y="522"/>
                </a:lnTo>
                <a:lnTo>
                  <a:pt x="766" y="516"/>
                </a:lnTo>
                <a:lnTo>
                  <a:pt x="770" y="511"/>
                </a:lnTo>
                <a:lnTo>
                  <a:pt x="774" y="505"/>
                </a:lnTo>
                <a:lnTo>
                  <a:pt x="778" y="498"/>
                </a:lnTo>
                <a:lnTo>
                  <a:pt x="783" y="493"/>
                </a:lnTo>
                <a:lnTo>
                  <a:pt x="785" y="488"/>
                </a:lnTo>
                <a:lnTo>
                  <a:pt x="787" y="484"/>
                </a:lnTo>
                <a:lnTo>
                  <a:pt x="790" y="480"/>
                </a:lnTo>
                <a:lnTo>
                  <a:pt x="790" y="479"/>
                </a:lnTo>
                <a:lnTo>
                  <a:pt x="791" y="477"/>
                </a:lnTo>
                <a:lnTo>
                  <a:pt x="792" y="476"/>
                </a:lnTo>
                <a:lnTo>
                  <a:pt x="795" y="474"/>
                </a:lnTo>
                <a:lnTo>
                  <a:pt x="801" y="472"/>
                </a:lnTo>
                <a:lnTo>
                  <a:pt x="806" y="470"/>
                </a:lnTo>
                <a:lnTo>
                  <a:pt x="810" y="469"/>
                </a:lnTo>
                <a:lnTo>
                  <a:pt x="813" y="467"/>
                </a:lnTo>
                <a:lnTo>
                  <a:pt x="816" y="467"/>
                </a:lnTo>
                <a:lnTo>
                  <a:pt x="819" y="466"/>
                </a:lnTo>
                <a:lnTo>
                  <a:pt x="823" y="465"/>
                </a:lnTo>
                <a:lnTo>
                  <a:pt x="826" y="465"/>
                </a:lnTo>
                <a:lnTo>
                  <a:pt x="829" y="465"/>
                </a:lnTo>
                <a:lnTo>
                  <a:pt x="831" y="463"/>
                </a:lnTo>
                <a:lnTo>
                  <a:pt x="834" y="463"/>
                </a:lnTo>
                <a:lnTo>
                  <a:pt x="838" y="462"/>
                </a:lnTo>
                <a:lnTo>
                  <a:pt x="844" y="462"/>
                </a:lnTo>
                <a:lnTo>
                  <a:pt x="851" y="460"/>
                </a:lnTo>
                <a:lnTo>
                  <a:pt x="852" y="455"/>
                </a:lnTo>
                <a:lnTo>
                  <a:pt x="854" y="449"/>
                </a:lnTo>
                <a:lnTo>
                  <a:pt x="856" y="437"/>
                </a:lnTo>
                <a:lnTo>
                  <a:pt x="858" y="426"/>
                </a:lnTo>
                <a:lnTo>
                  <a:pt x="858" y="414"/>
                </a:lnTo>
                <a:lnTo>
                  <a:pt x="859" y="403"/>
                </a:lnTo>
                <a:lnTo>
                  <a:pt x="861" y="392"/>
                </a:lnTo>
                <a:lnTo>
                  <a:pt x="862" y="380"/>
                </a:lnTo>
                <a:lnTo>
                  <a:pt x="865" y="367"/>
                </a:lnTo>
                <a:lnTo>
                  <a:pt x="865" y="366"/>
                </a:lnTo>
                <a:lnTo>
                  <a:pt x="866" y="364"/>
                </a:lnTo>
                <a:lnTo>
                  <a:pt x="869" y="361"/>
                </a:lnTo>
                <a:lnTo>
                  <a:pt x="873" y="359"/>
                </a:lnTo>
                <a:lnTo>
                  <a:pt x="877" y="357"/>
                </a:lnTo>
                <a:lnTo>
                  <a:pt x="883" y="356"/>
                </a:lnTo>
                <a:lnTo>
                  <a:pt x="889" y="354"/>
                </a:lnTo>
                <a:lnTo>
                  <a:pt x="901" y="352"/>
                </a:lnTo>
                <a:lnTo>
                  <a:pt x="907" y="350"/>
                </a:lnTo>
                <a:lnTo>
                  <a:pt x="914" y="350"/>
                </a:lnTo>
                <a:lnTo>
                  <a:pt x="919" y="350"/>
                </a:lnTo>
                <a:lnTo>
                  <a:pt x="923" y="349"/>
                </a:lnTo>
                <a:lnTo>
                  <a:pt x="928" y="349"/>
                </a:lnTo>
                <a:lnTo>
                  <a:pt x="932" y="349"/>
                </a:lnTo>
                <a:lnTo>
                  <a:pt x="933" y="349"/>
                </a:lnTo>
                <a:lnTo>
                  <a:pt x="935" y="349"/>
                </a:lnTo>
                <a:lnTo>
                  <a:pt x="936" y="342"/>
                </a:lnTo>
                <a:lnTo>
                  <a:pt x="937" y="336"/>
                </a:lnTo>
                <a:lnTo>
                  <a:pt x="939" y="329"/>
                </a:lnTo>
                <a:lnTo>
                  <a:pt x="939" y="322"/>
                </a:lnTo>
                <a:lnTo>
                  <a:pt x="940" y="310"/>
                </a:lnTo>
                <a:lnTo>
                  <a:pt x="940" y="297"/>
                </a:lnTo>
                <a:lnTo>
                  <a:pt x="942" y="292"/>
                </a:lnTo>
                <a:lnTo>
                  <a:pt x="943" y="286"/>
                </a:lnTo>
                <a:lnTo>
                  <a:pt x="944" y="280"/>
                </a:lnTo>
                <a:lnTo>
                  <a:pt x="946" y="275"/>
                </a:lnTo>
                <a:lnTo>
                  <a:pt x="949" y="269"/>
                </a:lnTo>
                <a:lnTo>
                  <a:pt x="953" y="264"/>
                </a:lnTo>
                <a:lnTo>
                  <a:pt x="957" y="260"/>
                </a:lnTo>
                <a:lnTo>
                  <a:pt x="963" y="255"/>
                </a:lnTo>
                <a:lnTo>
                  <a:pt x="963" y="254"/>
                </a:lnTo>
                <a:lnTo>
                  <a:pt x="963" y="250"/>
                </a:lnTo>
                <a:lnTo>
                  <a:pt x="964" y="246"/>
                </a:lnTo>
                <a:lnTo>
                  <a:pt x="965" y="240"/>
                </a:lnTo>
                <a:lnTo>
                  <a:pt x="965" y="233"/>
                </a:lnTo>
                <a:lnTo>
                  <a:pt x="967" y="226"/>
                </a:lnTo>
                <a:lnTo>
                  <a:pt x="968" y="219"/>
                </a:lnTo>
                <a:lnTo>
                  <a:pt x="970" y="211"/>
                </a:lnTo>
                <a:lnTo>
                  <a:pt x="971" y="197"/>
                </a:lnTo>
                <a:lnTo>
                  <a:pt x="971" y="188"/>
                </a:lnTo>
                <a:lnTo>
                  <a:pt x="971" y="181"/>
                </a:lnTo>
                <a:lnTo>
                  <a:pt x="971" y="176"/>
                </a:lnTo>
                <a:lnTo>
                  <a:pt x="970" y="170"/>
                </a:lnTo>
                <a:lnTo>
                  <a:pt x="968" y="166"/>
                </a:lnTo>
                <a:lnTo>
                  <a:pt x="967" y="162"/>
                </a:lnTo>
                <a:lnTo>
                  <a:pt x="965" y="160"/>
                </a:lnTo>
                <a:lnTo>
                  <a:pt x="964" y="159"/>
                </a:lnTo>
                <a:lnTo>
                  <a:pt x="961" y="159"/>
                </a:lnTo>
                <a:lnTo>
                  <a:pt x="958" y="159"/>
                </a:lnTo>
                <a:lnTo>
                  <a:pt x="953" y="158"/>
                </a:lnTo>
                <a:lnTo>
                  <a:pt x="951" y="158"/>
                </a:lnTo>
                <a:lnTo>
                  <a:pt x="949" y="158"/>
                </a:lnTo>
                <a:lnTo>
                  <a:pt x="943" y="156"/>
                </a:lnTo>
                <a:lnTo>
                  <a:pt x="939" y="155"/>
                </a:lnTo>
                <a:lnTo>
                  <a:pt x="930" y="152"/>
                </a:lnTo>
                <a:lnTo>
                  <a:pt x="922" y="149"/>
                </a:lnTo>
                <a:lnTo>
                  <a:pt x="916" y="146"/>
                </a:lnTo>
                <a:lnTo>
                  <a:pt x="911" y="145"/>
                </a:lnTo>
                <a:lnTo>
                  <a:pt x="905" y="142"/>
                </a:lnTo>
                <a:lnTo>
                  <a:pt x="896" y="139"/>
                </a:lnTo>
                <a:lnTo>
                  <a:pt x="890" y="138"/>
                </a:lnTo>
                <a:lnTo>
                  <a:pt x="884" y="137"/>
                </a:lnTo>
                <a:lnTo>
                  <a:pt x="879" y="135"/>
                </a:lnTo>
                <a:lnTo>
                  <a:pt x="872" y="134"/>
                </a:lnTo>
                <a:lnTo>
                  <a:pt x="863" y="133"/>
                </a:lnTo>
                <a:lnTo>
                  <a:pt x="859" y="133"/>
                </a:lnTo>
                <a:lnTo>
                  <a:pt x="855" y="131"/>
                </a:lnTo>
                <a:lnTo>
                  <a:pt x="850" y="131"/>
                </a:lnTo>
                <a:lnTo>
                  <a:pt x="844" y="131"/>
                </a:lnTo>
                <a:lnTo>
                  <a:pt x="838" y="130"/>
                </a:lnTo>
                <a:lnTo>
                  <a:pt x="831" y="130"/>
                </a:lnTo>
                <a:lnTo>
                  <a:pt x="831" y="126"/>
                </a:lnTo>
                <a:lnTo>
                  <a:pt x="830" y="123"/>
                </a:lnTo>
                <a:lnTo>
                  <a:pt x="830" y="119"/>
                </a:lnTo>
                <a:lnTo>
                  <a:pt x="829" y="117"/>
                </a:lnTo>
                <a:lnTo>
                  <a:pt x="827" y="116"/>
                </a:lnTo>
                <a:lnTo>
                  <a:pt x="824" y="114"/>
                </a:lnTo>
                <a:lnTo>
                  <a:pt x="820" y="112"/>
                </a:lnTo>
                <a:lnTo>
                  <a:pt x="815" y="110"/>
                </a:lnTo>
                <a:lnTo>
                  <a:pt x="810" y="109"/>
                </a:lnTo>
                <a:lnTo>
                  <a:pt x="806" y="107"/>
                </a:lnTo>
                <a:lnTo>
                  <a:pt x="802" y="107"/>
                </a:lnTo>
                <a:lnTo>
                  <a:pt x="801" y="107"/>
                </a:lnTo>
                <a:lnTo>
                  <a:pt x="799" y="106"/>
                </a:lnTo>
                <a:lnTo>
                  <a:pt x="791" y="107"/>
                </a:lnTo>
                <a:lnTo>
                  <a:pt x="783" y="109"/>
                </a:lnTo>
                <a:lnTo>
                  <a:pt x="774" y="110"/>
                </a:lnTo>
                <a:lnTo>
                  <a:pt x="767" y="110"/>
                </a:lnTo>
                <a:lnTo>
                  <a:pt x="760" y="112"/>
                </a:lnTo>
                <a:lnTo>
                  <a:pt x="755" y="113"/>
                </a:lnTo>
                <a:lnTo>
                  <a:pt x="743" y="117"/>
                </a:lnTo>
                <a:lnTo>
                  <a:pt x="732" y="120"/>
                </a:lnTo>
                <a:lnTo>
                  <a:pt x="720" y="124"/>
                </a:lnTo>
                <a:lnTo>
                  <a:pt x="714" y="127"/>
                </a:lnTo>
                <a:lnTo>
                  <a:pt x="707" y="130"/>
                </a:lnTo>
                <a:lnTo>
                  <a:pt x="700" y="131"/>
                </a:lnTo>
                <a:lnTo>
                  <a:pt x="692" y="134"/>
                </a:lnTo>
                <a:lnTo>
                  <a:pt x="685" y="137"/>
                </a:lnTo>
                <a:lnTo>
                  <a:pt x="677" y="138"/>
                </a:lnTo>
                <a:lnTo>
                  <a:pt x="670" y="139"/>
                </a:lnTo>
                <a:lnTo>
                  <a:pt x="661" y="141"/>
                </a:lnTo>
                <a:lnTo>
                  <a:pt x="646" y="141"/>
                </a:lnTo>
                <a:lnTo>
                  <a:pt x="630" y="141"/>
                </a:lnTo>
                <a:lnTo>
                  <a:pt x="614" y="141"/>
                </a:lnTo>
                <a:lnTo>
                  <a:pt x="598" y="139"/>
                </a:lnTo>
                <a:lnTo>
                  <a:pt x="582" y="139"/>
                </a:lnTo>
                <a:lnTo>
                  <a:pt x="566" y="139"/>
                </a:lnTo>
                <a:lnTo>
                  <a:pt x="559" y="141"/>
                </a:lnTo>
                <a:lnTo>
                  <a:pt x="551" y="142"/>
                </a:lnTo>
                <a:lnTo>
                  <a:pt x="544" y="144"/>
                </a:lnTo>
                <a:lnTo>
                  <a:pt x="537" y="144"/>
                </a:lnTo>
                <a:lnTo>
                  <a:pt x="526" y="144"/>
                </a:lnTo>
                <a:lnTo>
                  <a:pt x="517" y="142"/>
                </a:lnTo>
                <a:lnTo>
                  <a:pt x="499" y="141"/>
                </a:lnTo>
                <a:lnTo>
                  <a:pt x="481" y="138"/>
                </a:lnTo>
                <a:lnTo>
                  <a:pt x="463" y="134"/>
                </a:lnTo>
                <a:lnTo>
                  <a:pt x="455" y="133"/>
                </a:lnTo>
                <a:lnTo>
                  <a:pt x="446" y="131"/>
                </a:lnTo>
                <a:lnTo>
                  <a:pt x="439" y="131"/>
                </a:lnTo>
                <a:lnTo>
                  <a:pt x="432" y="130"/>
                </a:lnTo>
                <a:lnTo>
                  <a:pt x="427" y="128"/>
                </a:lnTo>
                <a:lnTo>
                  <a:pt x="423" y="126"/>
                </a:lnTo>
                <a:lnTo>
                  <a:pt x="418" y="123"/>
                </a:lnTo>
                <a:lnTo>
                  <a:pt x="416" y="121"/>
                </a:lnTo>
                <a:lnTo>
                  <a:pt x="413" y="117"/>
                </a:lnTo>
                <a:lnTo>
                  <a:pt x="411" y="114"/>
                </a:lnTo>
                <a:lnTo>
                  <a:pt x="409" y="109"/>
                </a:lnTo>
                <a:lnTo>
                  <a:pt x="406" y="102"/>
                </a:lnTo>
                <a:lnTo>
                  <a:pt x="404" y="93"/>
                </a:lnTo>
                <a:lnTo>
                  <a:pt x="402" y="89"/>
                </a:lnTo>
                <a:lnTo>
                  <a:pt x="399" y="86"/>
                </a:lnTo>
                <a:lnTo>
                  <a:pt x="397" y="82"/>
                </a:lnTo>
                <a:lnTo>
                  <a:pt x="395" y="78"/>
                </a:lnTo>
                <a:lnTo>
                  <a:pt x="388" y="71"/>
                </a:lnTo>
                <a:lnTo>
                  <a:pt x="381" y="64"/>
                </a:lnTo>
                <a:lnTo>
                  <a:pt x="371" y="60"/>
                </a:lnTo>
                <a:lnTo>
                  <a:pt x="363" y="53"/>
                </a:lnTo>
                <a:lnTo>
                  <a:pt x="346" y="40"/>
                </a:lnTo>
                <a:lnTo>
                  <a:pt x="336" y="33"/>
                </a:lnTo>
                <a:lnTo>
                  <a:pt x="329" y="28"/>
                </a:lnTo>
                <a:lnTo>
                  <a:pt x="325" y="25"/>
                </a:lnTo>
                <a:lnTo>
                  <a:pt x="318" y="21"/>
                </a:lnTo>
                <a:lnTo>
                  <a:pt x="314" y="18"/>
                </a:lnTo>
                <a:lnTo>
                  <a:pt x="307" y="15"/>
                </a:lnTo>
                <a:lnTo>
                  <a:pt x="294" y="12"/>
                </a:lnTo>
                <a:lnTo>
                  <a:pt x="290" y="11"/>
                </a:lnTo>
                <a:lnTo>
                  <a:pt x="283" y="8"/>
                </a:lnTo>
                <a:lnTo>
                  <a:pt x="280" y="7"/>
                </a:lnTo>
                <a:lnTo>
                  <a:pt x="273" y="6"/>
                </a:lnTo>
                <a:lnTo>
                  <a:pt x="269" y="4"/>
                </a:lnTo>
                <a:lnTo>
                  <a:pt x="266" y="4"/>
                </a:lnTo>
                <a:lnTo>
                  <a:pt x="262" y="1"/>
                </a:lnTo>
                <a:lnTo>
                  <a:pt x="259" y="0"/>
                </a:lnTo>
                <a:lnTo>
                  <a:pt x="258" y="0"/>
                </a:lnTo>
                <a:lnTo>
                  <a:pt x="255" y="0"/>
                </a:lnTo>
                <a:lnTo>
                  <a:pt x="255" y="0"/>
                </a:lnTo>
                <a:lnTo>
                  <a:pt x="245" y="0"/>
                </a:lnTo>
                <a:lnTo>
                  <a:pt x="237" y="1"/>
                </a:lnTo>
                <a:lnTo>
                  <a:pt x="227" y="1"/>
                </a:lnTo>
                <a:lnTo>
                  <a:pt x="220" y="4"/>
                </a:lnTo>
                <a:lnTo>
                  <a:pt x="213" y="4"/>
                </a:lnTo>
                <a:lnTo>
                  <a:pt x="209" y="4"/>
                </a:lnTo>
                <a:lnTo>
                  <a:pt x="204" y="4"/>
                </a:lnTo>
                <a:lnTo>
                  <a:pt x="197" y="4"/>
                </a:lnTo>
                <a:lnTo>
                  <a:pt x="192" y="6"/>
                </a:lnTo>
                <a:lnTo>
                  <a:pt x="190" y="6"/>
                </a:lnTo>
                <a:lnTo>
                  <a:pt x="185" y="6"/>
                </a:lnTo>
                <a:lnTo>
                  <a:pt x="183" y="7"/>
                </a:lnTo>
                <a:lnTo>
                  <a:pt x="178" y="7"/>
                </a:lnTo>
                <a:lnTo>
                  <a:pt x="178" y="7"/>
                </a:lnTo>
                <a:lnTo>
                  <a:pt x="174" y="7"/>
                </a:lnTo>
                <a:lnTo>
                  <a:pt x="171" y="8"/>
                </a:lnTo>
                <a:lnTo>
                  <a:pt x="169" y="8"/>
                </a:lnTo>
                <a:lnTo>
                  <a:pt x="164" y="8"/>
                </a:lnTo>
                <a:lnTo>
                  <a:pt x="162" y="8"/>
                </a:lnTo>
                <a:lnTo>
                  <a:pt x="160" y="8"/>
                </a:lnTo>
                <a:lnTo>
                  <a:pt x="155" y="8"/>
                </a:lnTo>
                <a:lnTo>
                  <a:pt x="153" y="8"/>
                </a:lnTo>
                <a:lnTo>
                  <a:pt x="151" y="8"/>
                </a:lnTo>
                <a:lnTo>
                  <a:pt x="148" y="8"/>
                </a:lnTo>
                <a:lnTo>
                  <a:pt x="144" y="8"/>
                </a:lnTo>
                <a:lnTo>
                  <a:pt x="176" y="4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1" name="Freeform 8">
            <a:extLst>
              <a:ext uri="{FF2B5EF4-FFF2-40B4-BE49-F238E27FC236}">
                <a16:creationId xmlns:a16="http://schemas.microsoft.com/office/drawing/2014/main" id="{696216EB-109E-65D1-68A9-7AC9B85485E5}"/>
              </a:ext>
            </a:extLst>
          </xdr:cNvPr>
          <xdr:cNvSpPr>
            <a:spLocks/>
          </xdr:cNvSpPr>
        </xdr:nvSpPr>
        <xdr:spPr bwMode="auto">
          <a:xfrm>
            <a:off x="2610244" y="3023828"/>
            <a:ext cx="1426196" cy="1570238"/>
          </a:xfrm>
          <a:custGeom>
            <a:avLst/>
            <a:gdLst/>
            <a:ahLst/>
            <a:cxnLst>
              <a:cxn ang="0">
                <a:pos x="332" y="127"/>
              </a:cxn>
              <a:cxn ang="0">
                <a:pos x="313" y="192"/>
              </a:cxn>
              <a:cxn ang="0">
                <a:pos x="285" y="230"/>
              </a:cxn>
              <a:cxn ang="0">
                <a:pos x="253" y="199"/>
              </a:cxn>
              <a:cxn ang="0">
                <a:pos x="190" y="196"/>
              </a:cxn>
              <a:cxn ang="0">
                <a:pos x="187" y="203"/>
              </a:cxn>
              <a:cxn ang="0">
                <a:pos x="152" y="230"/>
              </a:cxn>
              <a:cxn ang="0">
                <a:pos x="114" y="248"/>
              </a:cxn>
              <a:cxn ang="0">
                <a:pos x="73" y="279"/>
              </a:cxn>
              <a:cxn ang="0">
                <a:pos x="54" y="335"/>
              </a:cxn>
              <a:cxn ang="0">
                <a:pos x="15" y="360"/>
              </a:cxn>
              <a:cxn ang="0">
                <a:pos x="41" y="439"/>
              </a:cxn>
              <a:cxn ang="0">
                <a:pos x="17" y="485"/>
              </a:cxn>
              <a:cxn ang="0">
                <a:pos x="8" y="566"/>
              </a:cxn>
              <a:cxn ang="0">
                <a:pos x="75" y="593"/>
              </a:cxn>
              <a:cxn ang="0">
                <a:pos x="68" y="658"/>
              </a:cxn>
              <a:cxn ang="0">
                <a:pos x="38" y="711"/>
              </a:cxn>
              <a:cxn ang="0">
                <a:pos x="34" y="763"/>
              </a:cxn>
              <a:cxn ang="0">
                <a:pos x="29" y="805"/>
              </a:cxn>
              <a:cxn ang="0">
                <a:pos x="54" y="813"/>
              </a:cxn>
              <a:cxn ang="0">
                <a:pos x="94" y="830"/>
              </a:cxn>
              <a:cxn ang="0">
                <a:pos x="170" y="823"/>
              </a:cxn>
              <a:cxn ang="0">
                <a:pos x="190" y="919"/>
              </a:cxn>
              <a:cxn ang="0">
                <a:pos x="218" y="950"/>
              </a:cxn>
              <a:cxn ang="0">
                <a:pos x="264" y="970"/>
              </a:cxn>
              <a:cxn ang="0">
                <a:pos x="364" y="942"/>
              </a:cxn>
              <a:cxn ang="0">
                <a:pos x="382" y="985"/>
              </a:cxn>
              <a:cxn ang="0">
                <a:pos x="424" y="979"/>
              </a:cxn>
              <a:cxn ang="0">
                <a:pos x="522" y="972"/>
              </a:cxn>
              <a:cxn ang="0">
                <a:pos x="569" y="936"/>
              </a:cxn>
              <a:cxn ang="0">
                <a:pos x="614" y="957"/>
              </a:cxn>
              <a:cxn ang="0">
                <a:pos x="654" y="946"/>
              </a:cxn>
              <a:cxn ang="0">
                <a:pos x="675" y="910"/>
              </a:cxn>
              <a:cxn ang="0">
                <a:pos x="734" y="918"/>
              </a:cxn>
              <a:cxn ang="0">
                <a:pos x="779" y="942"/>
              </a:cxn>
              <a:cxn ang="0">
                <a:pos x="837" y="944"/>
              </a:cxn>
              <a:cxn ang="0">
                <a:pos x="837" y="900"/>
              </a:cxn>
              <a:cxn ang="0">
                <a:pos x="869" y="866"/>
              </a:cxn>
              <a:cxn ang="0">
                <a:pos x="868" y="813"/>
              </a:cxn>
              <a:cxn ang="0">
                <a:pos x="882" y="753"/>
              </a:cxn>
              <a:cxn ang="0">
                <a:pos x="899" y="679"/>
              </a:cxn>
              <a:cxn ang="0">
                <a:pos x="862" y="657"/>
              </a:cxn>
              <a:cxn ang="0">
                <a:pos x="844" y="685"/>
              </a:cxn>
              <a:cxn ang="0">
                <a:pos x="793" y="669"/>
              </a:cxn>
              <a:cxn ang="0">
                <a:pos x="815" y="636"/>
              </a:cxn>
              <a:cxn ang="0">
                <a:pos x="783" y="597"/>
              </a:cxn>
              <a:cxn ang="0">
                <a:pos x="790" y="474"/>
              </a:cxn>
              <a:cxn ang="0">
                <a:pos x="811" y="304"/>
              </a:cxn>
              <a:cxn ang="0">
                <a:pos x="837" y="262"/>
              </a:cxn>
              <a:cxn ang="0">
                <a:pos x="826" y="188"/>
              </a:cxn>
              <a:cxn ang="0">
                <a:pos x="794" y="162"/>
              </a:cxn>
              <a:cxn ang="0">
                <a:pos x="801" y="118"/>
              </a:cxn>
              <a:cxn ang="0">
                <a:pos x="808" y="81"/>
              </a:cxn>
              <a:cxn ang="0">
                <a:pos x="786" y="42"/>
              </a:cxn>
              <a:cxn ang="0">
                <a:pos x="741" y="1"/>
              </a:cxn>
              <a:cxn ang="0">
                <a:pos x="643" y="39"/>
              </a:cxn>
              <a:cxn ang="0">
                <a:pos x="548" y="36"/>
              </a:cxn>
              <a:cxn ang="0">
                <a:pos x="508" y="53"/>
              </a:cxn>
              <a:cxn ang="0">
                <a:pos x="470" y="39"/>
              </a:cxn>
              <a:cxn ang="0">
                <a:pos x="445" y="67"/>
              </a:cxn>
              <a:cxn ang="0">
                <a:pos x="375" y="83"/>
              </a:cxn>
            </a:cxnLst>
            <a:rect l="0" t="0" r="r" b="b"/>
            <a:pathLst>
              <a:path w="899" h="988">
                <a:moveTo>
                  <a:pt x="375" y="83"/>
                </a:moveTo>
                <a:lnTo>
                  <a:pt x="368" y="85"/>
                </a:lnTo>
                <a:lnTo>
                  <a:pt x="361" y="88"/>
                </a:lnTo>
                <a:lnTo>
                  <a:pt x="354" y="92"/>
                </a:lnTo>
                <a:lnTo>
                  <a:pt x="350" y="97"/>
                </a:lnTo>
                <a:lnTo>
                  <a:pt x="343" y="102"/>
                </a:lnTo>
                <a:lnTo>
                  <a:pt x="339" y="102"/>
                </a:lnTo>
                <a:lnTo>
                  <a:pt x="338" y="104"/>
                </a:lnTo>
                <a:lnTo>
                  <a:pt x="336" y="106"/>
                </a:lnTo>
                <a:lnTo>
                  <a:pt x="336" y="106"/>
                </a:lnTo>
                <a:lnTo>
                  <a:pt x="334" y="106"/>
                </a:lnTo>
                <a:lnTo>
                  <a:pt x="332" y="115"/>
                </a:lnTo>
                <a:lnTo>
                  <a:pt x="332" y="127"/>
                </a:lnTo>
                <a:lnTo>
                  <a:pt x="332" y="146"/>
                </a:lnTo>
                <a:lnTo>
                  <a:pt x="332" y="157"/>
                </a:lnTo>
                <a:lnTo>
                  <a:pt x="331" y="167"/>
                </a:lnTo>
                <a:lnTo>
                  <a:pt x="331" y="175"/>
                </a:lnTo>
                <a:lnTo>
                  <a:pt x="329" y="185"/>
                </a:lnTo>
                <a:lnTo>
                  <a:pt x="329" y="188"/>
                </a:lnTo>
                <a:lnTo>
                  <a:pt x="327" y="188"/>
                </a:lnTo>
                <a:lnTo>
                  <a:pt x="325" y="189"/>
                </a:lnTo>
                <a:lnTo>
                  <a:pt x="322" y="189"/>
                </a:lnTo>
                <a:lnTo>
                  <a:pt x="318" y="189"/>
                </a:lnTo>
                <a:lnTo>
                  <a:pt x="317" y="189"/>
                </a:lnTo>
                <a:lnTo>
                  <a:pt x="315" y="189"/>
                </a:lnTo>
                <a:lnTo>
                  <a:pt x="313" y="192"/>
                </a:lnTo>
                <a:lnTo>
                  <a:pt x="310" y="195"/>
                </a:lnTo>
                <a:lnTo>
                  <a:pt x="308" y="196"/>
                </a:lnTo>
                <a:lnTo>
                  <a:pt x="308" y="199"/>
                </a:lnTo>
                <a:lnTo>
                  <a:pt x="303" y="206"/>
                </a:lnTo>
                <a:lnTo>
                  <a:pt x="301" y="213"/>
                </a:lnTo>
                <a:lnTo>
                  <a:pt x="299" y="220"/>
                </a:lnTo>
                <a:lnTo>
                  <a:pt x="299" y="224"/>
                </a:lnTo>
                <a:lnTo>
                  <a:pt x="299" y="227"/>
                </a:lnTo>
                <a:lnTo>
                  <a:pt x="299" y="230"/>
                </a:lnTo>
                <a:lnTo>
                  <a:pt x="296" y="230"/>
                </a:lnTo>
                <a:lnTo>
                  <a:pt x="296" y="231"/>
                </a:lnTo>
                <a:lnTo>
                  <a:pt x="292" y="231"/>
                </a:lnTo>
                <a:lnTo>
                  <a:pt x="285" y="230"/>
                </a:lnTo>
                <a:lnTo>
                  <a:pt x="278" y="230"/>
                </a:lnTo>
                <a:lnTo>
                  <a:pt x="274" y="230"/>
                </a:lnTo>
                <a:lnTo>
                  <a:pt x="267" y="230"/>
                </a:lnTo>
                <a:lnTo>
                  <a:pt x="261" y="230"/>
                </a:lnTo>
                <a:lnTo>
                  <a:pt x="257" y="227"/>
                </a:lnTo>
                <a:lnTo>
                  <a:pt x="257" y="224"/>
                </a:lnTo>
                <a:lnTo>
                  <a:pt x="254" y="223"/>
                </a:lnTo>
                <a:lnTo>
                  <a:pt x="253" y="220"/>
                </a:lnTo>
                <a:lnTo>
                  <a:pt x="253" y="216"/>
                </a:lnTo>
                <a:lnTo>
                  <a:pt x="253" y="210"/>
                </a:lnTo>
                <a:lnTo>
                  <a:pt x="253" y="206"/>
                </a:lnTo>
                <a:lnTo>
                  <a:pt x="254" y="203"/>
                </a:lnTo>
                <a:lnTo>
                  <a:pt x="253" y="199"/>
                </a:lnTo>
                <a:lnTo>
                  <a:pt x="253" y="196"/>
                </a:lnTo>
                <a:lnTo>
                  <a:pt x="253" y="196"/>
                </a:lnTo>
                <a:lnTo>
                  <a:pt x="250" y="195"/>
                </a:lnTo>
                <a:lnTo>
                  <a:pt x="246" y="192"/>
                </a:lnTo>
                <a:lnTo>
                  <a:pt x="239" y="189"/>
                </a:lnTo>
                <a:lnTo>
                  <a:pt x="232" y="189"/>
                </a:lnTo>
                <a:lnTo>
                  <a:pt x="225" y="189"/>
                </a:lnTo>
                <a:lnTo>
                  <a:pt x="211" y="189"/>
                </a:lnTo>
                <a:lnTo>
                  <a:pt x="205" y="189"/>
                </a:lnTo>
                <a:lnTo>
                  <a:pt x="198" y="189"/>
                </a:lnTo>
                <a:lnTo>
                  <a:pt x="194" y="192"/>
                </a:lnTo>
                <a:lnTo>
                  <a:pt x="191" y="195"/>
                </a:lnTo>
                <a:lnTo>
                  <a:pt x="190" y="196"/>
                </a:lnTo>
                <a:lnTo>
                  <a:pt x="187" y="196"/>
                </a:lnTo>
                <a:lnTo>
                  <a:pt x="184" y="199"/>
                </a:lnTo>
                <a:lnTo>
                  <a:pt x="183" y="199"/>
                </a:lnTo>
                <a:lnTo>
                  <a:pt x="183" y="199"/>
                </a:lnTo>
                <a:lnTo>
                  <a:pt x="183" y="202"/>
                </a:lnTo>
                <a:lnTo>
                  <a:pt x="183" y="199"/>
                </a:lnTo>
                <a:lnTo>
                  <a:pt x="183" y="199"/>
                </a:lnTo>
                <a:lnTo>
                  <a:pt x="184" y="199"/>
                </a:lnTo>
                <a:lnTo>
                  <a:pt x="187" y="199"/>
                </a:lnTo>
                <a:lnTo>
                  <a:pt x="187" y="199"/>
                </a:lnTo>
                <a:lnTo>
                  <a:pt x="187" y="199"/>
                </a:lnTo>
                <a:lnTo>
                  <a:pt x="187" y="202"/>
                </a:lnTo>
                <a:lnTo>
                  <a:pt x="187" y="203"/>
                </a:lnTo>
                <a:lnTo>
                  <a:pt x="184" y="206"/>
                </a:lnTo>
                <a:lnTo>
                  <a:pt x="183" y="209"/>
                </a:lnTo>
                <a:lnTo>
                  <a:pt x="183" y="210"/>
                </a:lnTo>
                <a:lnTo>
                  <a:pt x="180" y="213"/>
                </a:lnTo>
                <a:lnTo>
                  <a:pt x="180" y="213"/>
                </a:lnTo>
                <a:lnTo>
                  <a:pt x="177" y="216"/>
                </a:lnTo>
                <a:lnTo>
                  <a:pt x="176" y="217"/>
                </a:lnTo>
                <a:lnTo>
                  <a:pt x="173" y="217"/>
                </a:lnTo>
                <a:lnTo>
                  <a:pt x="169" y="220"/>
                </a:lnTo>
                <a:lnTo>
                  <a:pt x="163" y="224"/>
                </a:lnTo>
                <a:lnTo>
                  <a:pt x="159" y="227"/>
                </a:lnTo>
                <a:lnTo>
                  <a:pt x="155" y="230"/>
                </a:lnTo>
                <a:lnTo>
                  <a:pt x="152" y="230"/>
                </a:lnTo>
                <a:lnTo>
                  <a:pt x="149" y="230"/>
                </a:lnTo>
                <a:lnTo>
                  <a:pt x="149" y="231"/>
                </a:lnTo>
                <a:lnTo>
                  <a:pt x="148" y="231"/>
                </a:lnTo>
                <a:lnTo>
                  <a:pt x="142" y="234"/>
                </a:lnTo>
                <a:lnTo>
                  <a:pt x="138" y="234"/>
                </a:lnTo>
                <a:lnTo>
                  <a:pt x="135" y="237"/>
                </a:lnTo>
                <a:lnTo>
                  <a:pt x="131" y="237"/>
                </a:lnTo>
                <a:lnTo>
                  <a:pt x="127" y="238"/>
                </a:lnTo>
                <a:lnTo>
                  <a:pt x="121" y="241"/>
                </a:lnTo>
                <a:lnTo>
                  <a:pt x="121" y="241"/>
                </a:lnTo>
                <a:lnTo>
                  <a:pt x="120" y="241"/>
                </a:lnTo>
                <a:lnTo>
                  <a:pt x="117" y="244"/>
                </a:lnTo>
                <a:lnTo>
                  <a:pt x="114" y="248"/>
                </a:lnTo>
                <a:lnTo>
                  <a:pt x="113" y="258"/>
                </a:lnTo>
                <a:lnTo>
                  <a:pt x="110" y="262"/>
                </a:lnTo>
                <a:lnTo>
                  <a:pt x="107" y="265"/>
                </a:lnTo>
                <a:lnTo>
                  <a:pt x="103" y="266"/>
                </a:lnTo>
                <a:lnTo>
                  <a:pt x="101" y="269"/>
                </a:lnTo>
                <a:lnTo>
                  <a:pt x="96" y="272"/>
                </a:lnTo>
                <a:lnTo>
                  <a:pt x="94" y="272"/>
                </a:lnTo>
                <a:lnTo>
                  <a:pt x="87" y="273"/>
                </a:lnTo>
                <a:lnTo>
                  <a:pt x="82" y="276"/>
                </a:lnTo>
                <a:lnTo>
                  <a:pt x="80" y="276"/>
                </a:lnTo>
                <a:lnTo>
                  <a:pt x="75" y="279"/>
                </a:lnTo>
                <a:lnTo>
                  <a:pt x="75" y="279"/>
                </a:lnTo>
                <a:lnTo>
                  <a:pt x="73" y="279"/>
                </a:lnTo>
                <a:lnTo>
                  <a:pt x="71" y="283"/>
                </a:lnTo>
                <a:lnTo>
                  <a:pt x="68" y="286"/>
                </a:lnTo>
                <a:lnTo>
                  <a:pt x="66" y="290"/>
                </a:lnTo>
                <a:lnTo>
                  <a:pt x="64" y="293"/>
                </a:lnTo>
                <a:lnTo>
                  <a:pt x="61" y="297"/>
                </a:lnTo>
                <a:lnTo>
                  <a:pt x="61" y="301"/>
                </a:lnTo>
                <a:lnTo>
                  <a:pt x="61" y="311"/>
                </a:lnTo>
                <a:lnTo>
                  <a:pt x="61" y="318"/>
                </a:lnTo>
                <a:lnTo>
                  <a:pt x="61" y="321"/>
                </a:lnTo>
                <a:lnTo>
                  <a:pt x="61" y="325"/>
                </a:lnTo>
                <a:lnTo>
                  <a:pt x="59" y="329"/>
                </a:lnTo>
                <a:lnTo>
                  <a:pt x="57" y="332"/>
                </a:lnTo>
                <a:lnTo>
                  <a:pt x="54" y="335"/>
                </a:lnTo>
                <a:lnTo>
                  <a:pt x="50" y="335"/>
                </a:lnTo>
                <a:lnTo>
                  <a:pt x="47" y="336"/>
                </a:lnTo>
                <a:lnTo>
                  <a:pt x="38" y="339"/>
                </a:lnTo>
                <a:lnTo>
                  <a:pt x="34" y="339"/>
                </a:lnTo>
                <a:lnTo>
                  <a:pt x="31" y="339"/>
                </a:lnTo>
                <a:lnTo>
                  <a:pt x="29" y="339"/>
                </a:lnTo>
                <a:lnTo>
                  <a:pt x="27" y="342"/>
                </a:lnTo>
                <a:lnTo>
                  <a:pt x="22" y="342"/>
                </a:lnTo>
                <a:lnTo>
                  <a:pt x="21" y="342"/>
                </a:lnTo>
                <a:lnTo>
                  <a:pt x="20" y="343"/>
                </a:lnTo>
                <a:lnTo>
                  <a:pt x="17" y="343"/>
                </a:lnTo>
                <a:lnTo>
                  <a:pt x="15" y="353"/>
                </a:lnTo>
                <a:lnTo>
                  <a:pt x="15" y="360"/>
                </a:lnTo>
                <a:lnTo>
                  <a:pt x="15" y="364"/>
                </a:lnTo>
                <a:lnTo>
                  <a:pt x="15" y="371"/>
                </a:lnTo>
                <a:lnTo>
                  <a:pt x="15" y="376"/>
                </a:lnTo>
                <a:lnTo>
                  <a:pt x="17" y="381"/>
                </a:lnTo>
                <a:lnTo>
                  <a:pt x="20" y="388"/>
                </a:lnTo>
                <a:lnTo>
                  <a:pt x="21" y="390"/>
                </a:lnTo>
                <a:lnTo>
                  <a:pt x="24" y="399"/>
                </a:lnTo>
                <a:lnTo>
                  <a:pt x="31" y="409"/>
                </a:lnTo>
                <a:lnTo>
                  <a:pt x="34" y="416"/>
                </a:lnTo>
                <a:lnTo>
                  <a:pt x="36" y="420"/>
                </a:lnTo>
                <a:lnTo>
                  <a:pt x="38" y="425"/>
                </a:lnTo>
                <a:lnTo>
                  <a:pt x="41" y="432"/>
                </a:lnTo>
                <a:lnTo>
                  <a:pt x="41" y="439"/>
                </a:lnTo>
                <a:lnTo>
                  <a:pt x="41" y="443"/>
                </a:lnTo>
                <a:lnTo>
                  <a:pt x="38" y="450"/>
                </a:lnTo>
                <a:lnTo>
                  <a:pt x="38" y="453"/>
                </a:lnTo>
                <a:lnTo>
                  <a:pt x="38" y="457"/>
                </a:lnTo>
                <a:lnTo>
                  <a:pt x="38" y="462"/>
                </a:lnTo>
                <a:lnTo>
                  <a:pt x="38" y="469"/>
                </a:lnTo>
                <a:lnTo>
                  <a:pt x="36" y="474"/>
                </a:lnTo>
                <a:lnTo>
                  <a:pt x="34" y="476"/>
                </a:lnTo>
                <a:lnTo>
                  <a:pt x="31" y="478"/>
                </a:lnTo>
                <a:lnTo>
                  <a:pt x="29" y="481"/>
                </a:lnTo>
                <a:lnTo>
                  <a:pt x="27" y="482"/>
                </a:lnTo>
                <a:lnTo>
                  <a:pt x="22" y="485"/>
                </a:lnTo>
                <a:lnTo>
                  <a:pt x="17" y="485"/>
                </a:lnTo>
                <a:lnTo>
                  <a:pt x="13" y="488"/>
                </a:lnTo>
                <a:lnTo>
                  <a:pt x="10" y="499"/>
                </a:lnTo>
                <a:lnTo>
                  <a:pt x="6" y="506"/>
                </a:lnTo>
                <a:lnTo>
                  <a:pt x="3" y="516"/>
                </a:lnTo>
                <a:lnTo>
                  <a:pt x="1" y="527"/>
                </a:lnTo>
                <a:lnTo>
                  <a:pt x="1" y="530"/>
                </a:lnTo>
                <a:lnTo>
                  <a:pt x="0" y="537"/>
                </a:lnTo>
                <a:lnTo>
                  <a:pt x="0" y="540"/>
                </a:lnTo>
                <a:lnTo>
                  <a:pt x="1" y="545"/>
                </a:lnTo>
                <a:lnTo>
                  <a:pt x="3" y="551"/>
                </a:lnTo>
                <a:lnTo>
                  <a:pt x="3" y="555"/>
                </a:lnTo>
                <a:lnTo>
                  <a:pt x="6" y="561"/>
                </a:lnTo>
                <a:lnTo>
                  <a:pt x="8" y="566"/>
                </a:lnTo>
                <a:lnTo>
                  <a:pt x="10" y="569"/>
                </a:lnTo>
                <a:lnTo>
                  <a:pt x="13" y="572"/>
                </a:lnTo>
                <a:lnTo>
                  <a:pt x="15" y="572"/>
                </a:lnTo>
                <a:lnTo>
                  <a:pt x="17" y="572"/>
                </a:lnTo>
                <a:lnTo>
                  <a:pt x="24" y="572"/>
                </a:lnTo>
                <a:lnTo>
                  <a:pt x="27" y="572"/>
                </a:lnTo>
                <a:lnTo>
                  <a:pt x="31" y="572"/>
                </a:lnTo>
                <a:lnTo>
                  <a:pt x="38" y="576"/>
                </a:lnTo>
                <a:lnTo>
                  <a:pt x="45" y="579"/>
                </a:lnTo>
                <a:lnTo>
                  <a:pt x="54" y="583"/>
                </a:lnTo>
                <a:lnTo>
                  <a:pt x="61" y="586"/>
                </a:lnTo>
                <a:lnTo>
                  <a:pt x="68" y="589"/>
                </a:lnTo>
                <a:lnTo>
                  <a:pt x="75" y="593"/>
                </a:lnTo>
                <a:lnTo>
                  <a:pt x="85" y="594"/>
                </a:lnTo>
                <a:lnTo>
                  <a:pt x="92" y="600"/>
                </a:lnTo>
                <a:lnTo>
                  <a:pt x="89" y="609"/>
                </a:lnTo>
                <a:lnTo>
                  <a:pt x="89" y="618"/>
                </a:lnTo>
                <a:lnTo>
                  <a:pt x="87" y="628"/>
                </a:lnTo>
                <a:lnTo>
                  <a:pt x="87" y="636"/>
                </a:lnTo>
                <a:lnTo>
                  <a:pt x="85" y="642"/>
                </a:lnTo>
                <a:lnTo>
                  <a:pt x="82" y="643"/>
                </a:lnTo>
                <a:lnTo>
                  <a:pt x="82" y="649"/>
                </a:lnTo>
                <a:lnTo>
                  <a:pt x="80" y="650"/>
                </a:lnTo>
                <a:lnTo>
                  <a:pt x="75" y="653"/>
                </a:lnTo>
                <a:lnTo>
                  <a:pt x="73" y="656"/>
                </a:lnTo>
                <a:lnTo>
                  <a:pt x="68" y="658"/>
                </a:lnTo>
                <a:lnTo>
                  <a:pt x="64" y="660"/>
                </a:lnTo>
                <a:lnTo>
                  <a:pt x="54" y="688"/>
                </a:lnTo>
                <a:lnTo>
                  <a:pt x="54" y="690"/>
                </a:lnTo>
                <a:lnTo>
                  <a:pt x="54" y="693"/>
                </a:lnTo>
                <a:lnTo>
                  <a:pt x="52" y="697"/>
                </a:lnTo>
                <a:lnTo>
                  <a:pt x="52" y="704"/>
                </a:lnTo>
                <a:lnTo>
                  <a:pt x="52" y="704"/>
                </a:lnTo>
                <a:lnTo>
                  <a:pt x="50" y="707"/>
                </a:lnTo>
                <a:lnTo>
                  <a:pt x="47" y="707"/>
                </a:lnTo>
                <a:lnTo>
                  <a:pt x="47" y="709"/>
                </a:lnTo>
                <a:lnTo>
                  <a:pt x="43" y="711"/>
                </a:lnTo>
                <a:lnTo>
                  <a:pt x="41" y="711"/>
                </a:lnTo>
                <a:lnTo>
                  <a:pt x="38" y="711"/>
                </a:lnTo>
                <a:lnTo>
                  <a:pt x="36" y="711"/>
                </a:lnTo>
                <a:lnTo>
                  <a:pt x="31" y="713"/>
                </a:lnTo>
                <a:lnTo>
                  <a:pt x="29" y="716"/>
                </a:lnTo>
                <a:lnTo>
                  <a:pt x="22" y="721"/>
                </a:lnTo>
                <a:lnTo>
                  <a:pt x="24" y="728"/>
                </a:lnTo>
                <a:lnTo>
                  <a:pt x="24" y="736"/>
                </a:lnTo>
                <a:lnTo>
                  <a:pt x="24" y="746"/>
                </a:lnTo>
                <a:lnTo>
                  <a:pt x="27" y="753"/>
                </a:lnTo>
                <a:lnTo>
                  <a:pt x="27" y="755"/>
                </a:lnTo>
                <a:lnTo>
                  <a:pt x="29" y="757"/>
                </a:lnTo>
                <a:lnTo>
                  <a:pt x="31" y="760"/>
                </a:lnTo>
                <a:lnTo>
                  <a:pt x="34" y="762"/>
                </a:lnTo>
                <a:lnTo>
                  <a:pt x="34" y="763"/>
                </a:lnTo>
                <a:lnTo>
                  <a:pt x="36" y="767"/>
                </a:lnTo>
                <a:lnTo>
                  <a:pt x="36" y="767"/>
                </a:lnTo>
                <a:lnTo>
                  <a:pt x="36" y="771"/>
                </a:lnTo>
                <a:lnTo>
                  <a:pt x="34" y="776"/>
                </a:lnTo>
                <a:lnTo>
                  <a:pt x="34" y="781"/>
                </a:lnTo>
                <a:lnTo>
                  <a:pt x="31" y="785"/>
                </a:lnTo>
                <a:lnTo>
                  <a:pt x="29" y="788"/>
                </a:lnTo>
                <a:lnTo>
                  <a:pt x="27" y="792"/>
                </a:lnTo>
                <a:lnTo>
                  <a:pt x="27" y="795"/>
                </a:lnTo>
                <a:lnTo>
                  <a:pt x="27" y="795"/>
                </a:lnTo>
                <a:lnTo>
                  <a:pt x="27" y="799"/>
                </a:lnTo>
                <a:lnTo>
                  <a:pt x="27" y="802"/>
                </a:lnTo>
                <a:lnTo>
                  <a:pt x="29" y="805"/>
                </a:lnTo>
                <a:lnTo>
                  <a:pt x="29" y="809"/>
                </a:lnTo>
                <a:lnTo>
                  <a:pt x="31" y="809"/>
                </a:lnTo>
                <a:lnTo>
                  <a:pt x="31" y="810"/>
                </a:lnTo>
                <a:lnTo>
                  <a:pt x="31" y="813"/>
                </a:lnTo>
                <a:lnTo>
                  <a:pt x="31" y="816"/>
                </a:lnTo>
                <a:lnTo>
                  <a:pt x="34" y="816"/>
                </a:lnTo>
                <a:lnTo>
                  <a:pt x="34" y="816"/>
                </a:lnTo>
                <a:lnTo>
                  <a:pt x="36" y="816"/>
                </a:lnTo>
                <a:lnTo>
                  <a:pt x="38" y="816"/>
                </a:lnTo>
                <a:lnTo>
                  <a:pt x="41" y="813"/>
                </a:lnTo>
                <a:lnTo>
                  <a:pt x="45" y="813"/>
                </a:lnTo>
                <a:lnTo>
                  <a:pt x="52" y="813"/>
                </a:lnTo>
                <a:lnTo>
                  <a:pt x="54" y="813"/>
                </a:lnTo>
                <a:lnTo>
                  <a:pt x="59" y="813"/>
                </a:lnTo>
                <a:lnTo>
                  <a:pt x="61" y="813"/>
                </a:lnTo>
                <a:lnTo>
                  <a:pt x="66" y="813"/>
                </a:lnTo>
                <a:lnTo>
                  <a:pt x="71" y="816"/>
                </a:lnTo>
                <a:lnTo>
                  <a:pt x="75" y="816"/>
                </a:lnTo>
                <a:lnTo>
                  <a:pt x="80" y="816"/>
                </a:lnTo>
                <a:lnTo>
                  <a:pt x="87" y="819"/>
                </a:lnTo>
                <a:lnTo>
                  <a:pt x="89" y="819"/>
                </a:lnTo>
                <a:lnTo>
                  <a:pt x="89" y="820"/>
                </a:lnTo>
                <a:lnTo>
                  <a:pt x="92" y="823"/>
                </a:lnTo>
                <a:lnTo>
                  <a:pt x="92" y="824"/>
                </a:lnTo>
                <a:lnTo>
                  <a:pt x="94" y="830"/>
                </a:lnTo>
                <a:lnTo>
                  <a:pt x="94" y="830"/>
                </a:lnTo>
                <a:lnTo>
                  <a:pt x="96" y="833"/>
                </a:lnTo>
                <a:lnTo>
                  <a:pt x="101" y="834"/>
                </a:lnTo>
                <a:lnTo>
                  <a:pt x="103" y="837"/>
                </a:lnTo>
                <a:lnTo>
                  <a:pt x="107" y="837"/>
                </a:lnTo>
                <a:lnTo>
                  <a:pt x="110" y="837"/>
                </a:lnTo>
                <a:lnTo>
                  <a:pt x="117" y="834"/>
                </a:lnTo>
                <a:lnTo>
                  <a:pt x="124" y="831"/>
                </a:lnTo>
                <a:lnTo>
                  <a:pt x="138" y="826"/>
                </a:lnTo>
                <a:lnTo>
                  <a:pt x="152" y="819"/>
                </a:lnTo>
                <a:lnTo>
                  <a:pt x="159" y="816"/>
                </a:lnTo>
                <a:lnTo>
                  <a:pt x="166" y="813"/>
                </a:lnTo>
                <a:lnTo>
                  <a:pt x="169" y="817"/>
                </a:lnTo>
                <a:lnTo>
                  <a:pt x="170" y="823"/>
                </a:lnTo>
                <a:lnTo>
                  <a:pt x="173" y="826"/>
                </a:lnTo>
                <a:lnTo>
                  <a:pt x="173" y="831"/>
                </a:lnTo>
                <a:lnTo>
                  <a:pt x="176" y="840"/>
                </a:lnTo>
                <a:lnTo>
                  <a:pt x="177" y="848"/>
                </a:lnTo>
                <a:lnTo>
                  <a:pt x="180" y="858"/>
                </a:lnTo>
                <a:lnTo>
                  <a:pt x="180" y="866"/>
                </a:lnTo>
                <a:lnTo>
                  <a:pt x="183" y="870"/>
                </a:lnTo>
                <a:lnTo>
                  <a:pt x="184" y="875"/>
                </a:lnTo>
                <a:lnTo>
                  <a:pt x="187" y="879"/>
                </a:lnTo>
                <a:lnTo>
                  <a:pt x="190" y="883"/>
                </a:lnTo>
                <a:lnTo>
                  <a:pt x="190" y="896"/>
                </a:lnTo>
                <a:lnTo>
                  <a:pt x="190" y="907"/>
                </a:lnTo>
                <a:lnTo>
                  <a:pt x="190" y="919"/>
                </a:lnTo>
                <a:lnTo>
                  <a:pt x="190" y="930"/>
                </a:lnTo>
                <a:lnTo>
                  <a:pt x="190" y="936"/>
                </a:lnTo>
                <a:lnTo>
                  <a:pt x="191" y="942"/>
                </a:lnTo>
                <a:lnTo>
                  <a:pt x="194" y="946"/>
                </a:lnTo>
                <a:lnTo>
                  <a:pt x="197" y="950"/>
                </a:lnTo>
                <a:lnTo>
                  <a:pt x="198" y="954"/>
                </a:lnTo>
                <a:lnTo>
                  <a:pt x="204" y="957"/>
                </a:lnTo>
                <a:lnTo>
                  <a:pt x="208" y="960"/>
                </a:lnTo>
                <a:lnTo>
                  <a:pt x="212" y="963"/>
                </a:lnTo>
                <a:lnTo>
                  <a:pt x="215" y="958"/>
                </a:lnTo>
                <a:lnTo>
                  <a:pt x="215" y="954"/>
                </a:lnTo>
                <a:lnTo>
                  <a:pt x="218" y="951"/>
                </a:lnTo>
                <a:lnTo>
                  <a:pt x="218" y="950"/>
                </a:lnTo>
                <a:lnTo>
                  <a:pt x="218" y="950"/>
                </a:lnTo>
                <a:lnTo>
                  <a:pt x="219" y="950"/>
                </a:lnTo>
                <a:lnTo>
                  <a:pt x="222" y="951"/>
                </a:lnTo>
                <a:lnTo>
                  <a:pt x="222" y="953"/>
                </a:lnTo>
                <a:lnTo>
                  <a:pt x="225" y="956"/>
                </a:lnTo>
                <a:lnTo>
                  <a:pt x="225" y="957"/>
                </a:lnTo>
                <a:lnTo>
                  <a:pt x="229" y="960"/>
                </a:lnTo>
                <a:lnTo>
                  <a:pt x="229" y="963"/>
                </a:lnTo>
                <a:lnTo>
                  <a:pt x="233" y="965"/>
                </a:lnTo>
                <a:lnTo>
                  <a:pt x="236" y="970"/>
                </a:lnTo>
                <a:lnTo>
                  <a:pt x="240" y="972"/>
                </a:lnTo>
                <a:lnTo>
                  <a:pt x="253" y="971"/>
                </a:lnTo>
                <a:lnTo>
                  <a:pt x="264" y="970"/>
                </a:lnTo>
                <a:lnTo>
                  <a:pt x="275" y="970"/>
                </a:lnTo>
                <a:lnTo>
                  <a:pt x="287" y="971"/>
                </a:lnTo>
                <a:lnTo>
                  <a:pt x="299" y="971"/>
                </a:lnTo>
                <a:lnTo>
                  <a:pt x="310" y="970"/>
                </a:lnTo>
                <a:lnTo>
                  <a:pt x="322" y="970"/>
                </a:lnTo>
                <a:lnTo>
                  <a:pt x="334" y="967"/>
                </a:lnTo>
                <a:lnTo>
                  <a:pt x="339" y="964"/>
                </a:lnTo>
                <a:lnTo>
                  <a:pt x="343" y="960"/>
                </a:lnTo>
                <a:lnTo>
                  <a:pt x="347" y="956"/>
                </a:lnTo>
                <a:lnTo>
                  <a:pt x="350" y="951"/>
                </a:lnTo>
                <a:lnTo>
                  <a:pt x="354" y="949"/>
                </a:lnTo>
                <a:lnTo>
                  <a:pt x="359" y="944"/>
                </a:lnTo>
                <a:lnTo>
                  <a:pt x="364" y="942"/>
                </a:lnTo>
                <a:lnTo>
                  <a:pt x="371" y="939"/>
                </a:lnTo>
                <a:lnTo>
                  <a:pt x="374" y="946"/>
                </a:lnTo>
                <a:lnTo>
                  <a:pt x="378" y="953"/>
                </a:lnTo>
                <a:lnTo>
                  <a:pt x="381" y="958"/>
                </a:lnTo>
                <a:lnTo>
                  <a:pt x="382" y="963"/>
                </a:lnTo>
                <a:lnTo>
                  <a:pt x="385" y="968"/>
                </a:lnTo>
                <a:lnTo>
                  <a:pt x="385" y="971"/>
                </a:lnTo>
                <a:lnTo>
                  <a:pt x="385" y="975"/>
                </a:lnTo>
                <a:lnTo>
                  <a:pt x="385" y="978"/>
                </a:lnTo>
                <a:lnTo>
                  <a:pt x="385" y="981"/>
                </a:lnTo>
                <a:lnTo>
                  <a:pt x="382" y="982"/>
                </a:lnTo>
                <a:lnTo>
                  <a:pt x="382" y="983"/>
                </a:lnTo>
                <a:lnTo>
                  <a:pt x="382" y="985"/>
                </a:lnTo>
                <a:lnTo>
                  <a:pt x="381" y="986"/>
                </a:lnTo>
                <a:lnTo>
                  <a:pt x="381" y="988"/>
                </a:lnTo>
                <a:lnTo>
                  <a:pt x="382" y="988"/>
                </a:lnTo>
                <a:lnTo>
                  <a:pt x="385" y="988"/>
                </a:lnTo>
                <a:lnTo>
                  <a:pt x="385" y="986"/>
                </a:lnTo>
                <a:lnTo>
                  <a:pt x="388" y="986"/>
                </a:lnTo>
                <a:lnTo>
                  <a:pt x="392" y="985"/>
                </a:lnTo>
                <a:lnTo>
                  <a:pt x="395" y="985"/>
                </a:lnTo>
                <a:lnTo>
                  <a:pt x="400" y="983"/>
                </a:lnTo>
                <a:lnTo>
                  <a:pt x="407" y="982"/>
                </a:lnTo>
                <a:lnTo>
                  <a:pt x="414" y="981"/>
                </a:lnTo>
                <a:lnTo>
                  <a:pt x="420" y="981"/>
                </a:lnTo>
                <a:lnTo>
                  <a:pt x="424" y="979"/>
                </a:lnTo>
                <a:lnTo>
                  <a:pt x="430" y="979"/>
                </a:lnTo>
                <a:lnTo>
                  <a:pt x="434" y="978"/>
                </a:lnTo>
                <a:lnTo>
                  <a:pt x="441" y="978"/>
                </a:lnTo>
                <a:lnTo>
                  <a:pt x="447" y="976"/>
                </a:lnTo>
                <a:lnTo>
                  <a:pt x="453" y="976"/>
                </a:lnTo>
                <a:lnTo>
                  <a:pt x="460" y="976"/>
                </a:lnTo>
                <a:lnTo>
                  <a:pt x="467" y="975"/>
                </a:lnTo>
                <a:lnTo>
                  <a:pt x="476" y="975"/>
                </a:lnTo>
                <a:lnTo>
                  <a:pt x="484" y="974"/>
                </a:lnTo>
                <a:lnTo>
                  <a:pt x="493" y="974"/>
                </a:lnTo>
                <a:lnTo>
                  <a:pt x="502" y="974"/>
                </a:lnTo>
                <a:lnTo>
                  <a:pt x="512" y="972"/>
                </a:lnTo>
                <a:lnTo>
                  <a:pt x="522" y="972"/>
                </a:lnTo>
                <a:lnTo>
                  <a:pt x="533" y="972"/>
                </a:lnTo>
                <a:lnTo>
                  <a:pt x="534" y="968"/>
                </a:lnTo>
                <a:lnTo>
                  <a:pt x="536" y="965"/>
                </a:lnTo>
                <a:lnTo>
                  <a:pt x="539" y="957"/>
                </a:lnTo>
                <a:lnTo>
                  <a:pt x="540" y="953"/>
                </a:lnTo>
                <a:lnTo>
                  <a:pt x="543" y="949"/>
                </a:lnTo>
                <a:lnTo>
                  <a:pt x="544" y="946"/>
                </a:lnTo>
                <a:lnTo>
                  <a:pt x="547" y="944"/>
                </a:lnTo>
                <a:lnTo>
                  <a:pt x="551" y="942"/>
                </a:lnTo>
                <a:lnTo>
                  <a:pt x="555" y="940"/>
                </a:lnTo>
                <a:lnTo>
                  <a:pt x="560" y="939"/>
                </a:lnTo>
                <a:lnTo>
                  <a:pt x="565" y="937"/>
                </a:lnTo>
                <a:lnTo>
                  <a:pt x="569" y="936"/>
                </a:lnTo>
                <a:lnTo>
                  <a:pt x="572" y="936"/>
                </a:lnTo>
                <a:lnTo>
                  <a:pt x="573" y="935"/>
                </a:lnTo>
                <a:lnTo>
                  <a:pt x="575" y="935"/>
                </a:lnTo>
                <a:lnTo>
                  <a:pt x="579" y="939"/>
                </a:lnTo>
                <a:lnTo>
                  <a:pt x="582" y="942"/>
                </a:lnTo>
                <a:lnTo>
                  <a:pt x="586" y="946"/>
                </a:lnTo>
                <a:lnTo>
                  <a:pt x="589" y="949"/>
                </a:lnTo>
                <a:lnTo>
                  <a:pt x="593" y="950"/>
                </a:lnTo>
                <a:lnTo>
                  <a:pt x="597" y="951"/>
                </a:lnTo>
                <a:lnTo>
                  <a:pt x="601" y="954"/>
                </a:lnTo>
                <a:lnTo>
                  <a:pt x="607" y="956"/>
                </a:lnTo>
                <a:lnTo>
                  <a:pt x="611" y="957"/>
                </a:lnTo>
                <a:lnTo>
                  <a:pt x="614" y="957"/>
                </a:lnTo>
                <a:lnTo>
                  <a:pt x="615" y="957"/>
                </a:lnTo>
                <a:lnTo>
                  <a:pt x="617" y="958"/>
                </a:lnTo>
                <a:lnTo>
                  <a:pt x="621" y="954"/>
                </a:lnTo>
                <a:lnTo>
                  <a:pt x="624" y="950"/>
                </a:lnTo>
                <a:lnTo>
                  <a:pt x="626" y="947"/>
                </a:lnTo>
                <a:lnTo>
                  <a:pt x="629" y="946"/>
                </a:lnTo>
                <a:lnTo>
                  <a:pt x="632" y="944"/>
                </a:lnTo>
                <a:lnTo>
                  <a:pt x="633" y="944"/>
                </a:lnTo>
                <a:lnTo>
                  <a:pt x="636" y="944"/>
                </a:lnTo>
                <a:lnTo>
                  <a:pt x="639" y="944"/>
                </a:lnTo>
                <a:lnTo>
                  <a:pt x="645" y="946"/>
                </a:lnTo>
                <a:lnTo>
                  <a:pt x="652" y="946"/>
                </a:lnTo>
                <a:lnTo>
                  <a:pt x="654" y="946"/>
                </a:lnTo>
                <a:lnTo>
                  <a:pt x="659" y="946"/>
                </a:lnTo>
                <a:lnTo>
                  <a:pt x="664" y="946"/>
                </a:lnTo>
                <a:lnTo>
                  <a:pt x="668" y="944"/>
                </a:lnTo>
                <a:lnTo>
                  <a:pt x="668" y="943"/>
                </a:lnTo>
                <a:lnTo>
                  <a:pt x="668" y="942"/>
                </a:lnTo>
                <a:lnTo>
                  <a:pt x="670" y="939"/>
                </a:lnTo>
                <a:lnTo>
                  <a:pt x="670" y="937"/>
                </a:lnTo>
                <a:lnTo>
                  <a:pt x="670" y="933"/>
                </a:lnTo>
                <a:lnTo>
                  <a:pt x="670" y="930"/>
                </a:lnTo>
                <a:lnTo>
                  <a:pt x="671" y="923"/>
                </a:lnTo>
                <a:lnTo>
                  <a:pt x="673" y="916"/>
                </a:lnTo>
                <a:lnTo>
                  <a:pt x="674" y="912"/>
                </a:lnTo>
                <a:lnTo>
                  <a:pt x="675" y="910"/>
                </a:lnTo>
                <a:lnTo>
                  <a:pt x="677" y="907"/>
                </a:lnTo>
                <a:lnTo>
                  <a:pt x="678" y="905"/>
                </a:lnTo>
                <a:lnTo>
                  <a:pt x="681" y="903"/>
                </a:lnTo>
                <a:lnTo>
                  <a:pt x="682" y="903"/>
                </a:lnTo>
                <a:lnTo>
                  <a:pt x="685" y="901"/>
                </a:lnTo>
                <a:lnTo>
                  <a:pt x="688" y="901"/>
                </a:lnTo>
                <a:lnTo>
                  <a:pt x="692" y="903"/>
                </a:lnTo>
                <a:lnTo>
                  <a:pt x="695" y="903"/>
                </a:lnTo>
                <a:lnTo>
                  <a:pt x="700" y="904"/>
                </a:lnTo>
                <a:lnTo>
                  <a:pt x="705" y="907"/>
                </a:lnTo>
                <a:lnTo>
                  <a:pt x="714" y="910"/>
                </a:lnTo>
                <a:lnTo>
                  <a:pt x="724" y="914"/>
                </a:lnTo>
                <a:lnTo>
                  <a:pt x="734" y="918"/>
                </a:lnTo>
                <a:lnTo>
                  <a:pt x="738" y="921"/>
                </a:lnTo>
                <a:lnTo>
                  <a:pt x="741" y="922"/>
                </a:lnTo>
                <a:lnTo>
                  <a:pt x="745" y="923"/>
                </a:lnTo>
                <a:lnTo>
                  <a:pt x="748" y="925"/>
                </a:lnTo>
                <a:lnTo>
                  <a:pt x="749" y="929"/>
                </a:lnTo>
                <a:lnTo>
                  <a:pt x="752" y="932"/>
                </a:lnTo>
                <a:lnTo>
                  <a:pt x="756" y="936"/>
                </a:lnTo>
                <a:lnTo>
                  <a:pt x="760" y="939"/>
                </a:lnTo>
                <a:lnTo>
                  <a:pt x="763" y="942"/>
                </a:lnTo>
                <a:lnTo>
                  <a:pt x="767" y="943"/>
                </a:lnTo>
                <a:lnTo>
                  <a:pt x="770" y="943"/>
                </a:lnTo>
                <a:lnTo>
                  <a:pt x="774" y="943"/>
                </a:lnTo>
                <a:lnTo>
                  <a:pt x="779" y="942"/>
                </a:lnTo>
                <a:lnTo>
                  <a:pt x="781" y="940"/>
                </a:lnTo>
                <a:lnTo>
                  <a:pt x="786" y="939"/>
                </a:lnTo>
                <a:lnTo>
                  <a:pt x="794" y="935"/>
                </a:lnTo>
                <a:lnTo>
                  <a:pt x="802" y="930"/>
                </a:lnTo>
                <a:lnTo>
                  <a:pt x="808" y="928"/>
                </a:lnTo>
                <a:lnTo>
                  <a:pt x="813" y="925"/>
                </a:lnTo>
                <a:lnTo>
                  <a:pt x="819" y="929"/>
                </a:lnTo>
                <a:lnTo>
                  <a:pt x="823" y="933"/>
                </a:lnTo>
                <a:lnTo>
                  <a:pt x="827" y="936"/>
                </a:lnTo>
                <a:lnTo>
                  <a:pt x="830" y="939"/>
                </a:lnTo>
                <a:lnTo>
                  <a:pt x="833" y="940"/>
                </a:lnTo>
                <a:lnTo>
                  <a:pt x="834" y="943"/>
                </a:lnTo>
                <a:lnTo>
                  <a:pt x="837" y="944"/>
                </a:lnTo>
                <a:lnTo>
                  <a:pt x="839" y="944"/>
                </a:lnTo>
                <a:lnTo>
                  <a:pt x="840" y="944"/>
                </a:lnTo>
                <a:lnTo>
                  <a:pt x="841" y="943"/>
                </a:lnTo>
                <a:lnTo>
                  <a:pt x="843" y="942"/>
                </a:lnTo>
                <a:lnTo>
                  <a:pt x="844" y="940"/>
                </a:lnTo>
                <a:lnTo>
                  <a:pt x="846" y="937"/>
                </a:lnTo>
                <a:lnTo>
                  <a:pt x="848" y="935"/>
                </a:lnTo>
                <a:lnTo>
                  <a:pt x="850" y="930"/>
                </a:lnTo>
                <a:lnTo>
                  <a:pt x="847" y="922"/>
                </a:lnTo>
                <a:lnTo>
                  <a:pt x="844" y="916"/>
                </a:lnTo>
                <a:lnTo>
                  <a:pt x="840" y="910"/>
                </a:lnTo>
                <a:lnTo>
                  <a:pt x="837" y="904"/>
                </a:lnTo>
                <a:lnTo>
                  <a:pt x="837" y="900"/>
                </a:lnTo>
                <a:lnTo>
                  <a:pt x="836" y="897"/>
                </a:lnTo>
                <a:lnTo>
                  <a:pt x="836" y="894"/>
                </a:lnTo>
                <a:lnTo>
                  <a:pt x="836" y="890"/>
                </a:lnTo>
                <a:lnTo>
                  <a:pt x="836" y="887"/>
                </a:lnTo>
                <a:lnTo>
                  <a:pt x="837" y="883"/>
                </a:lnTo>
                <a:lnTo>
                  <a:pt x="839" y="879"/>
                </a:lnTo>
                <a:lnTo>
                  <a:pt x="841" y="875"/>
                </a:lnTo>
                <a:lnTo>
                  <a:pt x="843" y="870"/>
                </a:lnTo>
                <a:lnTo>
                  <a:pt x="847" y="869"/>
                </a:lnTo>
                <a:lnTo>
                  <a:pt x="851" y="868"/>
                </a:lnTo>
                <a:lnTo>
                  <a:pt x="855" y="866"/>
                </a:lnTo>
                <a:lnTo>
                  <a:pt x="865" y="866"/>
                </a:lnTo>
                <a:lnTo>
                  <a:pt x="869" y="866"/>
                </a:lnTo>
                <a:lnTo>
                  <a:pt x="873" y="865"/>
                </a:lnTo>
                <a:lnTo>
                  <a:pt x="871" y="858"/>
                </a:lnTo>
                <a:lnTo>
                  <a:pt x="869" y="854"/>
                </a:lnTo>
                <a:lnTo>
                  <a:pt x="868" y="850"/>
                </a:lnTo>
                <a:lnTo>
                  <a:pt x="868" y="845"/>
                </a:lnTo>
                <a:lnTo>
                  <a:pt x="866" y="844"/>
                </a:lnTo>
                <a:lnTo>
                  <a:pt x="866" y="840"/>
                </a:lnTo>
                <a:lnTo>
                  <a:pt x="866" y="837"/>
                </a:lnTo>
                <a:lnTo>
                  <a:pt x="866" y="833"/>
                </a:lnTo>
                <a:lnTo>
                  <a:pt x="866" y="830"/>
                </a:lnTo>
                <a:lnTo>
                  <a:pt x="866" y="824"/>
                </a:lnTo>
                <a:lnTo>
                  <a:pt x="868" y="819"/>
                </a:lnTo>
                <a:lnTo>
                  <a:pt x="868" y="813"/>
                </a:lnTo>
                <a:lnTo>
                  <a:pt x="869" y="809"/>
                </a:lnTo>
                <a:lnTo>
                  <a:pt x="869" y="805"/>
                </a:lnTo>
                <a:lnTo>
                  <a:pt x="871" y="802"/>
                </a:lnTo>
                <a:lnTo>
                  <a:pt x="871" y="796"/>
                </a:lnTo>
                <a:lnTo>
                  <a:pt x="872" y="791"/>
                </a:lnTo>
                <a:lnTo>
                  <a:pt x="872" y="785"/>
                </a:lnTo>
                <a:lnTo>
                  <a:pt x="873" y="778"/>
                </a:lnTo>
                <a:lnTo>
                  <a:pt x="873" y="771"/>
                </a:lnTo>
                <a:lnTo>
                  <a:pt x="873" y="769"/>
                </a:lnTo>
                <a:lnTo>
                  <a:pt x="875" y="767"/>
                </a:lnTo>
                <a:lnTo>
                  <a:pt x="876" y="762"/>
                </a:lnTo>
                <a:lnTo>
                  <a:pt x="878" y="760"/>
                </a:lnTo>
                <a:lnTo>
                  <a:pt x="882" y="753"/>
                </a:lnTo>
                <a:lnTo>
                  <a:pt x="886" y="746"/>
                </a:lnTo>
                <a:lnTo>
                  <a:pt x="890" y="739"/>
                </a:lnTo>
                <a:lnTo>
                  <a:pt x="892" y="736"/>
                </a:lnTo>
                <a:lnTo>
                  <a:pt x="893" y="734"/>
                </a:lnTo>
                <a:lnTo>
                  <a:pt x="894" y="732"/>
                </a:lnTo>
                <a:lnTo>
                  <a:pt x="896" y="732"/>
                </a:lnTo>
                <a:lnTo>
                  <a:pt x="897" y="729"/>
                </a:lnTo>
                <a:lnTo>
                  <a:pt x="897" y="721"/>
                </a:lnTo>
                <a:lnTo>
                  <a:pt x="897" y="713"/>
                </a:lnTo>
                <a:lnTo>
                  <a:pt x="897" y="704"/>
                </a:lnTo>
                <a:lnTo>
                  <a:pt x="897" y="695"/>
                </a:lnTo>
                <a:lnTo>
                  <a:pt x="897" y="688"/>
                </a:lnTo>
                <a:lnTo>
                  <a:pt x="899" y="679"/>
                </a:lnTo>
                <a:lnTo>
                  <a:pt x="899" y="672"/>
                </a:lnTo>
                <a:lnTo>
                  <a:pt x="897" y="667"/>
                </a:lnTo>
                <a:lnTo>
                  <a:pt x="897" y="663"/>
                </a:lnTo>
                <a:lnTo>
                  <a:pt x="896" y="656"/>
                </a:lnTo>
                <a:lnTo>
                  <a:pt x="893" y="653"/>
                </a:lnTo>
                <a:lnTo>
                  <a:pt x="889" y="650"/>
                </a:lnTo>
                <a:lnTo>
                  <a:pt x="885" y="649"/>
                </a:lnTo>
                <a:lnTo>
                  <a:pt x="879" y="649"/>
                </a:lnTo>
                <a:lnTo>
                  <a:pt x="876" y="649"/>
                </a:lnTo>
                <a:lnTo>
                  <a:pt x="872" y="649"/>
                </a:lnTo>
                <a:lnTo>
                  <a:pt x="869" y="649"/>
                </a:lnTo>
                <a:lnTo>
                  <a:pt x="864" y="650"/>
                </a:lnTo>
                <a:lnTo>
                  <a:pt x="862" y="657"/>
                </a:lnTo>
                <a:lnTo>
                  <a:pt x="861" y="663"/>
                </a:lnTo>
                <a:lnTo>
                  <a:pt x="859" y="665"/>
                </a:lnTo>
                <a:lnTo>
                  <a:pt x="859" y="669"/>
                </a:lnTo>
                <a:lnTo>
                  <a:pt x="858" y="671"/>
                </a:lnTo>
                <a:lnTo>
                  <a:pt x="858" y="674"/>
                </a:lnTo>
                <a:lnTo>
                  <a:pt x="858" y="676"/>
                </a:lnTo>
                <a:lnTo>
                  <a:pt x="857" y="676"/>
                </a:lnTo>
                <a:lnTo>
                  <a:pt x="855" y="678"/>
                </a:lnTo>
                <a:lnTo>
                  <a:pt x="854" y="679"/>
                </a:lnTo>
                <a:lnTo>
                  <a:pt x="853" y="681"/>
                </a:lnTo>
                <a:lnTo>
                  <a:pt x="851" y="683"/>
                </a:lnTo>
                <a:lnTo>
                  <a:pt x="848" y="683"/>
                </a:lnTo>
                <a:lnTo>
                  <a:pt x="844" y="685"/>
                </a:lnTo>
                <a:lnTo>
                  <a:pt x="841" y="688"/>
                </a:lnTo>
                <a:lnTo>
                  <a:pt x="839" y="688"/>
                </a:lnTo>
                <a:lnTo>
                  <a:pt x="834" y="688"/>
                </a:lnTo>
                <a:lnTo>
                  <a:pt x="830" y="686"/>
                </a:lnTo>
                <a:lnTo>
                  <a:pt x="826" y="686"/>
                </a:lnTo>
                <a:lnTo>
                  <a:pt x="816" y="685"/>
                </a:lnTo>
                <a:lnTo>
                  <a:pt x="811" y="683"/>
                </a:lnTo>
                <a:lnTo>
                  <a:pt x="806" y="683"/>
                </a:lnTo>
                <a:lnTo>
                  <a:pt x="802" y="681"/>
                </a:lnTo>
                <a:lnTo>
                  <a:pt x="798" y="678"/>
                </a:lnTo>
                <a:lnTo>
                  <a:pt x="795" y="676"/>
                </a:lnTo>
                <a:lnTo>
                  <a:pt x="794" y="672"/>
                </a:lnTo>
                <a:lnTo>
                  <a:pt x="793" y="669"/>
                </a:lnTo>
                <a:lnTo>
                  <a:pt x="793" y="667"/>
                </a:lnTo>
                <a:lnTo>
                  <a:pt x="794" y="665"/>
                </a:lnTo>
                <a:lnTo>
                  <a:pt x="794" y="663"/>
                </a:lnTo>
                <a:lnTo>
                  <a:pt x="795" y="663"/>
                </a:lnTo>
                <a:lnTo>
                  <a:pt x="797" y="658"/>
                </a:lnTo>
                <a:lnTo>
                  <a:pt x="799" y="656"/>
                </a:lnTo>
                <a:lnTo>
                  <a:pt x="801" y="656"/>
                </a:lnTo>
                <a:lnTo>
                  <a:pt x="802" y="653"/>
                </a:lnTo>
                <a:lnTo>
                  <a:pt x="805" y="651"/>
                </a:lnTo>
                <a:lnTo>
                  <a:pt x="809" y="651"/>
                </a:lnTo>
                <a:lnTo>
                  <a:pt x="813" y="650"/>
                </a:lnTo>
                <a:lnTo>
                  <a:pt x="815" y="643"/>
                </a:lnTo>
                <a:lnTo>
                  <a:pt x="815" y="636"/>
                </a:lnTo>
                <a:lnTo>
                  <a:pt x="816" y="630"/>
                </a:lnTo>
                <a:lnTo>
                  <a:pt x="816" y="625"/>
                </a:lnTo>
                <a:lnTo>
                  <a:pt x="816" y="621"/>
                </a:lnTo>
                <a:lnTo>
                  <a:pt x="816" y="616"/>
                </a:lnTo>
                <a:lnTo>
                  <a:pt x="815" y="614"/>
                </a:lnTo>
                <a:lnTo>
                  <a:pt x="813" y="609"/>
                </a:lnTo>
                <a:lnTo>
                  <a:pt x="811" y="608"/>
                </a:lnTo>
                <a:lnTo>
                  <a:pt x="808" y="607"/>
                </a:lnTo>
                <a:lnTo>
                  <a:pt x="804" y="603"/>
                </a:lnTo>
                <a:lnTo>
                  <a:pt x="799" y="601"/>
                </a:lnTo>
                <a:lnTo>
                  <a:pt x="795" y="600"/>
                </a:lnTo>
                <a:lnTo>
                  <a:pt x="790" y="600"/>
                </a:lnTo>
                <a:lnTo>
                  <a:pt x="783" y="597"/>
                </a:lnTo>
                <a:lnTo>
                  <a:pt x="776" y="594"/>
                </a:lnTo>
                <a:lnTo>
                  <a:pt x="776" y="587"/>
                </a:lnTo>
                <a:lnTo>
                  <a:pt x="776" y="579"/>
                </a:lnTo>
                <a:lnTo>
                  <a:pt x="776" y="569"/>
                </a:lnTo>
                <a:lnTo>
                  <a:pt x="776" y="561"/>
                </a:lnTo>
                <a:lnTo>
                  <a:pt x="776" y="544"/>
                </a:lnTo>
                <a:lnTo>
                  <a:pt x="777" y="523"/>
                </a:lnTo>
                <a:lnTo>
                  <a:pt x="779" y="513"/>
                </a:lnTo>
                <a:lnTo>
                  <a:pt x="779" y="506"/>
                </a:lnTo>
                <a:lnTo>
                  <a:pt x="781" y="496"/>
                </a:lnTo>
                <a:lnTo>
                  <a:pt x="783" y="488"/>
                </a:lnTo>
                <a:lnTo>
                  <a:pt x="786" y="481"/>
                </a:lnTo>
                <a:lnTo>
                  <a:pt x="790" y="474"/>
                </a:lnTo>
                <a:lnTo>
                  <a:pt x="794" y="467"/>
                </a:lnTo>
                <a:lnTo>
                  <a:pt x="799" y="460"/>
                </a:lnTo>
                <a:lnTo>
                  <a:pt x="801" y="450"/>
                </a:lnTo>
                <a:lnTo>
                  <a:pt x="804" y="439"/>
                </a:lnTo>
                <a:lnTo>
                  <a:pt x="805" y="429"/>
                </a:lnTo>
                <a:lnTo>
                  <a:pt x="805" y="418"/>
                </a:lnTo>
                <a:lnTo>
                  <a:pt x="806" y="397"/>
                </a:lnTo>
                <a:lnTo>
                  <a:pt x="806" y="376"/>
                </a:lnTo>
                <a:lnTo>
                  <a:pt x="808" y="355"/>
                </a:lnTo>
                <a:lnTo>
                  <a:pt x="808" y="335"/>
                </a:lnTo>
                <a:lnTo>
                  <a:pt x="809" y="325"/>
                </a:lnTo>
                <a:lnTo>
                  <a:pt x="809" y="314"/>
                </a:lnTo>
                <a:lnTo>
                  <a:pt x="811" y="304"/>
                </a:lnTo>
                <a:lnTo>
                  <a:pt x="813" y="293"/>
                </a:lnTo>
                <a:lnTo>
                  <a:pt x="813" y="290"/>
                </a:lnTo>
                <a:lnTo>
                  <a:pt x="815" y="290"/>
                </a:lnTo>
                <a:lnTo>
                  <a:pt x="816" y="290"/>
                </a:lnTo>
                <a:lnTo>
                  <a:pt x="819" y="290"/>
                </a:lnTo>
                <a:lnTo>
                  <a:pt x="823" y="290"/>
                </a:lnTo>
                <a:lnTo>
                  <a:pt x="825" y="287"/>
                </a:lnTo>
                <a:lnTo>
                  <a:pt x="827" y="287"/>
                </a:lnTo>
                <a:lnTo>
                  <a:pt x="829" y="283"/>
                </a:lnTo>
                <a:lnTo>
                  <a:pt x="832" y="279"/>
                </a:lnTo>
                <a:lnTo>
                  <a:pt x="833" y="273"/>
                </a:lnTo>
                <a:lnTo>
                  <a:pt x="836" y="269"/>
                </a:lnTo>
                <a:lnTo>
                  <a:pt x="837" y="262"/>
                </a:lnTo>
                <a:lnTo>
                  <a:pt x="839" y="255"/>
                </a:lnTo>
                <a:lnTo>
                  <a:pt x="841" y="241"/>
                </a:lnTo>
                <a:lnTo>
                  <a:pt x="843" y="234"/>
                </a:lnTo>
                <a:lnTo>
                  <a:pt x="843" y="227"/>
                </a:lnTo>
                <a:lnTo>
                  <a:pt x="843" y="220"/>
                </a:lnTo>
                <a:lnTo>
                  <a:pt x="843" y="213"/>
                </a:lnTo>
                <a:lnTo>
                  <a:pt x="843" y="206"/>
                </a:lnTo>
                <a:lnTo>
                  <a:pt x="841" y="203"/>
                </a:lnTo>
                <a:lnTo>
                  <a:pt x="839" y="199"/>
                </a:lnTo>
                <a:lnTo>
                  <a:pt x="836" y="195"/>
                </a:lnTo>
                <a:lnTo>
                  <a:pt x="834" y="192"/>
                </a:lnTo>
                <a:lnTo>
                  <a:pt x="832" y="192"/>
                </a:lnTo>
                <a:lnTo>
                  <a:pt x="826" y="188"/>
                </a:lnTo>
                <a:lnTo>
                  <a:pt x="820" y="185"/>
                </a:lnTo>
                <a:lnTo>
                  <a:pt x="813" y="182"/>
                </a:lnTo>
                <a:lnTo>
                  <a:pt x="808" y="178"/>
                </a:lnTo>
                <a:lnTo>
                  <a:pt x="805" y="178"/>
                </a:lnTo>
                <a:lnTo>
                  <a:pt x="804" y="178"/>
                </a:lnTo>
                <a:lnTo>
                  <a:pt x="801" y="178"/>
                </a:lnTo>
                <a:lnTo>
                  <a:pt x="799" y="175"/>
                </a:lnTo>
                <a:lnTo>
                  <a:pt x="798" y="171"/>
                </a:lnTo>
                <a:lnTo>
                  <a:pt x="797" y="168"/>
                </a:lnTo>
                <a:lnTo>
                  <a:pt x="795" y="167"/>
                </a:lnTo>
                <a:lnTo>
                  <a:pt x="795" y="164"/>
                </a:lnTo>
                <a:lnTo>
                  <a:pt x="794" y="164"/>
                </a:lnTo>
                <a:lnTo>
                  <a:pt x="794" y="162"/>
                </a:lnTo>
                <a:lnTo>
                  <a:pt x="794" y="162"/>
                </a:lnTo>
                <a:lnTo>
                  <a:pt x="795" y="162"/>
                </a:lnTo>
                <a:lnTo>
                  <a:pt x="795" y="160"/>
                </a:lnTo>
                <a:lnTo>
                  <a:pt x="797" y="157"/>
                </a:lnTo>
                <a:lnTo>
                  <a:pt x="797" y="155"/>
                </a:lnTo>
                <a:lnTo>
                  <a:pt x="798" y="153"/>
                </a:lnTo>
                <a:lnTo>
                  <a:pt x="798" y="148"/>
                </a:lnTo>
                <a:lnTo>
                  <a:pt x="799" y="143"/>
                </a:lnTo>
                <a:lnTo>
                  <a:pt x="799" y="136"/>
                </a:lnTo>
                <a:lnTo>
                  <a:pt x="799" y="132"/>
                </a:lnTo>
                <a:lnTo>
                  <a:pt x="801" y="127"/>
                </a:lnTo>
                <a:lnTo>
                  <a:pt x="801" y="122"/>
                </a:lnTo>
                <a:lnTo>
                  <a:pt x="801" y="118"/>
                </a:lnTo>
                <a:lnTo>
                  <a:pt x="801" y="113"/>
                </a:lnTo>
                <a:lnTo>
                  <a:pt x="801" y="108"/>
                </a:lnTo>
                <a:lnTo>
                  <a:pt x="801" y="106"/>
                </a:lnTo>
                <a:lnTo>
                  <a:pt x="801" y="102"/>
                </a:lnTo>
                <a:lnTo>
                  <a:pt x="799" y="97"/>
                </a:lnTo>
                <a:lnTo>
                  <a:pt x="799" y="95"/>
                </a:lnTo>
                <a:lnTo>
                  <a:pt x="799" y="92"/>
                </a:lnTo>
                <a:lnTo>
                  <a:pt x="799" y="88"/>
                </a:lnTo>
                <a:lnTo>
                  <a:pt x="799" y="88"/>
                </a:lnTo>
                <a:lnTo>
                  <a:pt x="801" y="85"/>
                </a:lnTo>
                <a:lnTo>
                  <a:pt x="802" y="85"/>
                </a:lnTo>
                <a:lnTo>
                  <a:pt x="805" y="83"/>
                </a:lnTo>
                <a:lnTo>
                  <a:pt x="808" y="81"/>
                </a:lnTo>
                <a:lnTo>
                  <a:pt x="812" y="78"/>
                </a:lnTo>
                <a:lnTo>
                  <a:pt x="818" y="74"/>
                </a:lnTo>
                <a:lnTo>
                  <a:pt x="816" y="71"/>
                </a:lnTo>
                <a:lnTo>
                  <a:pt x="816" y="67"/>
                </a:lnTo>
                <a:lnTo>
                  <a:pt x="815" y="64"/>
                </a:lnTo>
                <a:lnTo>
                  <a:pt x="813" y="60"/>
                </a:lnTo>
                <a:lnTo>
                  <a:pt x="811" y="55"/>
                </a:lnTo>
                <a:lnTo>
                  <a:pt x="808" y="53"/>
                </a:lnTo>
                <a:lnTo>
                  <a:pt x="804" y="48"/>
                </a:lnTo>
                <a:lnTo>
                  <a:pt x="798" y="46"/>
                </a:lnTo>
                <a:lnTo>
                  <a:pt x="793" y="43"/>
                </a:lnTo>
                <a:lnTo>
                  <a:pt x="788" y="43"/>
                </a:lnTo>
                <a:lnTo>
                  <a:pt x="786" y="42"/>
                </a:lnTo>
                <a:lnTo>
                  <a:pt x="783" y="36"/>
                </a:lnTo>
                <a:lnTo>
                  <a:pt x="780" y="32"/>
                </a:lnTo>
                <a:lnTo>
                  <a:pt x="776" y="25"/>
                </a:lnTo>
                <a:lnTo>
                  <a:pt x="773" y="21"/>
                </a:lnTo>
                <a:lnTo>
                  <a:pt x="769" y="15"/>
                </a:lnTo>
                <a:lnTo>
                  <a:pt x="766" y="11"/>
                </a:lnTo>
                <a:lnTo>
                  <a:pt x="763" y="8"/>
                </a:lnTo>
                <a:lnTo>
                  <a:pt x="760" y="7"/>
                </a:lnTo>
                <a:lnTo>
                  <a:pt x="756" y="4"/>
                </a:lnTo>
                <a:lnTo>
                  <a:pt x="753" y="4"/>
                </a:lnTo>
                <a:lnTo>
                  <a:pt x="748" y="1"/>
                </a:lnTo>
                <a:lnTo>
                  <a:pt x="744" y="0"/>
                </a:lnTo>
                <a:lnTo>
                  <a:pt x="741" y="1"/>
                </a:lnTo>
                <a:lnTo>
                  <a:pt x="738" y="7"/>
                </a:lnTo>
                <a:lnTo>
                  <a:pt x="735" y="8"/>
                </a:lnTo>
                <a:lnTo>
                  <a:pt x="731" y="14"/>
                </a:lnTo>
                <a:lnTo>
                  <a:pt x="723" y="21"/>
                </a:lnTo>
                <a:lnTo>
                  <a:pt x="714" y="25"/>
                </a:lnTo>
                <a:lnTo>
                  <a:pt x="705" y="32"/>
                </a:lnTo>
                <a:lnTo>
                  <a:pt x="695" y="39"/>
                </a:lnTo>
                <a:lnTo>
                  <a:pt x="686" y="43"/>
                </a:lnTo>
                <a:lnTo>
                  <a:pt x="682" y="43"/>
                </a:lnTo>
                <a:lnTo>
                  <a:pt x="678" y="46"/>
                </a:lnTo>
                <a:lnTo>
                  <a:pt x="666" y="43"/>
                </a:lnTo>
                <a:lnTo>
                  <a:pt x="654" y="42"/>
                </a:lnTo>
                <a:lnTo>
                  <a:pt x="643" y="39"/>
                </a:lnTo>
                <a:lnTo>
                  <a:pt x="632" y="36"/>
                </a:lnTo>
                <a:lnTo>
                  <a:pt x="611" y="29"/>
                </a:lnTo>
                <a:lnTo>
                  <a:pt x="601" y="25"/>
                </a:lnTo>
                <a:lnTo>
                  <a:pt x="589" y="22"/>
                </a:lnTo>
                <a:lnTo>
                  <a:pt x="585" y="22"/>
                </a:lnTo>
                <a:lnTo>
                  <a:pt x="580" y="22"/>
                </a:lnTo>
                <a:lnTo>
                  <a:pt x="572" y="22"/>
                </a:lnTo>
                <a:lnTo>
                  <a:pt x="568" y="22"/>
                </a:lnTo>
                <a:lnTo>
                  <a:pt x="564" y="25"/>
                </a:lnTo>
                <a:lnTo>
                  <a:pt x="561" y="25"/>
                </a:lnTo>
                <a:lnTo>
                  <a:pt x="557" y="28"/>
                </a:lnTo>
                <a:lnTo>
                  <a:pt x="553" y="32"/>
                </a:lnTo>
                <a:lnTo>
                  <a:pt x="548" y="36"/>
                </a:lnTo>
                <a:lnTo>
                  <a:pt x="544" y="42"/>
                </a:lnTo>
                <a:lnTo>
                  <a:pt x="540" y="46"/>
                </a:lnTo>
                <a:lnTo>
                  <a:pt x="537" y="50"/>
                </a:lnTo>
                <a:lnTo>
                  <a:pt x="533" y="57"/>
                </a:lnTo>
                <a:lnTo>
                  <a:pt x="529" y="60"/>
                </a:lnTo>
                <a:lnTo>
                  <a:pt x="525" y="64"/>
                </a:lnTo>
                <a:lnTo>
                  <a:pt x="520" y="64"/>
                </a:lnTo>
                <a:lnTo>
                  <a:pt x="516" y="64"/>
                </a:lnTo>
                <a:lnTo>
                  <a:pt x="513" y="62"/>
                </a:lnTo>
                <a:lnTo>
                  <a:pt x="511" y="60"/>
                </a:lnTo>
                <a:lnTo>
                  <a:pt x="509" y="60"/>
                </a:lnTo>
                <a:lnTo>
                  <a:pt x="509" y="57"/>
                </a:lnTo>
                <a:lnTo>
                  <a:pt x="508" y="53"/>
                </a:lnTo>
                <a:lnTo>
                  <a:pt x="508" y="50"/>
                </a:lnTo>
                <a:lnTo>
                  <a:pt x="507" y="46"/>
                </a:lnTo>
                <a:lnTo>
                  <a:pt x="505" y="46"/>
                </a:lnTo>
                <a:lnTo>
                  <a:pt x="502" y="43"/>
                </a:lnTo>
                <a:lnTo>
                  <a:pt x="498" y="43"/>
                </a:lnTo>
                <a:lnTo>
                  <a:pt x="493" y="42"/>
                </a:lnTo>
                <a:lnTo>
                  <a:pt x="488" y="39"/>
                </a:lnTo>
                <a:lnTo>
                  <a:pt x="484" y="39"/>
                </a:lnTo>
                <a:lnTo>
                  <a:pt x="481" y="36"/>
                </a:lnTo>
                <a:lnTo>
                  <a:pt x="480" y="36"/>
                </a:lnTo>
                <a:lnTo>
                  <a:pt x="479" y="36"/>
                </a:lnTo>
                <a:lnTo>
                  <a:pt x="477" y="36"/>
                </a:lnTo>
                <a:lnTo>
                  <a:pt x="470" y="39"/>
                </a:lnTo>
                <a:lnTo>
                  <a:pt x="462" y="42"/>
                </a:lnTo>
                <a:lnTo>
                  <a:pt x="459" y="43"/>
                </a:lnTo>
                <a:lnTo>
                  <a:pt x="455" y="46"/>
                </a:lnTo>
                <a:lnTo>
                  <a:pt x="452" y="48"/>
                </a:lnTo>
                <a:lnTo>
                  <a:pt x="449" y="50"/>
                </a:lnTo>
                <a:lnTo>
                  <a:pt x="447" y="53"/>
                </a:lnTo>
                <a:lnTo>
                  <a:pt x="445" y="57"/>
                </a:lnTo>
                <a:lnTo>
                  <a:pt x="445" y="60"/>
                </a:lnTo>
                <a:lnTo>
                  <a:pt x="444" y="60"/>
                </a:lnTo>
                <a:lnTo>
                  <a:pt x="444" y="62"/>
                </a:lnTo>
                <a:lnTo>
                  <a:pt x="444" y="64"/>
                </a:lnTo>
                <a:lnTo>
                  <a:pt x="445" y="64"/>
                </a:lnTo>
                <a:lnTo>
                  <a:pt x="445" y="67"/>
                </a:lnTo>
                <a:lnTo>
                  <a:pt x="445" y="69"/>
                </a:lnTo>
                <a:lnTo>
                  <a:pt x="444" y="71"/>
                </a:lnTo>
                <a:lnTo>
                  <a:pt x="442" y="74"/>
                </a:lnTo>
                <a:lnTo>
                  <a:pt x="441" y="76"/>
                </a:lnTo>
                <a:lnTo>
                  <a:pt x="435" y="78"/>
                </a:lnTo>
                <a:lnTo>
                  <a:pt x="430" y="83"/>
                </a:lnTo>
                <a:lnTo>
                  <a:pt x="421" y="85"/>
                </a:lnTo>
                <a:lnTo>
                  <a:pt x="414" y="88"/>
                </a:lnTo>
                <a:lnTo>
                  <a:pt x="406" y="88"/>
                </a:lnTo>
                <a:lnTo>
                  <a:pt x="399" y="88"/>
                </a:lnTo>
                <a:lnTo>
                  <a:pt x="389" y="88"/>
                </a:lnTo>
                <a:lnTo>
                  <a:pt x="382" y="85"/>
                </a:lnTo>
                <a:lnTo>
                  <a:pt x="375" y="83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2" name="Freeform 9">
            <a:extLst>
              <a:ext uri="{FF2B5EF4-FFF2-40B4-BE49-F238E27FC236}">
                <a16:creationId xmlns:a16="http://schemas.microsoft.com/office/drawing/2014/main" id="{0CB30F16-0DA5-515C-5942-D16B5EF9BB07}"/>
              </a:ext>
            </a:extLst>
          </xdr:cNvPr>
          <xdr:cNvSpPr>
            <a:spLocks/>
          </xdr:cNvSpPr>
        </xdr:nvSpPr>
        <xdr:spPr bwMode="auto">
          <a:xfrm>
            <a:off x="2019301" y="1684040"/>
            <a:ext cx="1827213" cy="1492250"/>
          </a:xfrm>
          <a:custGeom>
            <a:avLst/>
            <a:gdLst/>
            <a:ahLst/>
            <a:cxnLst>
              <a:cxn ang="0">
                <a:pos x="70" y="150"/>
              </a:cxn>
              <a:cxn ang="0">
                <a:pos x="104" y="134"/>
              </a:cxn>
              <a:cxn ang="0">
                <a:pos x="137" y="148"/>
              </a:cxn>
              <a:cxn ang="0">
                <a:pos x="190" y="160"/>
              </a:cxn>
              <a:cxn ang="0">
                <a:pos x="210" y="127"/>
              </a:cxn>
              <a:cxn ang="0">
                <a:pos x="279" y="135"/>
              </a:cxn>
              <a:cxn ang="0">
                <a:pos x="300" y="162"/>
              </a:cxn>
              <a:cxn ang="0">
                <a:pos x="484" y="174"/>
              </a:cxn>
              <a:cxn ang="0">
                <a:pos x="518" y="125"/>
              </a:cxn>
              <a:cxn ang="0">
                <a:pos x="505" y="109"/>
              </a:cxn>
              <a:cxn ang="0">
                <a:pos x="498" y="75"/>
              </a:cxn>
              <a:cxn ang="0">
                <a:pos x="560" y="65"/>
              </a:cxn>
              <a:cxn ang="0">
                <a:pos x="581" y="97"/>
              </a:cxn>
              <a:cxn ang="0">
                <a:pos x="623" y="65"/>
              </a:cxn>
              <a:cxn ang="0">
                <a:pos x="620" y="16"/>
              </a:cxn>
              <a:cxn ang="0">
                <a:pos x="662" y="1"/>
              </a:cxn>
              <a:cxn ang="0">
                <a:pos x="695" y="61"/>
              </a:cxn>
              <a:cxn ang="0">
                <a:pos x="727" y="150"/>
              </a:cxn>
              <a:cxn ang="0">
                <a:pos x="765" y="229"/>
              </a:cxn>
              <a:cxn ang="0">
                <a:pos x="807" y="296"/>
              </a:cxn>
              <a:cxn ang="0">
                <a:pos x="886" y="399"/>
              </a:cxn>
              <a:cxn ang="0">
                <a:pos x="925" y="438"/>
              </a:cxn>
              <a:cxn ang="0">
                <a:pos x="973" y="502"/>
              </a:cxn>
              <a:cxn ang="0">
                <a:pos x="1010" y="591"/>
              </a:cxn>
              <a:cxn ang="0">
                <a:pos x="1056" y="675"/>
              </a:cxn>
              <a:cxn ang="0">
                <a:pos x="1059" y="670"/>
              </a:cxn>
              <a:cxn ang="0">
                <a:pos x="1079" y="714"/>
              </a:cxn>
              <a:cxn ang="0">
                <a:pos x="1118" y="760"/>
              </a:cxn>
              <a:cxn ang="0">
                <a:pos x="1150" y="851"/>
              </a:cxn>
              <a:cxn ang="0">
                <a:pos x="1091" y="872"/>
              </a:cxn>
              <a:cxn ang="0">
                <a:pos x="1043" y="903"/>
              </a:cxn>
              <a:cxn ang="0">
                <a:pos x="948" y="886"/>
              </a:cxn>
              <a:cxn ang="0">
                <a:pos x="897" y="919"/>
              </a:cxn>
              <a:cxn ang="0">
                <a:pos x="874" y="896"/>
              </a:cxn>
              <a:cxn ang="0">
                <a:pos x="829" y="893"/>
              </a:cxn>
              <a:cxn ang="0">
                <a:pos x="812" y="914"/>
              </a:cxn>
              <a:cxn ang="0">
                <a:pos x="758" y="935"/>
              </a:cxn>
              <a:cxn ang="0">
                <a:pos x="734" y="910"/>
              </a:cxn>
              <a:cxn ang="0">
                <a:pos x="692" y="886"/>
              </a:cxn>
              <a:cxn ang="0">
                <a:pos x="641" y="875"/>
              </a:cxn>
              <a:cxn ang="0">
                <a:pos x="589" y="847"/>
              </a:cxn>
              <a:cxn ang="0">
                <a:pos x="571" y="809"/>
              </a:cxn>
              <a:cxn ang="0">
                <a:pos x="539" y="840"/>
              </a:cxn>
              <a:cxn ang="0">
                <a:pos x="494" y="840"/>
              </a:cxn>
              <a:cxn ang="0">
                <a:pos x="462" y="823"/>
              </a:cxn>
              <a:cxn ang="0">
                <a:pos x="424" y="865"/>
              </a:cxn>
              <a:cxn ang="0">
                <a:pos x="341" y="858"/>
              </a:cxn>
              <a:cxn ang="0">
                <a:pos x="299" y="844"/>
              </a:cxn>
              <a:cxn ang="0">
                <a:pos x="337" y="725"/>
              </a:cxn>
              <a:cxn ang="0">
                <a:pos x="316" y="598"/>
              </a:cxn>
              <a:cxn ang="0">
                <a:pos x="228" y="551"/>
              </a:cxn>
              <a:cxn ang="0">
                <a:pos x="211" y="431"/>
              </a:cxn>
              <a:cxn ang="0">
                <a:pos x="219" y="370"/>
              </a:cxn>
              <a:cxn ang="0">
                <a:pos x="168" y="335"/>
              </a:cxn>
              <a:cxn ang="0">
                <a:pos x="154" y="300"/>
              </a:cxn>
              <a:cxn ang="0">
                <a:pos x="115" y="293"/>
              </a:cxn>
              <a:cxn ang="0">
                <a:pos x="74" y="261"/>
              </a:cxn>
              <a:cxn ang="0">
                <a:pos x="32" y="213"/>
              </a:cxn>
              <a:cxn ang="0">
                <a:pos x="5" y="195"/>
              </a:cxn>
            </a:cxnLst>
            <a:rect l="0" t="0" r="r" b="b"/>
            <a:pathLst>
              <a:path w="1151" h="940">
                <a:moveTo>
                  <a:pt x="0" y="199"/>
                </a:moveTo>
                <a:lnTo>
                  <a:pt x="5" y="195"/>
                </a:lnTo>
                <a:lnTo>
                  <a:pt x="7" y="191"/>
                </a:lnTo>
                <a:lnTo>
                  <a:pt x="12" y="188"/>
                </a:lnTo>
                <a:lnTo>
                  <a:pt x="14" y="184"/>
                </a:lnTo>
                <a:lnTo>
                  <a:pt x="23" y="180"/>
                </a:lnTo>
                <a:lnTo>
                  <a:pt x="31" y="176"/>
                </a:lnTo>
                <a:lnTo>
                  <a:pt x="39" y="171"/>
                </a:lnTo>
                <a:lnTo>
                  <a:pt x="48" y="167"/>
                </a:lnTo>
                <a:lnTo>
                  <a:pt x="58" y="163"/>
                </a:lnTo>
                <a:lnTo>
                  <a:pt x="66" y="157"/>
                </a:lnTo>
                <a:lnTo>
                  <a:pt x="69" y="153"/>
                </a:lnTo>
                <a:lnTo>
                  <a:pt x="70" y="150"/>
                </a:lnTo>
                <a:lnTo>
                  <a:pt x="73" y="148"/>
                </a:lnTo>
                <a:lnTo>
                  <a:pt x="73" y="146"/>
                </a:lnTo>
                <a:lnTo>
                  <a:pt x="74" y="145"/>
                </a:lnTo>
                <a:lnTo>
                  <a:pt x="76" y="143"/>
                </a:lnTo>
                <a:lnTo>
                  <a:pt x="78" y="142"/>
                </a:lnTo>
                <a:lnTo>
                  <a:pt x="80" y="141"/>
                </a:lnTo>
                <a:lnTo>
                  <a:pt x="81" y="141"/>
                </a:lnTo>
                <a:lnTo>
                  <a:pt x="83" y="139"/>
                </a:lnTo>
                <a:lnTo>
                  <a:pt x="85" y="139"/>
                </a:lnTo>
                <a:lnTo>
                  <a:pt x="88" y="138"/>
                </a:lnTo>
                <a:lnTo>
                  <a:pt x="92" y="138"/>
                </a:lnTo>
                <a:lnTo>
                  <a:pt x="98" y="137"/>
                </a:lnTo>
                <a:lnTo>
                  <a:pt x="104" y="134"/>
                </a:lnTo>
                <a:lnTo>
                  <a:pt x="105" y="134"/>
                </a:lnTo>
                <a:lnTo>
                  <a:pt x="108" y="132"/>
                </a:lnTo>
                <a:lnTo>
                  <a:pt x="112" y="131"/>
                </a:lnTo>
                <a:lnTo>
                  <a:pt x="115" y="131"/>
                </a:lnTo>
                <a:lnTo>
                  <a:pt x="116" y="130"/>
                </a:lnTo>
                <a:lnTo>
                  <a:pt x="118" y="130"/>
                </a:lnTo>
                <a:lnTo>
                  <a:pt x="122" y="131"/>
                </a:lnTo>
                <a:lnTo>
                  <a:pt x="126" y="134"/>
                </a:lnTo>
                <a:lnTo>
                  <a:pt x="129" y="135"/>
                </a:lnTo>
                <a:lnTo>
                  <a:pt x="131" y="138"/>
                </a:lnTo>
                <a:lnTo>
                  <a:pt x="133" y="139"/>
                </a:lnTo>
                <a:lnTo>
                  <a:pt x="134" y="142"/>
                </a:lnTo>
                <a:lnTo>
                  <a:pt x="137" y="148"/>
                </a:lnTo>
                <a:lnTo>
                  <a:pt x="140" y="153"/>
                </a:lnTo>
                <a:lnTo>
                  <a:pt x="141" y="156"/>
                </a:lnTo>
                <a:lnTo>
                  <a:pt x="144" y="157"/>
                </a:lnTo>
                <a:lnTo>
                  <a:pt x="147" y="160"/>
                </a:lnTo>
                <a:lnTo>
                  <a:pt x="150" y="163"/>
                </a:lnTo>
                <a:lnTo>
                  <a:pt x="154" y="164"/>
                </a:lnTo>
                <a:lnTo>
                  <a:pt x="159" y="167"/>
                </a:lnTo>
                <a:lnTo>
                  <a:pt x="166" y="166"/>
                </a:lnTo>
                <a:lnTo>
                  <a:pt x="173" y="166"/>
                </a:lnTo>
                <a:lnTo>
                  <a:pt x="180" y="164"/>
                </a:lnTo>
                <a:lnTo>
                  <a:pt x="185" y="163"/>
                </a:lnTo>
                <a:lnTo>
                  <a:pt x="187" y="162"/>
                </a:lnTo>
                <a:lnTo>
                  <a:pt x="190" y="160"/>
                </a:lnTo>
                <a:lnTo>
                  <a:pt x="193" y="157"/>
                </a:lnTo>
                <a:lnTo>
                  <a:pt x="194" y="156"/>
                </a:lnTo>
                <a:lnTo>
                  <a:pt x="196" y="153"/>
                </a:lnTo>
                <a:lnTo>
                  <a:pt x="197" y="150"/>
                </a:lnTo>
                <a:lnTo>
                  <a:pt x="197" y="149"/>
                </a:lnTo>
                <a:lnTo>
                  <a:pt x="197" y="143"/>
                </a:lnTo>
                <a:lnTo>
                  <a:pt x="197" y="141"/>
                </a:lnTo>
                <a:lnTo>
                  <a:pt x="198" y="138"/>
                </a:lnTo>
                <a:lnTo>
                  <a:pt x="200" y="137"/>
                </a:lnTo>
                <a:lnTo>
                  <a:pt x="201" y="134"/>
                </a:lnTo>
                <a:lnTo>
                  <a:pt x="203" y="131"/>
                </a:lnTo>
                <a:lnTo>
                  <a:pt x="207" y="130"/>
                </a:lnTo>
                <a:lnTo>
                  <a:pt x="210" y="127"/>
                </a:lnTo>
                <a:lnTo>
                  <a:pt x="215" y="125"/>
                </a:lnTo>
                <a:lnTo>
                  <a:pt x="224" y="125"/>
                </a:lnTo>
                <a:lnTo>
                  <a:pt x="231" y="125"/>
                </a:lnTo>
                <a:lnTo>
                  <a:pt x="239" y="124"/>
                </a:lnTo>
                <a:lnTo>
                  <a:pt x="246" y="124"/>
                </a:lnTo>
                <a:lnTo>
                  <a:pt x="254" y="124"/>
                </a:lnTo>
                <a:lnTo>
                  <a:pt x="261" y="125"/>
                </a:lnTo>
                <a:lnTo>
                  <a:pt x="268" y="127"/>
                </a:lnTo>
                <a:lnTo>
                  <a:pt x="272" y="128"/>
                </a:lnTo>
                <a:lnTo>
                  <a:pt x="275" y="130"/>
                </a:lnTo>
                <a:lnTo>
                  <a:pt x="275" y="131"/>
                </a:lnTo>
                <a:lnTo>
                  <a:pt x="278" y="131"/>
                </a:lnTo>
                <a:lnTo>
                  <a:pt x="279" y="135"/>
                </a:lnTo>
                <a:lnTo>
                  <a:pt x="279" y="138"/>
                </a:lnTo>
                <a:lnTo>
                  <a:pt x="279" y="142"/>
                </a:lnTo>
                <a:lnTo>
                  <a:pt x="278" y="146"/>
                </a:lnTo>
                <a:lnTo>
                  <a:pt x="278" y="150"/>
                </a:lnTo>
                <a:lnTo>
                  <a:pt x="279" y="155"/>
                </a:lnTo>
                <a:lnTo>
                  <a:pt x="279" y="156"/>
                </a:lnTo>
                <a:lnTo>
                  <a:pt x="281" y="157"/>
                </a:lnTo>
                <a:lnTo>
                  <a:pt x="282" y="159"/>
                </a:lnTo>
                <a:lnTo>
                  <a:pt x="285" y="160"/>
                </a:lnTo>
                <a:lnTo>
                  <a:pt x="288" y="162"/>
                </a:lnTo>
                <a:lnTo>
                  <a:pt x="289" y="162"/>
                </a:lnTo>
                <a:lnTo>
                  <a:pt x="296" y="162"/>
                </a:lnTo>
                <a:lnTo>
                  <a:pt x="300" y="162"/>
                </a:lnTo>
                <a:lnTo>
                  <a:pt x="303" y="162"/>
                </a:lnTo>
                <a:lnTo>
                  <a:pt x="317" y="163"/>
                </a:lnTo>
                <a:lnTo>
                  <a:pt x="334" y="163"/>
                </a:lnTo>
                <a:lnTo>
                  <a:pt x="351" y="166"/>
                </a:lnTo>
                <a:lnTo>
                  <a:pt x="366" y="169"/>
                </a:lnTo>
                <a:lnTo>
                  <a:pt x="401" y="173"/>
                </a:lnTo>
                <a:lnTo>
                  <a:pt x="417" y="176"/>
                </a:lnTo>
                <a:lnTo>
                  <a:pt x="434" y="177"/>
                </a:lnTo>
                <a:lnTo>
                  <a:pt x="450" y="177"/>
                </a:lnTo>
                <a:lnTo>
                  <a:pt x="464" y="177"/>
                </a:lnTo>
                <a:lnTo>
                  <a:pt x="473" y="177"/>
                </a:lnTo>
                <a:lnTo>
                  <a:pt x="480" y="176"/>
                </a:lnTo>
                <a:lnTo>
                  <a:pt x="484" y="174"/>
                </a:lnTo>
                <a:lnTo>
                  <a:pt x="491" y="173"/>
                </a:lnTo>
                <a:lnTo>
                  <a:pt x="498" y="170"/>
                </a:lnTo>
                <a:lnTo>
                  <a:pt x="504" y="167"/>
                </a:lnTo>
                <a:lnTo>
                  <a:pt x="508" y="164"/>
                </a:lnTo>
                <a:lnTo>
                  <a:pt x="512" y="160"/>
                </a:lnTo>
                <a:lnTo>
                  <a:pt x="518" y="156"/>
                </a:lnTo>
                <a:lnTo>
                  <a:pt x="522" y="150"/>
                </a:lnTo>
                <a:lnTo>
                  <a:pt x="525" y="145"/>
                </a:lnTo>
                <a:lnTo>
                  <a:pt x="526" y="139"/>
                </a:lnTo>
                <a:lnTo>
                  <a:pt x="525" y="135"/>
                </a:lnTo>
                <a:lnTo>
                  <a:pt x="522" y="131"/>
                </a:lnTo>
                <a:lnTo>
                  <a:pt x="519" y="128"/>
                </a:lnTo>
                <a:lnTo>
                  <a:pt x="518" y="125"/>
                </a:lnTo>
                <a:lnTo>
                  <a:pt x="515" y="124"/>
                </a:lnTo>
                <a:lnTo>
                  <a:pt x="515" y="124"/>
                </a:lnTo>
                <a:lnTo>
                  <a:pt x="511" y="123"/>
                </a:lnTo>
                <a:lnTo>
                  <a:pt x="508" y="123"/>
                </a:lnTo>
                <a:lnTo>
                  <a:pt x="505" y="123"/>
                </a:lnTo>
                <a:lnTo>
                  <a:pt x="505" y="121"/>
                </a:lnTo>
                <a:lnTo>
                  <a:pt x="504" y="120"/>
                </a:lnTo>
                <a:lnTo>
                  <a:pt x="501" y="118"/>
                </a:lnTo>
                <a:lnTo>
                  <a:pt x="501" y="116"/>
                </a:lnTo>
                <a:lnTo>
                  <a:pt x="504" y="114"/>
                </a:lnTo>
                <a:lnTo>
                  <a:pt x="504" y="113"/>
                </a:lnTo>
                <a:lnTo>
                  <a:pt x="505" y="110"/>
                </a:lnTo>
                <a:lnTo>
                  <a:pt x="505" y="109"/>
                </a:lnTo>
                <a:lnTo>
                  <a:pt x="508" y="106"/>
                </a:lnTo>
                <a:lnTo>
                  <a:pt x="512" y="103"/>
                </a:lnTo>
                <a:lnTo>
                  <a:pt x="515" y="100"/>
                </a:lnTo>
                <a:lnTo>
                  <a:pt x="519" y="99"/>
                </a:lnTo>
                <a:lnTo>
                  <a:pt x="522" y="97"/>
                </a:lnTo>
                <a:lnTo>
                  <a:pt x="494" y="88"/>
                </a:lnTo>
                <a:lnTo>
                  <a:pt x="491" y="86"/>
                </a:lnTo>
                <a:lnTo>
                  <a:pt x="491" y="85"/>
                </a:lnTo>
                <a:lnTo>
                  <a:pt x="491" y="83"/>
                </a:lnTo>
                <a:lnTo>
                  <a:pt x="494" y="81"/>
                </a:lnTo>
                <a:lnTo>
                  <a:pt x="494" y="79"/>
                </a:lnTo>
                <a:lnTo>
                  <a:pt x="497" y="76"/>
                </a:lnTo>
                <a:lnTo>
                  <a:pt x="498" y="75"/>
                </a:lnTo>
                <a:lnTo>
                  <a:pt x="498" y="74"/>
                </a:lnTo>
                <a:lnTo>
                  <a:pt x="504" y="71"/>
                </a:lnTo>
                <a:lnTo>
                  <a:pt x="508" y="68"/>
                </a:lnTo>
                <a:lnTo>
                  <a:pt x="515" y="67"/>
                </a:lnTo>
                <a:lnTo>
                  <a:pt x="519" y="65"/>
                </a:lnTo>
                <a:lnTo>
                  <a:pt x="526" y="65"/>
                </a:lnTo>
                <a:lnTo>
                  <a:pt x="533" y="65"/>
                </a:lnTo>
                <a:lnTo>
                  <a:pt x="539" y="65"/>
                </a:lnTo>
                <a:lnTo>
                  <a:pt x="546" y="64"/>
                </a:lnTo>
                <a:lnTo>
                  <a:pt x="547" y="65"/>
                </a:lnTo>
                <a:lnTo>
                  <a:pt x="550" y="65"/>
                </a:lnTo>
                <a:lnTo>
                  <a:pt x="557" y="65"/>
                </a:lnTo>
                <a:lnTo>
                  <a:pt x="560" y="65"/>
                </a:lnTo>
                <a:lnTo>
                  <a:pt x="564" y="67"/>
                </a:lnTo>
                <a:lnTo>
                  <a:pt x="567" y="67"/>
                </a:lnTo>
                <a:lnTo>
                  <a:pt x="568" y="70"/>
                </a:lnTo>
                <a:lnTo>
                  <a:pt x="571" y="71"/>
                </a:lnTo>
                <a:lnTo>
                  <a:pt x="571" y="74"/>
                </a:lnTo>
                <a:lnTo>
                  <a:pt x="571" y="76"/>
                </a:lnTo>
                <a:lnTo>
                  <a:pt x="571" y="81"/>
                </a:lnTo>
                <a:lnTo>
                  <a:pt x="571" y="83"/>
                </a:lnTo>
                <a:lnTo>
                  <a:pt x="571" y="86"/>
                </a:lnTo>
                <a:lnTo>
                  <a:pt x="571" y="89"/>
                </a:lnTo>
                <a:lnTo>
                  <a:pt x="574" y="92"/>
                </a:lnTo>
                <a:lnTo>
                  <a:pt x="575" y="95"/>
                </a:lnTo>
                <a:lnTo>
                  <a:pt x="581" y="97"/>
                </a:lnTo>
                <a:lnTo>
                  <a:pt x="582" y="99"/>
                </a:lnTo>
                <a:lnTo>
                  <a:pt x="588" y="102"/>
                </a:lnTo>
                <a:lnTo>
                  <a:pt x="592" y="100"/>
                </a:lnTo>
                <a:lnTo>
                  <a:pt x="595" y="99"/>
                </a:lnTo>
                <a:lnTo>
                  <a:pt x="596" y="99"/>
                </a:lnTo>
                <a:lnTo>
                  <a:pt x="599" y="97"/>
                </a:lnTo>
                <a:lnTo>
                  <a:pt x="606" y="95"/>
                </a:lnTo>
                <a:lnTo>
                  <a:pt x="609" y="90"/>
                </a:lnTo>
                <a:lnTo>
                  <a:pt x="610" y="86"/>
                </a:lnTo>
                <a:lnTo>
                  <a:pt x="613" y="82"/>
                </a:lnTo>
                <a:lnTo>
                  <a:pt x="616" y="76"/>
                </a:lnTo>
                <a:lnTo>
                  <a:pt x="620" y="70"/>
                </a:lnTo>
                <a:lnTo>
                  <a:pt x="623" y="65"/>
                </a:lnTo>
                <a:lnTo>
                  <a:pt x="623" y="61"/>
                </a:lnTo>
                <a:lnTo>
                  <a:pt x="624" y="56"/>
                </a:lnTo>
                <a:lnTo>
                  <a:pt x="627" y="51"/>
                </a:lnTo>
                <a:lnTo>
                  <a:pt x="627" y="47"/>
                </a:lnTo>
                <a:lnTo>
                  <a:pt x="627" y="44"/>
                </a:lnTo>
                <a:lnTo>
                  <a:pt x="630" y="43"/>
                </a:lnTo>
                <a:lnTo>
                  <a:pt x="630" y="42"/>
                </a:lnTo>
                <a:lnTo>
                  <a:pt x="627" y="36"/>
                </a:lnTo>
                <a:lnTo>
                  <a:pt x="627" y="32"/>
                </a:lnTo>
                <a:lnTo>
                  <a:pt x="624" y="29"/>
                </a:lnTo>
                <a:lnTo>
                  <a:pt x="624" y="26"/>
                </a:lnTo>
                <a:lnTo>
                  <a:pt x="623" y="21"/>
                </a:lnTo>
                <a:lnTo>
                  <a:pt x="620" y="16"/>
                </a:lnTo>
                <a:lnTo>
                  <a:pt x="620" y="14"/>
                </a:lnTo>
                <a:lnTo>
                  <a:pt x="620" y="12"/>
                </a:lnTo>
                <a:lnTo>
                  <a:pt x="623" y="10"/>
                </a:lnTo>
                <a:lnTo>
                  <a:pt x="623" y="8"/>
                </a:lnTo>
                <a:lnTo>
                  <a:pt x="624" y="7"/>
                </a:lnTo>
                <a:lnTo>
                  <a:pt x="627" y="4"/>
                </a:lnTo>
                <a:lnTo>
                  <a:pt x="630" y="1"/>
                </a:lnTo>
                <a:lnTo>
                  <a:pt x="634" y="0"/>
                </a:lnTo>
                <a:lnTo>
                  <a:pt x="638" y="0"/>
                </a:lnTo>
                <a:lnTo>
                  <a:pt x="645" y="0"/>
                </a:lnTo>
                <a:lnTo>
                  <a:pt x="650" y="0"/>
                </a:lnTo>
                <a:lnTo>
                  <a:pt x="657" y="0"/>
                </a:lnTo>
                <a:lnTo>
                  <a:pt x="662" y="1"/>
                </a:lnTo>
                <a:lnTo>
                  <a:pt x="669" y="3"/>
                </a:lnTo>
                <a:lnTo>
                  <a:pt x="671" y="5"/>
                </a:lnTo>
                <a:lnTo>
                  <a:pt x="673" y="7"/>
                </a:lnTo>
                <a:lnTo>
                  <a:pt x="676" y="8"/>
                </a:lnTo>
                <a:lnTo>
                  <a:pt x="678" y="14"/>
                </a:lnTo>
                <a:lnTo>
                  <a:pt x="680" y="18"/>
                </a:lnTo>
                <a:lnTo>
                  <a:pt x="683" y="22"/>
                </a:lnTo>
                <a:lnTo>
                  <a:pt x="685" y="26"/>
                </a:lnTo>
                <a:lnTo>
                  <a:pt x="687" y="36"/>
                </a:lnTo>
                <a:lnTo>
                  <a:pt x="690" y="44"/>
                </a:lnTo>
                <a:lnTo>
                  <a:pt x="692" y="53"/>
                </a:lnTo>
                <a:lnTo>
                  <a:pt x="692" y="57"/>
                </a:lnTo>
                <a:lnTo>
                  <a:pt x="695" y="61"/>
                </a:lnTo>
                <a:lnTo>
                  <a:pt x="697" y="65"/>
                </a:lnTo>
                <a:lnTo>
                  <a:pt x="699" y="70"/>
                </a:lnTo>
                <a:lnTo>
                  <a:pt x="704" y="74"/>
                </a:lnTo>
                <a:lnTo>
                  <a:pt x="708" y="78"/>
                </a:lnTo>
                <a:lnTo>
                  <a:pt x="710" y="86"/>
                </a:lnTo>
                <a:lnTo>
                  <a:pt x="713" y="95"/>
                </a:lnTo>
                <a:lnTo>
                  <a:pt x="715" y="111"/>
                </a:lnTo>
                <a:lnTo>
                  <a:pt x="716" y="120"/>
                </a:lnTo>
                <a:lnTo>
                  <a:pt x="717" y="127"/>
                </a:lnTo>
                <a:lnTo>
                  <a:pt x="720" y="135"/>
                </a:lnTo>
                <a:lnTo>
                  <a:pt x="722" y="143"/>
                </a:lnTo>
                <a:lnTo>
                  <a:pt x="723" y="148"/>
                </a:lnTo>
                <a:lnTo>
                  <a:pt x="727" y="150"/>
                </a:lnTo>
                <a:lnTo>
                  <a:pt x="730" y="153"/>
                </a:lnTo>
                <a:lnTo>
                  <a:pt x="734" y="156"/>
                </a:lnTo>
                <a:lnTo>
                  <a:pt x="743" y="162"/>
                </a:lnTo>
                <a:lnTo>
                  <a:pt x="745" y="164"/>
                </a:lnTo>
                <a:lnTo>
                  <a:pt x="750" y="167"/>
                </a:lnTo>
                <a:lnTo>
                  <a:pt x="751" y="174"/>
                </a:lnTo>
                <a:lnTo>
                  <a:pt x="752" y="183"/>
                </a:lnTo>
                <a:lnTo>
                  <a:pt x="755" y="198"/>
                </a:lnTo>
                <a:lnTo>
                  <a:pt x="757" y="205"/>
                </a:lnTo>
                <a:lnTo>
                  <a:pt x="758" y="213"/>
                </a:lnTo>
                <a:lnTo>
                  <a:pt x="762" y="220"/>
                </a:lnTo>
                <a:lnTo>
                  <a:pt x="763" y="227"/>
                </a:lnTo>
                <a:lnTo>
                  <a:pt x="765" y="229"/>
                </a:lnTo>
                <a:lnTo>
                  <a:pt x="766" y="231"/>
                </a:lnTo>
                <a:lnTo>
                  <a:pt x="769" y="233"/>
                </a:lnTo>
                <a:lnTo>
                  <a:pt x="773" y="234"/>
                </a:lnTo>
                <a:lnTo>
                  <a:pt x="777" y="237"/>
                </a:lnTo>
                <a:lnTo>
                  <a:pt x="780" y="241"/>
                </a:lnTo>
                <a:lnTo>
                  <a:pt x="783" y="247"/>
                </a:lnTo>
                <a:lnTo>
                  <a:pt x="787" y="255"/>
                </a:lnTo>
                <a:lnTo>
                  <a:pt x="791" y="265"/>
                </a:lnTo>
                <a:lnTo>
                  <a:pt x="794" y="275"/>
                </a:lnTo>
                <a:lnTo>
                  <a:pt x="798" y="283"/>
                </a:lnTo>
                <a:lnTo>
                  <a:pt x="801" y="287"/>
                </a:lnTo>
                <a:lnTo>
                  <a:pt x="804" y="291"/>
                </a:lnTo>
                <a:lnTo>
                  <a:pt x="807" y="296"/>
                </a:lnTo>
                <a:lnTo>
                  <a:pt x="811" y="300"/>
                </a:lnTo>
                <a:lnTo>
                  <a:pt x="815" y="303"/>
                </a:lnTo>
                <a:lnTo>
                  <a:pt x="819" y="307"/>
                </a:lnTo>
                <a:lnTo>
                  <a:pt x="826" y="318"/>
                </a:lnTo>
                <a:lnTo>
                  <a:pt x="833" y="330"/>
                </a:lnTo>
                <a:lnTo>
                  <a:pt x="840" y="343"/>
                </a:lnTo>
                <a:lnTo>
                  <a:pt x="847" y="354"/>
                </a:lnTo>
                <a:lnTo>
                  <a:pt x="856" y="365"/>
                </a:lnTo>
                <a:lnTo>
                  <a:pt x="864" y="377"/>
                </a:lnTo>
                <a:lnTo>
                  <a:pt x="874" y="386"/>
                </a:lnTo>
                <a:lnTo>
                  <a:pt x="879" y="390"/>
                </a:lnTo>
                <a:lnTo>
                  <a:pt x="885" y="395"/>
                </a:lnTo>
                <a:lnTo>
                  <a:pt x="886" y="399"/>
                </a:lnTo>
                <a:lnTo>
                  <a:pt x="889" y="403"/>
                </a:lnTo>
                <a:lnTo>
                  <a:pt x="892" y="406"/>
                </a:lnTo>
                <a:lnTo>
                  <a:pt x="893" y="409"/>
                </a:lnTo>
                <a:lnTo>
                  <a:pt x="897" y="411"/>
                </a:lnTo>
                <a:lnTo>
                  <a:pt x="902" y="416"/>
                </a:lnTo>
                <a:lnTo>
                  <a:pt x="906" y="418"/>
                </a:lnTo>
                <a:lnTo>
                  <a:pt x="911" y="421"/>
                </a:lnTo>
                <a:lnTo>
                  <a:pt x="916" y="424"/>
                </a:lnTo>
                <a:lnTo>
                  <a:pt x="918" y="425"/>
                </a:lnTo>
                <a:lnTo>
                  <a:pt x="920" y="427"/>
                </a:lnTo>
                <a:lnTo>
                  <a:pt x="921" y="427"/>
                </a:lnTo>
                <a:lnTo>
                  <a:pt x="921" y="428"/>
                </a:lnTo>
                <a:lnTo>
                  <a:pt x="925" y="438"/>
                </a:lnTo>
                <a:lnTo>
                  <a:pt x="928" y="448"/>
                </a:lnTo>
                <a:lnTo>
                  <a:pt x="931" y="457"/>
                </a:lnTo>
                <a:lnTo>
                  <a:pt x="935" y="464"/>
                </a:lnTo>
                <a:lnTo>
                  <a:pt x="936" y="467"/>
                </a:lnTo>
                <a:lnTo>
                  <a:pt x="939" y="473"/>
                </a:lnTo>
                <a:lnTo>
                  <a:pt x="942" y="474"/>
                </a:lnTo>
                <a:lnTo>
                  <a:pt x="945" y="478"/>
                </a:lnTo>
                <a:lnTo>
                  <a:pt x="949" y="481"/>
                </a:lnTo>
                <a:lnTo>
                  <a:pt x="953" y="484"/>
                </a:lnTo>
                <a:lnTo>
                  <a:pt x="957" y="487"/>
                </a:lnTo>
                <a:lnTo>
                  <a:pt x="964" y="488"/>
                </a:lnTo>
                <a:lnTo>
                  <a:pt x="969" y="495"/>
                </a:lnTo>
                <a:lnTo>
                  <a:pt x="973" y="502"/>
                </a:lnTo>
                <a:lnTo>
                  <a:pt x="980" y="516"/>
                </a:lnTo>
                <a:lnTo>
                  <a:pt x="987" y="530"/>
                </a:lnTo>
                <a:lnTo>
                  <a:pt x="992" y="537"/>
                </a:lnTo>
                <a:lnTo>
                  <a:pt x="996" y="544"/>
                </a:lnTo>
                <a:lnTo>
                  <a:pt x="998" y="547"/>
                </a:lnTo>
                <a:lnTo>
                  <a:pt x="998" y="548"/>
                </a:lnTo>
                <a:lnTo>
                  <a:pt x="1001" y="554"/>
                </a:lnTo>
                <a:lnTo>
                  <a:pt x="1002" y="558"/>
                </a:lnTo>
                <a:lnTo>
                  <a:pt x="1005" y="565"/>
                </a:lnTo>
                <a:lnTo>
                  <a:pt x="1006" y="572"/>
                </a:lnTo>
                <a:lnTo>
                  <a:pt x="1008" y="579"/>
                </a:lnTo>
                <a:lnTo>
                  <a:pt x="1009" y="586"/>
                </a:lnTo>
                <a:lnTo>
                  <a:pt x="1010" y="591"/>
                </a:lnTo>
                <a:lnTo>
                  <a:pt x="1013" y="600"/>
                </a:lnTo>
                <a:lnTo>
                  <a:pt x="1017" y="610"/>
                </a:lnTo>
                <a:lnTo>
                  <a:pt x="1022" y="619"/>
                </a:lnTo>
                <a:lnTo>
                  <a:pt x="1027" y="628"/>
                </a:lnTo>
                <a:lnTo>
                  <a:pt x="1033" y="637"/>
                </a:lnTo>
                <a:lnTo>
                  <a:pt x="1038" y="646"/>
                </a:lnTo>
                <a:lnTo>
                  <a:pt x="1045" y="654"/>
                </a:lnTo>
                <a:lnTo>
                  <a:pt x="1052" y="661"/>
                </a:lnTo>
                <a:lnTo>
                  <a:pt x="1054" y="665"/>
                </a:lnTo>
                <a:lnTo>
                  <a:pt x="1055" y="668"/>
                </a:lnTo>
                <a:lnTo>
                  <a:pt x="1055" y="670"/>
                </a:lnTo>
                <a:lnTo>
                  <a:pt x="1056" y="674"/>
                </a:lnTo>
                <a:lnTo>
                  <a:pt x="1056" y="675"/>
                </a:lnTo>
                <a:lnTo>
                  <a:pt x="1056" y="677"/>
                </a:lnTo>
                <a:lnTo>
                  <a:pt x="1058" y="677"/>
                </a:lnTo>
                <a:lnTo>
                  <a:pt x="1058" y="677"/>
                </a:lnTo>
                <a:lnTo>
                  <a:pt x="1058" y="677"/>
                </a:lnTo>
                <a:lnTo>
                  <a:pt x="1056" y="675"/>
                </a:lnTo>
                <a:lnTo>
                  <a:pt x="1056" y="672"/>
                </a:lnTo>
                <a:lnTo>
                  <a:pt x="1056" y="670"/>
                </a:lnTo>
                <a:lnTo>
                  <a:pt x="1056" y="670"/>
                </a:lnTo>
                <a:lnTo>
                  <a:pt x="1056" y="668"/>
                </a:lnTo>
                <a:lnTo>
                  <a:pt x="1058" y="668"/>
                </a:lnTo>
                <a:lnTo>
                  <a:pt x="1058" y="670"/>
                </a:lnTo>
                <a:lnTo>
                  <a:pt x="1059" y="670"/>
                </a:lnTo>
                <a:lnTo>
                  <a:pt x="1059" y="670"/>
                </a:lnTo>
                <a:lnTo>
                  <a:pt x="1061" y="672"/>
                </a:lnTo>
                <a:lnTo>
                  <a:pt x="1062" y="675"/>
                </a:lnTo>
                <a:lnTo>
                  <a:pt x="1063" y="677"/>
                </a:lnTo>
                <a:lnTo>
                  <a:pt x="1066" y="681"/>
                </a:lnTo>
                <a:lnTo>
                  <a:pt x="1068" y="684"/>
                </a:lnTo>
                <a:lnTo>
                  <a:pt x="1070" y="689"/>
                </a:lnTo>
                <a:lnTo>
                  <a:pt x="1075" y="695"/>
                </a:lnTo>
                <a:lnTo>
                  <a:pt x="1076" y="700"/>
                </a:lnTo>
                <a:lnTo>
                  <a:pt x="1077" y="704"/>
                </a:lnTo>
                <a:lnTo>
                  <a:pt x="1079" y="707"/>
                </a:lnTo>
                <a:lnTo>
                  <a:pt x="1079" y="710"/>
                </a:lnTo>
                <a:lnTo>
                  <a:pt x="1079" y="711"/>
                </a:lnTo>
                <a:lnTo>
                  <a:pt x="1079" y="714"/>
                </a:lnTo>
                <a:lnTo>
                  <a:pt x="1079" y="716"/>
                </a:lnTo>
                <a:lnTo>
                  <a:pt x="1080" y="717"/>
                </a:lnTo>
                <a:lnTo>
                  <a:pt x="1082" y="717"/>
                </a:lnTo>
                <a:lnTo>
                  <a:pt x="1083" y="718"/>
                </a:lnTo>
                <a:lnTo>
                  <a:pt x="1086" y="718"/>
                </a:lnTo>
                <a:lnTo>
                  <a:pt x="1090" y="718"/>
                </a:lnTo>
                <a:lnTo>
                  <a:pt x="1094" y="721"/>
                </a:lnTo>
                <a:lnTo>
                  <a:pt x="1100" y="725"/>
                </a:lnTo>
                <a:lnTo>
                  <a:pt x="1104" y="732"/>
                </a:lnTo>
                <a:lnTo>
                  <a:pt x="1108" y="739"/>
                </a:lnTo>
                <a:lnTo>
                  <a:pt x="1112" y="746"/>
                </a:lnTo>
                <a:lnTo>
                  <a:pt x="1115" y="753"/>
                </a:lnTo>
                <a:lnTo>
                  <a:pt x="1118" y="760"/>
                </a:lnTo>
                <a:lnTo>
                  <a:pt x="1122" y="777"/>
                </a:lnTo>
                <a:lnTo>
                  <a:pt x="1126" y="791"/>
                </a:lnTo>
                <a:lnTo>
                  <a:pt x="1129" y="798"/>
                </a:lnTo>
                <a:lnTo>
                  <a:pt x="1133" y="805"/>
                </a:lnTo>
                <a:lnTo>
                  <a:pt x="1136" y="815"/>
                </a:lnTo>
                <a:lnTo>
                  <a:pt x="1140" y="819"/>
                </a:lnTo>
                <a:lnTo>
                  <a:pt x="1144" y="826"/>
                </a:lnTo>
                <a:lnTo>
                  <a:pt x="1150" y="833"/>
                </a:lnTo>
                <a:lnTo>
                  <a:pt x="1151" y="837"/>
                </a:lnTo>
                <a:lnTo>
                  <a:pt x="1151" y="843"/>
                </a:lnTo>
                <a:lnTo>
                  <a:pt x="1151" y="844"/>
                </a:lnTo>
                <a:lnTo>
                  <a:pt x="1151" y="847"/>
                </a:lnTo>
                <a:lnTo>
                  <a:pt x="1150" y="851"/>
                </a:lnTo>
                <a:lnTo>
                  <a:pt x="1149" y="854"/>
                </a:lnTo>
                <a:lnTo>
                  <a:pt x="1146" y="854"/>
                </a:lnTo>
                <a:lnTo>
                  <a:pt x="1143" y="857"/>
                </a:lnTo>
                <a:lnTo>
                  <a:pt x="1140" y="858"/>
                </a:lnTo>
                <a:lnTo>
                  <a:pt x="1137" y="858"/>
                </a:lnTo>
                <a:lnTo>
                  <a:pt x="1129" y="861"/>
                </a:lnTo>
                <a:lnTo>
                  <a:pt x="1122" y="864"/>
                </a:lnTo>
                <a:lnTo>
                  <a:pt x="1112" y="865"/>
                </a:lnTo>
                <a:lnTo>
                  <a:pt x="1109" y="868"/>
                </a:lnTo>
                <a:lnTo>
                  <a:pt x="1104" y="868"/>
                </a:lnTo>
                <a:lnTo>
                  <a:pt x="1100" y="871"/>
                </a:lnTo>
                <a:lnTo>
                  <a:pt x="1096" y="872"/>
                </a:lnTo>
                <a:lnTo>
                  <a:pt x="1091" y="872"/>
                </a:lnTo>
                <a:lnTo>
                  <a:pt x="1087" y="875"/>
                </a:lnTo>
                <a:lnTo>
                  <a:pt x="1086" y="875"/>
                </a:lnTo>
                <a:lnTo>
                  <a:pt x="1084" y="875"/>
                </a:lnTo>
                <a:lnTo>
                  <a:pt x="1083" y="878"/>
                </a:lnTo>
                <a:lnTo>
                  <a:pt x="1080" y="879"/>
                </a:lnTo>
                <a:lnTo>
                  <a:pt x="1076" y="885"/>
                </a:lnTo>
                <a:lnTo>
                  <a:pt x="1073" y="889"/>
                </a:lnTo>
                <a:lnTo>
                  <a:pt x="1068" y="891"/>
                </a:lnTo>
                <a:lnTo>
                  <a:pt x="1063" y="893"/>
                </a:lnTo>
                <a:lnTo>
                  <a:pt x="1059" y="896"/>
                </a:lnTo>
                <a:lnTo>
                  <a:pt x="1054" y="900"/>
                </a:lnTo>
                <a:lnTo>
                  <a:pt x="1048" y="903"/>
                </a:lnTo>
                <a:lnTo>
                  <a:pt x="1043" y="903"/>
                </a:lnTo>
                <a:lnTo>
                  <a:pt x="1037" y="900"/>
                </a:lnTo>
                <a:lnTo>
                  <a:pt x="1031" y="900"/>
                </a:lnTo>
                <a:lnTo>
                  <a:pt x="1027" y="900"/>
                </a:lnTo>
                <a:lnTo>
                  <a:pt x="1019" y="896"/>
                </a:lnTo>
                <a:lnTo>
                  <a:pt x="1012" y="896"/>
                </a:lnTo>
                <a:lnTo>
                  <a:pt x="1003" y="893"/>
                </a:lnTo>
                <a:lnTo>
                  <a:pt x="996" y="889"/>
                </a:lnTo>
                <a:lnTo>
                  <a:pt x="987" y="886"/>
                </a:lnTo>
                <a:lnTo>
                  <a:pt x="983" y="886"/>
                </a:lnTo>
                <a:lnTo>
                  <a:pt x="978" y="885"/>
                </a:lnTo>
                <a:lnTo>
                  <a:pt x="966" y="886"/>
                </a:lnTo>
                <a:lnTo>
                  <a:pt x="955" y="886"/>
                </a:lnTo>
                <a:lnTo>
                  <a:pt x="948" y="886"/>
                </a:lnTo>
                <a:lnTo>
                  <a:pt x="942" y="886"/>
                </a:lnTo>
                <a:lnTo>
                  <a:pt x="936" y="886"/>
                </a:lnTo>
                <a:lnTo>
                  <a:pt x="931" y="889"/>
                </a:lnTo>
                <a:lnTo>
                  <a:pt x="927" y="889"/>
                </a:lnTo>
                <a:lnTo>
                  <a:pt x="924" y="893"/>
                </a:lnTo>
                <a:lnTo>
                  <a:pt x="920" y="896"/>
                </a:lnTo>
                <a:lnTo>
                  <a:pt x="917" y="898"/>
                </a:lnTo>
                <a:lnTo>
                  <a:pt x="910" y="903"/>
                </a:lnTo>
                <a:lnTo>
                  <a:pt x="907" y="905"/>
                </a:lnTo>
                <a:lnTo>
                  <a:pt x="903" y="907"/>
                </a:lnTo>
                <a:lnTo>
                  <a:pt x="902" y="910"/>
                </a:lnTo>
                <a:lnTo>
                  <a:pt x="899" y="914"/>
                </a:lnTo>
                <a:lnTo>
                  <a:pt x="897" y="919"/>
                </a:lnTo>
                <a:lnTo>
                  <a:pt x="896" y="921"/>
                </a:lnTo>
                <a:lnTo>
                  <a:pt x="893" y="921"/>
                </a:lnTo>
                <a:lnTo>
                  <a:pt x="890" y="921"/>
                </a:lnTo>
                <a:lnTo>
                  <a:pt x="888" y="921"/>
                </a:lnTo>
                <a:lnTo>
                  <a:pt x="885" y="921"/>
                </a:lnTo>
                <a:lnTo>
                  <a:pt x="882" y="921"/>
                </a:lnTo>
                <a:lnTo>
                  <a:pt x="881" y="917"/>
                </a:lnTo>
                <a:lnTo>
                  <a:pt x="879" y="914"/>
                </a:lnTo>
                <a:lnTo>
                  <a:pt x="878" y="912"/>
                </a:lnTo>
                <a:lnTo>
                  <a:pt x="877" y="910"/>
                </a:lnTo>
                <a:lnTo>
                  <a:pt x="875" y="903"/>
                </a:lnTo>
                <a:lnTo>
                  <a:pt x="874" y="898"/>
                </a:lnTo>
                <a:lnTo>
                  <a:pt x="874" y="896"/>
                </a:lnTo>
                <a:lnTo>
                  <a:pt x="872" y="893"/>
                </a:lnTo>
                <a:lnTo>
                  <a:pt x="872" y="891"/>
                </a:lnTo>
                <a:lnTo>
                  <a:pt x="871" y="889"/>
                </a:lnTo>
                <a:lnTo>
                  <a:pt x="871" y="889"/>
                </a:lnTo>
                <a:lnTo>
                  <a:pt x="857" y="885"/>
                </a:lnTo>
                <a:lnTo>
                  <a:pt x="851" y="886"/>
                </a:lnTo>
                <a:lnTo>
                  <a:pt x="846" y="889"/>
                </a:lnTo>
                <a:lnTo>
                  <a:pt x="842" y="889"/>
                </a:lnTo>
                <a:lnTo>
                  <a:pt x="837" y="889"/>
                </a:lnTo>
                <a:lnTo>
                  <a:pt x="835" y="891"/>
                </a:lnTo>
                <a:lnTo>
                  <a:pt x="833" y="893"/>
                </a:lnTo>
                <a:lnTo>
                  <a:pt x="830" y="893"/>
                </a:lnTo>
                <a:lnTo>
                  <a:pt x="829" y="893"/>
                </a:lnTo>
                <a:lnTo>
                  <a:pt x="828" y="893"/>
                </a:lnTo>
                <a:lnTo>
                  <a:pt x="829" y="893"/>
                </a:lnTo>
                <a:lnTo>
                  <a:pt x="830" y="893"/>
                </a:lnTo>
                <a:lnTo>
                  <a:pt x="832" y="896"/>
                </a:lnTo>
                <a:lnTo>
                  <a:pt x="832" y="896"/>
                </a:lnTo>
                <a:lnTo>
                  <a:pt x="830" y="898"/>
                </a:lnTo>
                <a:lnTo>
                  <a:pt x="829" y="900"/>
                </a:lnTo>
                <a:lnTo>
                  <a:pt x="828" y="900"/>
                </a:lnTo>
                <a:lnTo>
                  <a:pt x="826" y="903"/>
                </a:lnTo>
                <a:lnTo>
                  <a:pt x="823" y="905"/>
                </a:lnTo>
                <a:lnTo>
                  <a:pt x="821" y="907"/>
                </a:lnTo>
                <a:lnTo>
                  <a:pt x="817" y="910"/>
                </a:lnTo>
                <a:lnTo>
                  <a:pt x="812" y="914"/>
                </a:lnTo>
                <a:lnTo>
                  <a:pt x="807" y="917"/>
                </a:lnTo>
                <a:lnTo>
                  <a:pt x="801" y="921"/>
                </a:lnTo>
                <a:lnTo>
                  <a:pt x="797" y="924"/>
                </a:lnTo>
                <a:lnTo>
                  <a:pt x="793" y="928"/>
                </a:lnTo>
                <a:lnTo>
                  <a:pt x="787" y="931"/>
                </a:lnTo>
                <a:lnTo>
                  <a:pt x="783" y="933"/>
                </a:lnTo>
                <a:lnTo>
                  <a:pt x="779" y="935"/>
                </a:lnTo>
                <a:lnTo>
                  <a:pt x="776" y="938"/>
                </a:lnTo>
                <a:lnTo>
                  <a:pt x="776" y="938"/>
                </a:lnTo>
                <a:lnTo>
                  <a:pt x="773" y="940"/>
                </a:lnTo>
                <a:lnTo>
                  <a:pt x="769" y="938"/>
                </a:lnTo>
                <a:lnTo>
                  <a:pt x="762" y="938"/>
                </a:lnTo>
                <a:lnTo>
                  <a:pt x="758" y="935"/>
                </a:lnTo>
                <a:lnTo>
                  <a:pt x="755" y="935"/>
                </a:lnTo>
                <a:lnTo>
                  <a:pt x="752" y="935"/>
                </a:lnTo>
                <a:lnTo>
                  <a:pt x="750" y="935"/>
                </a:lnTo>
                <a:lnTo>
                  <a:pt x="748" y="933"/>
                </a:lnTo>
                <a:lnTo>
                  <a:pt x="748" y="933"/>
                </a:lnTo>
                <a:lnTo>
                  <a:pt x="745" y="931"/>
                </a:lnTo>
                <a:lnTo>
                  <a:pt x="744" y="931"/>
                </a:lnTo>
                <a:lnTo>
                  <a:pt x="743" y="928"/>
                </a:lnTo>
                <a:lnTo>
                  <a:pt x="741" y="926"/>
                </a:lnTo>
                <a:lnTo>
                  <a:pt x="741" y="924"/>
                </a:lnTo>
                <a:lnTo>
                  <a:pt x="738" y="921"/>
                </a:lnTo>
                <a:lnTo>
                  <a:pt x="736" y="917"/>
                </a:lnTo>
                <a:lnTo>
                  <a:pt x="734" y="910"/>
                </a:lnTo>
                <a:lnTo>
                  <a:pt x="734" y="903"/>
                </a:lnTo>
                <a:lnTo>
                  <a:pt x="731" y="896"/>
                </a:lnTo>
                <a:lnTo>
                  <a:pt x="730" y="893"/>
                </a:lnTo>
                <a:lnTo>
                  <a:pt x="727" y="889"/>
                </a:lnTo>
                <a:lnTo>
                  <a:pt x="727" y="886"/>
                </a:lnTo>
                <a:lnTo>
                  <a:pt x="723" y="885"/>
                </a:lnTo>
                <a:lnTo>
                  <a:pt x="720" y="885"/>
                </a:lnTo>
                <a:lnTo>
                  <a:pt x="717" y="882"/>
                </a:lnTo>
                <a:lnTo>
                  <a:pt x="713" y="882"/>
                </a:lnTo>
                <a:lnTo>
                  <a:pt x="709" y="885"/>
                </a:lnTo>
                <a:lnTo>
                  <a:pt x="704" y="885"/>
                </a:lnTo>
                <a:lnTo>
                  <a:pt x="699" y="886"/>
                </a:lnTo>
                <a:lnTo>
                  <a:pt x="692" y="886"/>
                </a:lnTo>
                <a:lnTo>
                  <a:pt x="685" y="889"/>
                </a:lnTo>
                <a:lnTo>
                  <a:pt x="676" y="889"/>
                </a:lnTo>
                <a:lnTo>
                  <a:pt x="669" y="891"/>
                </a:lnTo>
                <a:lnTo>
                  <a:pt x="662" y="893"/>
                </a:lnTo>
                <a:lnTo>
                  <a:pt x="657" y="893"/>
                </a:lnTo>
                <a:lnTo>
                  <a:pt x="655" y="893"/>
                </a:lnTo>
                <a:lnTo>
                  <a:pt x="650" y="893"/>
                </a:lnTo>
                <a:lnTo>
                  <a:pt x="648" y="891"/>
                </a:lnTo>
                <a:lnTo>
                  <a:pt x="648" y="889"/>
                </a:lnTo>
                <a:lnTo>
                  <a:pt x="645" y="886"/>
                </a:lnTo>
                <a:lnTo>
                  <a:pt x="644" y="885"/>
                </a:lnTo>
                <a:lnTo>
                  <a:pt x="644" y="879"/>
                </a:lnTo>
                <a:lnTo>
                  <a:pt x="641" y="875"/>
                </a:lnTo>
                <a:lnTo>
                  <a:pt x="641" y="871"/>
                </a:lnTo>
                <a:lnTo>
                  <a:pt x="638" y="868"/>
                </a:lnTo>
                <a:lnTo>
                  <a:pt x="637" y="865"/>
                </a:lnTo>
                <a:lnTo>
                  <a:pt x="634" y="861"/>
                </a:lnTo>
                <a:lnTo>
                  <a:pt x="630" y="858"/>
                </a:lnTo>
                <a:lnTo>
                  <a:pt x="624" y="854"/>
                </a:lnTo>
                <a:lnTo>
                  <a:pt x="620" y="854"/>
                </a:lnTo>
                <a:lnTo>
                  <a:pt x="613" y="854"/>
                </a:lnTo>
                <a:lnTo>
                  <a:pt x="609" y="854"/>
                </a:lnTo>
                <a:lnTo>
                  <a:pt x="602" y="851"/>
                </a:lnTo>
                <a:lnTo>
                  <a:pt x="596" y="851"/>
                </a:lnTo>
                <a:lnTo>
                  <a:pt x="592" y="851"/>
                </a:lnTo>
                <a:lnTo>
                  <a:pt x="589" y="847"/>
                </a:lnTo>
                <a:lnTo>
                  <a:pt x="588" y="843"/>
                </a:lnTo>
                <a:lnTo>
                  <a:pt x="588" y="836"/>
                </a:lnTo>
                <a:lnTo>
                  <a:pt x="585" y="829"/>
                </a:lnTo>
                <a:lnTo>
                  <a:pt x="585" y="823"/>
                </a:lnTo>
                <a:lnTo>
                  <a:pt x="585" y="819"/>
                </a:lnTo>
                <a:lnTo>
                  <a:pt x="585" y="815"/>
                </a:lnTo>
                <a:lnTo>
                  <a:pt x="585" y="812"/>
                </a:lnTo>
                <a:lnTo>
                  <a:pt x="585" y="809"/>
                </a:lnTo>
                <a:lnTo>
                  <a:pt x="581" y="809"/>
                </a:lnTo>
                <a:lnTo>
                  <a:pt x="581" y="809"/>
                </a:lnTo>
                <a:lnTo>
                  <a:pt x="575" y="809"/>
                </a:lnTo>
                <a:lnTo>
                  <a:pt x="574" y="809"/>
                </a:lnTo>
                <a:lnTo>
                  <a:pt x="571" y="809"/>
                </a:lnTo>
                <a:lnTo>
                  <a:pt x="568" y="809"/>
                </a:lnTo>
                <a:lnTo>
                  <a:pt x="567" y="809"/>
                </a:lnTo>
                <a:lnTo>
                  <a:pt x="561" y="812"/>
                </a:lnTo>
                <a:lnTo>
                  <a:pt x="557" y="812"/>
                </a:lnTo>
                <a:lnTo>
                  <a:pt x="553" y="812"/>
                </a:lnTo>
                <a:lnTo>
                  <a:pt x="547" y="812"/>
                </a:lnTo>
                <a:lnTo>
                  <a:pt x="543" y="812"/>
                </a:lnTo>
                <a:lnTo>
                  <a:pt x="536" y="815"/>
                </a:lnTo>
                <a:lnTo>
                  <a:pt x="536" y="822"/>
                </a:lnTo>
                <a:lnTo>
                  <a:pt x="539" y="826"/>
                </a:lnTo>
                <a:lnTo>
                  <a:pt x="539" y="833"/>
                </a:lnTo>
                <a:lnTo>
                  <a:pt x="539" y="837"/>
                </a:lnTo>
                <a:lnTo>
                  <a:pt x="539" y="840"/>
                </a:lnTo>
                <a:lnTo>
                  <a:pt x="539" y="844"/>
                </a:lnTo>
                <a:lnTo>
                  <a:pt x="539" y="847"/>
                </a:lnTo>
                <a:lnTo>
                  <a:pt x="536" y="847"/>
                </a:lnTo>
                <a:lnTo>
                  <a:pt x="533" y="850"/>
                </a:lnTo>
                <a:lnTo>
                  <a:pt x="533" y="850"/>
                </a:lnTo>
                <a:lnTo>
                  <a:pt x="529" y="850"/>
                </a:lnTo>
                <a:lnTo>
                  <a:pt x="525" y="850"/>
                </a:lnTo>
                <a:lnTo>
                  <a:pt x="519" y="850"/>
                </a:lnTo>
                <a:lnTo>
                  <a:pt x="512" y="850"/>
                </a:lnTo>
                <a:lnTo>
                  <a:pt x="505" y="847"/>
                </a:lnTo>
                <a:lnTo>
                  <a:pt x="498" y="847"/>
                </a:lnTo>
                <a:lnTo>
                  <a:pt x="497" y="844"/>
                </a:lnTo>
                <a:lnTo>
                  <a:pt x="494" y="840"/>
                </a:lnTo>
                <a:lnTo>
                  <a:pt x="491" y="837"/>
                </a:lnTo>
                <a:lnTo>
                  <a:pt x="491" y="836"/>
                </a:lnTo>
                <a:lnTo>
                  <a:pt x="491" y="833"/>
                </a:lnTo>
                <a:lnTo>
                  <a:pt x="490" y="833"/>
                </a:lnTo>
                <a:lnTo>
                  <a:pt x="487" y="830"/>
                </a:lnTo>
                <a:lnTo>
                  <a:pt x="484" y="830"/>
                </a:lnTo>
                <a:lnTo>
                  <a:pt x="484" y="830"/>
                </a:lnTo>
                <a:lnTo>
                  <a:pt x="483" y="830"/>
                </a:lnTo>
                <a:lnTo>
                  <a:pt x="480" y="829"/>
                </a:lnTo>
                <a:lnTo>
                  <a:pt x="476" y="829"/>
                </a:lnTo>
                <a:lnTo>
                  <a:pt x="473" y="826"/>
                </a:lnTo>
                <a:lnTo>
                  <a:pt x="466" y="826"/>
                </a:lnTo>
                <a:lnTo>
                  <a:pt x="462" y="823"/>
                </a:lnTo>
                <a:lnTo>
                  <a:pt x="459" y="823"/>
                </a:lnTo>
                <a:lnTo>
                  <a:pt x="457" y="823"/>
                </a:lnTo>
                <a:lnTo>
                  <a:pt x="452" y="822"/>
                </a:lnTo>
                <a:lnTo>
                  <a:pt x="450" y="819"/>
                </a:lnTo>
                <a:lnTo>
                  <a:pt x="450" y="819"/>
                </a:lnTo>
                <a:lnTo>
                  <a:pt x="448" y="819"/>
                </a:lnTo>
                <a:lnTo>
                  <a:pt x="443" y="826"/>
                </a:lnTo>
                <a:lnTo>
                  <a:pt x="438" y="833"/>
                </a:lnTo>
                <a:lnTo>
                  <a:pt x="436" y="843"/>
                </a:lnTo>
                <a:lnTo>
                  <a:pt x="434" y="850"/>
                </a:lnTo>
                <a:lnTo>
                  <a:pt x="431" y="857"/>
                </a:lnTo>
                <a:lnTo>
                  <a:pt x="427" y="864"/>
                </a:lnTo>
                <a:lnTo>
                  <a:pt x="424" y="865"/>
                </a:lnTo>
                <a:lnTo>
                  <a:pt x="422" y="868"/>
                </a:lnTo>
                <a:lnTo>
                  <a:pt x="417" y="872"/>
                </a:lnTo>
                <a:lnTo>
                  <a:pt x="415" y="875"/>
                </a:lnTo>
                <a:lnTo>
                  <a:pt x="406" y="872"/>
                </a:lnTo>
                <a:lnTo>
                  <a:pt x="399" y="872"/>
                </a:lnTo>
                <a:lnTo>
                  <a:pt x="392" y="871"/>
                </a:lnTo>
                <a:lnTo>
                  <a:pt x="385" y="868"/>
                </a:lnTo>
                <a:lnTo>
                  <a:pt x="380" y="868"/>
                </a:lnTo>
                <a:lnTo>
                  <a:pt x="373" y="865"/>
                </a:lnTo>
                <a:lnTo>
                  <a:pt x="366" y="861"/>
                </a:lnTo>
                <a:lnTo>
                  <a:pt x="359" y="857"/>
                </a:lnTo>
                <a:lnTo>
                  <a:pt x="351" y="858"/>
                </a:lnTo>
                <a:lnTo>
                  <a:pt x="341" y="858"/>
                </a:lnTo>
                <a:lnTo>
                  <a:pt x="331" y="861"/>
                </a:lnTo>
                <a:lnTo>
                  <a:pt x="323" y="861"/>
                </a:lnTo>
                <a:lnTo>
                  <a:pt x="317" y="861"/>
                </a:lnTo>
                <a:lnTo>
                  <a:pt x="313" y="861"/>
                </a:lnTo>
                <a:lnTo>
                  <a:pt x="310" y="858"/>
                </a:lnTo>
                <a:lnTo>
                  <a:pt x="307" y="858"/>
                </a:lnTo>
                <a:lnTo>
                  <a:pt x="303" y="857"/>
                </a:lnTo>
                <a:lnTo>
                  <a:pt x="303" y="854"/>
                </a:lnTo>
                <a:lnTo>
                  <a:pt x="302" y="854"/>
                </a:lnTo>
                <a:lnTo>
                  <a:pt x="300" y="851"/>
                </a:lnTo>
                <a:lnTo>
                  <a:pt x="299" y="850"/>
                </a:lnTo>
                <a:lnTo>
                  <a:pt x="299" y="847"/>
                </a:lnTo>
                <a:lnTo>
                  <a:pt x="299" y="844"/>
                </a:lnTo>
                <a:lnTo>
                  <a:pt x="299" y="840"/>
                </a:lnTo>
                <a:lnTo>
                  <a:pt x="302" y="836"/>
                </a:lnTo>
                <a:lnTo>
                  <a:pt x="303" y="829"/>
                </a:lnTo>
                <a:lnTo>
                  <a:pt x="307" y="822"/>
                </a:lnTo>
                <a:lnTo>
                  <a:pt x="310" y="815"/>
                </a:lnTo>
                <a:lnTo>
                  <a:pt x="317" y="801"/>
                </a:lnTo>
                <a:lnTo>
                  <a:pt x="323" y="794"/>
                </a:lnTo>
                <a:lnTo>
                  <a:pt x="327" y="788"/>
                </a:lnTo>
                <a:lnTo>
                  <a:pt x="330" y="781"/>
                </a:lnTo>
                <a:lnTo>
                  <a:pt x="331" y="777"/>
                </a:lnTo>
                <a:lnTo>
                  <a:pt x="331" y="760"/>
                </a:lnTo>
                <a:lnTo>
                  <a:pt x="335" y="744"/>
                </a:lnTo>
                <a:lnTo>
                  <a:pt x="337" y="725"/>
                </a:lnTo>
                <a:lnTo>
                  <a:pt x="338" y="711"/>
                </a:lnTo>
                <a:lnTo>
                  <a:pt x="342" y="679"/>
                </a:lnTo>
                <a:lnTo>
                  <a:pt x="344" y="663"/>
                </a:lnTo>
                <a:lnTo>
                  <a:pt x="345" y="647"/>
                </a:lnTo>
                <a:lnTo>
                  <a:pt x="344" y="637"/>
                </a:lnTo>
                <a:lnTo>
                  <a:pt x="342" y="628"/>
                </a:lnTo>
                <a:lnTo>
                  <a:pt x="338" y="621"/>
                </a:lnTo>
                <a:lnTo>
                  <a:pt x="337" y="617"/>
                </a:lnTo>
                <a:lnTo>
                  <a:pt x="331" y="611"/>
                </a:lnTo>
                <a:lnTo>
                  <a:pt x="330" y="607"/>
                </a:lnTo>
                <a:lnTo>
                  <a:pt x="324" y="603"/>
                </a:lnTo>
                <a:lnTo>
                  <a:pt x="320" y="600"/>
                </a:lnTo>
                <a:lnTo>
                  <a:pt x="316" y="598"/>
                </a:lnTo>
                <a:lnTo>
                  <a:pt x="310" y="597"/>
                </a:lnTo>
                <a:lnTo>
                  <a:pt x="303" y="596"/>
                </a:lnTo>
                <a:lnTo>
                  <a:pt x="296" y="593"/>
                </a:lnTo>
                <a:lnTo>
                  <a:pt x="289" y="593"/>
                </a:lnTo>
                <a:lnTo>
                  <a:pt x="281" y="593"/>
                </a:lnTo>
                <a:lnTo>
                  <a:pt x="271" y="591"/>
                </a:lnTo>
                <a:lnTo>
                  <a:pt x="261" y="591"/>
                </a:lnTo>
                <a:lnTo>
                  <a:pt x="254" y="586"/>
                </a:lnTo>
                <a:lnTo>
                  <a:pt x="247" y="579"/>
                </a:lnTo>
                <a:lnTo>
                  <a:pt x="242" y="572"/>
                </a:lnTo>
                <a:lnTo>
                  <a:pt x="236" y="565"/>
                </a:lnTo>
                <a:lnTo>
                  <a:pt x="231" y="558"/>
                </a:lnTo>
                <a:lnTo>
                  <a:pt x="228" y="551"/>
                </a:lnTo>
                <a:lnTo>
                  <a:pt x="224" y="544"/>
                </a:lnTo>
                <a:lnTo>
                  <a:pt x="221" y="536"/>
                </a:lnTo>
                <a:lnTo>
                  <a:pt x="218" y="527"/>
                </a:lnTo>
                <a:lnTo>
                  <a:pt x="217" y="519"/>
                </a:lnTo>
                <a:lnTo>
                  <a:pt x="212" y="501"/>
                </a:lnTo>
                <a:lnTo>
                  <a:pt x="210" y="481"/>
                </a:lnTo>
                <a:lnTo>
                  <a:pt x="205" y="464"/>
                </a:lnTo>
                <a:lnTo>
                  <a:pt x="207" y="459"/>
                </a:lnTo>
                <a:lnTo>
                  <a:pt x="207" y="453"/>
                </a:lnTo>
                <a:lnTo>
                  <a:pt x="208" y="449"/>
                </a:lnTo>
                <a:lnTo>
                  <a:pt x="208" y="445"/>
                </a:lnTo>
                <a:lnTo>
                  <a:pt x="210" y="438"/>
                </a:lnTo>
                <a:lnTo>
                  <a:pt x="211" y="431"/>
                </a:lnTo>
                <a:lnTo>
                  <a:pt x="214" y="424"/>
                </a:lnTo>
                <a:lnTo>
                  <a:pt x="215" y="421"/>
                </a:lnTo>
                <a:lnTo>
                  <a:pt x="218" y="418"/>
                </a:lnTo>
                <a:lnTo>
                  <a:pt x="219" y="416"/>
                </a:lnTo>
                <a:lnTo>
                  <a:pt x="222" y="411"/>
                </a:lnTo>
                <a:lnTo>
                  <a:pt x="225" y="409"/>
                </a:lnTo>
                <a:lnTo>
                  <a:pt x="229" y="404"/>
                </a:lnTo>
                <a:lnTo>
                  <a:pt x="228" y="397"/>
                </a:lnTo>
                <a:lnTo>
                  <a:pt x="226" y="390"/>
                </a:lnTo>
                <a:lnTo>
                  <a:pt x="225" y="385"/>
                </a:lnTo>
                <a:lnTo>
                  <a:pt x="224" y="379"/>
                </a:lnTo>
                <a:lnTo>
                  <a:pt x="222" y="374"/>
                </a:lnTo>
                <a:lnTo>
                  <a:pt x="219" y="370"/>
                </a:lnTo>
                <a:lnTo>
                  <a:pt x="217" y="365"/>
                </a:lnTo>
                <a:lnTo>
                  <a:pt x="214" y="361"/>
                </a:lnTo>
                <a:lnTo>
                  <a:pt x="211" y="358"/>
                </a:lnTo>
                <a:lnTo>
                  <a:pt x="207" y="356"/>
                </a:lnTo>
                <a:lnTo>
                  <a:pt x="203" y="353"/>
                </a:lnTo>
                <a:lnTo>
                  <a:pt x="198" y="350"/>
                </a:lnTo>
                <a:lnTo>
                  <a:pt x="193" y="349"/>
                </a:lnTo>
                <a:lnTo>
                  <a:pt x="187" y="347"/>
                </a:lnTo>
                <a:lnTo>
                  <a:pt x="180" y="346"/>
                </a:lnTo>
                <a:lnTo>
                  <a:pt x="173" y="344"/>
                </a:lnTo>
                <a:lnTo>
                  <a:pt x="171" y="340"/>
                </a:lnTo>
                <a:lnTo>
                  <a:pt x="169" y="337"/>
                </a:lnTo>
                <a:lnTo>
                  <a:pt x="168" y="335"/>
                </a:lnTo>
                <a:lnTo>
                  <a:pt x="166" y="333"/>
                </a:lnTo>
                <a:lnTo>
                  <a:pt x="165" y="330"/>
                </a:lnTo>
                <a:lnTo>
                  <a:pt x="164" y="329"/>
                </a:lnTo>
                <a:lnTo>
                  <a:pt x="162" y="328"/>
                </a:lnTo>
                <a:lnTo>
                  <a:pt x="162" y="326"/>
                </a:lnTo>
                <a:lnTo>
                  <a:pt x="161" y="324"/>
                </a:lnTo>
                <a:lnTo>
                  <a:pt x="161" y="322"/>
                </a:lnTo>
                <a:lnTo>
                  <a:pt x="161" y="319"/>
                </a:lnTo>
                <a:lnTo>
                  <a:pt x="159" y="317"/>
                </a:lnTo>
                <a:lnTo>
                  <a:pt x="158" y="312"/>
                </a:lnTo>
                <a:lnTo>
                  <a:pt x="157" y="308"/>
                </a:lnTo>
                <a:lnTo>
                  <a:pt x="155" y="303"/>
                </a:lnTo>
                <a:lnTo>
                  <a:pt x="154" y="300"/>
                </a:lnTo>
                <a:lnTo>
                  <a:pt x="151" y="298"/>
                </a:lnTo>
                <a:lnTo>
                  <a:pt x="150" y="298"/>
                </a:lnTo>
                <a:lnTo>
                  <a:pt x="147" y="298"/>
                </a:lnTo>
                <a:lnTo>
                  <a:pt x="141" y="298"/>
                </a:lnTo>
                <a:lnTo>
                  <a:pt x="138" y="298"/>
                </a:lnTo>
                <a:lnTo>
                  <a:pt x="136" y="297"/>
                </a:lnTo>
                <a:lnTo>
                  <a:pt x="130" y="296"/>
                </a:lnTo>
                <a:lnTo>
                  <a:pt x="126" y="296"/>
                </a:lnTo>
                <a:lnTo>
                  <a:pt x="122" y="294"/>
                </a:lnTo>
                <a:lnTo>
                  <a:pt x="120" y="294"/>
                </a:lnTo>
                <a:lnTo>
                  <a:pt x="118" y="293"/>
                </a:lnTo>
                <a:lnTo>
                  <a:pt x="116" y="293"/>
                </a:lnTo>
                <a:lnTo>
                  <a:pt x="115" y="293"/>
                </a:lnTo>
                <a:lnTo>
                  <a:pt x="113" y="293"/>
                </a:lnTo>
                <a:lnTo>
                  <a:pt x="112" y="293"/>
                </a:lnTo>
                <a:lnTo>
                  <a:pt x="111" y="291"/>
                </a:lnTo>
                <a:lnTo>
                  <a:pt x="109" y="291"/>
                </a:lnTo>
                <a:lnTo>
                  <a:pt x="106" y="290"/>
                </a:lnTo>
                <a:lnTo>
                  <a:pt x="104" y="290"/>
                </a:lnTo>
                <a:lnTo>
                  <a:pt x="99" y="289"/>
                </a:lnTo>
                <a:lnTo>
                  <a:pt x="95" y="284"/>
                </a:lnTo>
                <a:lnTo>
                  <a:pt x="91" y="282"/>
                </a:lnTo>
                <a:lnTo>
                  <a:pt x="88" y="277"/>
                </a:lnTo>
                <a:lnTo>
                  <a:pt x="84" y="275"/>
                </a:lnTo>
                <a:lnTo>
                  <a:pt x="80" y="268"/>
                </a:lnTo>
                <a:lnTo>
                  <a:pt x="74" y="261"/>
                </a:lnTo>
                <a:lnTo>
                  <a:pt x="70" y="254"/>
                </a:lnTo>
                <a:lnTo>
                  <a:pt x="66" y="248"/>
                </a:lnTo>
                <a:lnTo>
                  <a:pt x="63" y="245"/>
                </a:lnTo>
                <a:lnTo>
                  <a:pt x="59" y="243"/>
                </a:lnTo>
                <a:lnTo>
                  <a:pt x="56" y="240"/>
                </a:lnTo>
                <a:lnTo>
                  <a:pt x="52" y="237"/>
                </a:lnTo>
                <a:lnTo>
                  <a:pt x="51" y="233"/>
                </a:lnTo>
                <a:lnTo>
                  <a:pt x="49" y="230"/>
                </a:lnTo>
                <a:lnTo>
                  <a:pt x="48" y="227"/>
                </a:lnTo>
                <a:lnTo>
                  <a:pt x="46" y="224"/>
                </a:lnTo>
                <a:lnTo>
                  <a:pt x="42" y="220"/>
                </a:lnTo>
                <a:lnTo>
                  <a:pt x="38" y="217"/>
                </a:lnTo>
                <a:lnTo>
                  <a:pt x="32" y="213"/>
                </a:lnTo>
                <a:lnTo>
                  <a:pt x="27" y="210"/>
                </a:lnTo>
                <a:lnTo>
                  <a:pt x="21" y="208"/>
                </a:lnTo>
                <a:lnTo>
                  <a:pt x="16" y="203"/>
                </a:lnTo>
                <a:lnTo>
                  <a:pt x="14" y="201"/>
                </a:lnTo>
                <a:lnTo>
                  <a:pt x="13" y="198"/>
                </a:lnTo>
                <a:lnTo>
                  <a:pt x="13" y="197"/>
                </a:lnTo>
                <a:lnTo>
                  <a:pt x="12" y="194"/>
                </a:lnTo>
                <a:lnTo>
                  <a:pt x="12" y="192"/>
                </a:lnTo>
                <a:lnTo>
                  <a:pt x="12" y="191"/>
                </a:lnTo>
                <a:lnTo>
                  <a:pt x="10" y="191"/>
                </a:lnTo>
                <a:lnTo>
                  <a:pt x="9" y="191"/>
                </a:lnTo>
                <a:lnTo>
                  <a:pt x="7" y="192"/>
                </a:lnTo>
                <a:lnTo>
                  <a:pt x="5" y="195"/>
                </a:lnTo>
                <a:lnTo>
                  <a:pt x="3" y="198"/>
                </a:lnTo>
                <a:lnTo>
                  <a:pt x="0" y="199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3" name="Freeform 10">
            <a:extLst>
              <a:ext uri="{FF2B5EF4-FFF2-40B4-BE49-F238E27FC236}">
                <a16:creationId xmlns:a16="http://schemas.microsoft.com/office/drawing/2014/main" id="{5CC9BE22-7C1D-8EDE-FBBC-10710BA8A242}"/>
              </a:ext>
            </a:extLst>
          </xdr:cNvPr>
          <xdr:cNvSpPr>
            <a:spLocks/>
          </xdr:cNvSpPr>
        </xdr:nvSpPr>
        <xdr:spPr bwMode="auto">
          <a:xfrm>
            <a:off x="1304926" y="1942802"/>
            <a:ext cx="1292225" cy="1373188"/>
          </a:xfrm>
          <a:custGeom>
            <a:avLst/>
            <a:gdLst/>
            <a:ahLst/>
            <a:cxnLst>
              <a:cxn ang="0">
                <a:pos x="173" y="315"/>
              </a:cxn>
              <a:cxn ang="0">
                <a:pos x="164" y="276"/>
              </a:cxn>
              <a:cxn ang="0">
                <a:pos x="139" y="250"/>
              </a:cxn>
              <a:cxn ang="0">
                <a:pos x="111" y="254"/>
              </a:cxn>
              <a:cxn ang="0">
                <a:pos x="85" y="272"/>
              </a:cxn>
              <a:cxn ang="0">
                <a:pos x="61" y="294"/>
              </a:cxn>
              <a:cxn ang="0">
                <a:pos x="40" y="339"/>
              </a:cxn>
              <a:cxn ang="0">
                <a:pos x="12" y="357"/>
              </a:cxn>
              <a:cxn ang="0">
                <a:pos x="0" y="387"/>
              </a:cxn>
              <a:cxn ang="0">
                <a:pos x="3" y="423"/>
              </a:cxn>
              <a:cxn ang="0">
                <a:pos x="43" y="444"/>
              </a:cxn>
              <a:cxn ang="0">
                <a:pos x="83" y="465"/>
              </a:cxn>
              <a:cxn ang="0">
                <a:pos x="103" y="526"/>
              </a:cxn>
              <a:cxn ang="0">
                <a:pos x="138" y="541"/>
              </a:cxn>
              <a:cxn ang="0">
                <a:pos x="142" y="519"/>
              </a:cxn>
              <a:cxn ang="0">
                <a:pos x="163" y="521"/>
              </a:cxn>
              <a:cxn ang="0">
                <a:pos x="248" y="562"/>
              </a:cxn>
              <a:cxn ang="0">
                <a:pos x="241" y="618"/>
              </a:cxn>
              <a:cxn ang="0">
                <a:pos x="224" y="649"/>
              </a:cxn>
              <a:cxn ang="0">
                <a:pos x="230" y="701"/>
              </a:cxn>
              <a:cxn ang="0">
                <a:pos x="254" y="715"/>
              </a:cxn>
              <a:cxn ang="0">
                <a:pos x="266" y="777"/>
              </a:cxn>
              <a:cxn ang="0">
                <a:pos x="290" y="809"/>
              </a:cxn>
              <a:cxn ang="0">
                <a:pos x="353" y="844"/>
              </a:cxn>
              <a:cxn ang="0">
                <a:pos x="414" y="862"/>
              </a:cxn>
              <a:cxn ang="0">
                <a:pos x="435" y="837"/>
              </a:cxn>
              <a:cxn ang="0">
                <a:pos x="456" y="814"/>
              </a:cxn>
              <a:cxn ang="0">
                <a:pos x="528" y="823"/>
              </a:cxn>
              <a:cxn ang="0">
                <a:pos x="556" y="835"/>
              </a:cxn>
              <a:cxn ang="0">
                <a:pos x="608" y="823"/>
              </a:cxn>
              <a:cxn ang="0">
                <a:pos x="699" y="765"/>
              </a:cxn>
              <a:cxn ang="0">
                <a:pos x="763" y="730"/>
              </a:cxn>
              <a:cxn ang="0">
                <a:pos x="791" y="722"/>
              </a:cxn>
              <a:cxn ang="0">
                <a:pos x="795" y="660"/>
              </a:cxn>
              <a:cxn ang="0">
                <a:pos x="814" y="498"/>
              </a:cxn>
              <a:cxn ang="0">
                <a:pos x="798" y="437"/>
              </a:cxn>
              <a:cxn ang="0">
                <a:pos x="760" y="420"/>
              </a:cxn>
              <a:cxn ang="0">
                <a:pos x="711" y="401"/>
              </a:cxn>
              <a:cxn ang="0">
                <a:pos x="683" y="357"/>
              </a:cxn>
              <a:cxn ang="0">
                <a:pos x="689" y="285"/>
              </a:cxn>
              <a:cxn ang="0">
                <a:pos x="692" y="234"/>
              </a:cxn>
              <a:cxn ang="0">
                <a:pos x="678" y="179"/>
              </a:cxn>
              <a:cxn ang="0">
                <a:pos x="647" y="159"/>
              </a:cxn>
              <a:cxn ang="0">
                <a:pos x="615" y="116"/>
              </a:cxn>
              <a:cxn ang="0">
                <a:pos x="558" y="94"/>
              </a:cxn>
              <a:cxn ang="0">
                <a:pos x="503" y="39"/>
              </a:cxn>
              <a:cxn ang="0">
                <a:pos x="463" y="4"/>
              </a:cxn>
              <a:cxn ang="0">
                <a:pos x="428" y="1"/>
              </a:cxn>
              <a:cxn ang="0">
                <a:pos x="411" y="22"/>
              </a:cxn>
              <a:cxn ang="0">
                <a:pos x="379" y="36"/>
              </a:cxn>
              <a:cxn ang="0">
                <a:pos x="340" y="68"/>
              </a:cxn>
              <a:cxn ang="0">
                <a:pos x="304" y="82"/>
              </a:cxn>
              <a:cxn ang="0">
                <a:pos x="283" y="78"/>
              </a:cxn>
              <a:cxn ang="0">
                <a:pos x="289" y="106"/>
              </a:cxn>
              <a:cxn ang="0">
                <a:pos x="315" y="112"/>
              </a:cxn>
              <a:cxn ang="0">
                <a:pos x="337" y="137"/>
              </a:cxn>
              <a:cxn ang="0">
                <a:pos x="321" y="187"/>
              </a:cxn>
              <a:cxn ang="0">
                <a:pos x="280" y="202"/>
              </a:cxn>
              <a:cxn ang="0">
                <a:pos x="268" y="261"/>
              </a:cxn>
              <a:cxn ang="0">
                <a:pos x="237" y="301"/>
              </a:cxn>
              <a:cxn ang="0">
                <a:pos x="227" y="315"/>
              </a:cxn>
            </a:cxnLst>
            <a:rect l="0" t="0" r="r" b="b"/>
            <a:pathLst>
              <a:path w="814" h="865">
                <a:moveTo>
                  <a:pt x="227" y="321"/>
                </a:moveTo>
                <a:lnTo>
                  <a:pt x="215" y="318"/>
                </a:lnTo>
                <a:lnTo>
                  <a:pt x="202" y="318"/>
                </a:lnTo>
                <a:lnTo>
                  <a:pt x="195" y="318"/>
                </a:lnTo>
                <a:lnTo>
                  <a:pt x="189" y="318"/>
                </a:lnTo>
                <a:lnTo>
                  <a:pt x="182" y="318"/>
                </a:lnTo>
                <a:lnTo>
                  <a:pt x="177" y="315"/>
                </a:lnTo>
                <a:lnTo>
                  <a:pt x="173" y="315"/>
                </a:lnTo>
                <a:lnTo>
                  <a:pt x="171" y="311"/>
                </a:lnTo>
                <a:lnTo>
                  <a:pt x="169" y="310"/>
                </a:lnTo>
                <a:lnTo>
                  <a:pt x="167" y="307"/>
                </a:lnTo>
                <a:lnTo>
                  <a:pt x="166" y="304"/>
                </a:lnTo>
                <a:lnTo>
                  <a:pt x="166" y="300"/>
                </a:lnTo>
                <a:lnTo>
                  <a:pt x="164" y="293"/>
                </a:lnTo>
                <a:lnTo>
                  <a:pt x="164" y="285"/>
                </a:lnTo>
                <a:lnTo>
                  <a:pt x="164" y="276"/>
                </a:lnTo>
                <a:lnTo>
                  <a:pt x="164" y="268"/>
                </a:lnTo>
                <a:lnTo>
                  <a:pt x="163" y="264"/>
                </a:lnTo>
                <a:lnTo>
                  <a:pt x="163" y="260"/>
                </a:lnTo>
                <a:lnTo>
                  <a:pt x="160" y="257"/>
                </a:lnTo>
                <a:lnTo>
                  <a:pt x="157" y="254"/>
                </a:lnTo>
                <a:lnTo>
                  <a:pt x="153" y="253"/>
                </a:lnTo>
                <a:lnTo>
                  <a:pt x="149" y="251"/>
                </a:lnTo>
                <a:lnTo>
                  <a:pt x="139" y="250"/>
                </a:lnTo>
                <a:lnTo>
                  <a:pt x="134" y="248"/>
                </a:lnTo>
                <a:lnTo>
                  <a:pt x="131" y="246"/>
                </a:lnTo>
                <a:lnTo>
                  <a:pt x="125" y="247"/>
                </a:lnTo>
                <a:lnTo>
                  <a:pt x="121" y="248"/>
                </a:lnTo>
                <a:lnTo>
                  <a:pt x="118" y="250"/>
                </a:lnTo>
                <a:lnTo>
                  <a:pt x="117" y="251"/>
                </a:lnTo>
                <a:lnTo>
                  <a:pt x="113" y="253"/>
                </a:lnTo>
                <a:lnTo>
                  <a:pt x="111" y="254"/>
                </a:lnTo>
                <a:lnTo>
                  <a:pt x="107" y="258"/>
                </a:lnTo>
                <a:lnTo>
                  <a:pt x="104" y="261"/>
                </a:lnTo>
                <a:lnTo>
                  <a:pt x="100" y="264"/>
                </a:lnTo>
                <a:lnTo>
                  <a:pt x="99" y="265"/>
                </a:lnTo>
                <a:lnTo>
                  <a:pt x="96" y="267"/>
                </a:lnTo>
                <a:lnTo>
                  <a:pt x="92" y="268"/>
                </a:lnTo>
                <a:lnTo>
                  <a:pt x="89" y="269"/>
                </a:lnTo>
                <a:lnTo>
                  <a:pt x="85" y="272"/>
                </a:lnTo>
                <a:lnTo>
                  <a:pt x="82" y="276"/>
                </a:lnTo>
                <a:lnTo>
                  <a:pt x="78" y="282"/>
                </a:lnTo>
                <a:lnTo>
                  <a:pt x="75" y="286"/>
                </a:lnTo>
                <a:lnTo>
                  <a:pt x="71" y="290"/>
                </a:lnTo>
                <a:lnTo>
                  <a:pt x="68" y="293"/>
                </a:lnTo>
                <a:lnTo>
                  <a:pt x="68" y="294"/>
                </a:lnTo>
                <a:lnTo>
                  <a:pt x="64" y="294"/>
                </a:lnTo>
                <a:lnTo>
                  <a:pt x="61" y="294"/>
                </a:lnTo>
                <a:lnTo>
                  <a:pt x="58" y="294"/>
                </a:lnTo>
                <a:lnTo>
                  <a:pt x="54" y="294"/>
                </a:lnTo>
                <a:lnTo>
                  <a:pt x="50" y="293"/>
                </a:lnTo>
                <a:lnTo>
                  <a:pt x="42" y="321"/>
                </a:lnTo>
                <a:lnTo>
                  <a:pt x="40" y="324"/>
                </a:lnTo>
                <a:lnTo>
                  <a:pt x="40" y="328"/>
                </a:lnTo>
                <a:lnTo>
                  <a:pt x="40" y="335"/>
                </a:lnTo>
                <a:lnTo>
                  <a:pt x="40" y="339"/>
                </a:lnTo>
                <a:lnTo>
                  <a:pt x="40" y="342"/>
                </a:lnTo>
                <a:lnTo>
                  <a:pt x="37" y="346"/>
                </a:lnTo>
                <a:lnTo>
                  <a:pt x="36" y="349"/>
                </a:lnTo>
                <a:lnTo>
                  <a:pt x="35" y="352"/>
                </a:lnTo>
                <a:lnTo>
                  <a:pt x="30" y="353"/>
                </a:lnTo>
                <a:lnTo>
                  <a:pt x="26" y="356"/>
                </a:lnTo>
                <a:lnTo>
                  <a:pt x="22" y="356"/>
                </a:lnTo>
                <a:lnTo>
                  <a:pt x="12" y="357"/>
                </a:lnTo>
                <a:lnTo>
                  <a:pt x="9" y="357"/>
                </a:lnTo>
                <a:lnTo>
                  <a:pt x="5" y="357"/>
                </a:lnTo>
                <a:lnTo>
                  <a:pt x="3" y="360"/>
                </a:lnTo>
                <a:lnTo>
                  <a:pt x="3" y="364"/>
                </a:lnTo>
                <a:lnTo>
                  <a:pt x="0" y="367"/>
                </a:lnTo>
                <a:lnTo>
                  <a:pt x="0" y="371"/>
                </a:lnTo>
                <a:lnTo>
                  <a:pt x="0" y="380"/>
                </a:lnTo>
                <a:lnTo>
                  <a:pt x="0" y="387"/>
                </a:lnTo>
                <a:lnTo>
                  <a:pt x="0" y="392"/>
                </a:lnTo>
                <a:lnTo>
                  <a:pt x="0" y="398"/>
                </a:lnTo>
                <a:lnTo>
                  <a:pt x="0" y="402"/>
                </a:lnTo>
                <a:lnTo>
                  <a:pt x="0" y="409"/>
                </a:lnTo>
                <a:lnTo>
                  <a:pt x="3" y="413"/>
                </a:lnTo>
                <a:lnTo>
                  <a:pt x="3" y="416"/>
                </a:lnTo>
                <a:lnTo>
                  <a:pt x="3" y="420"/>
                </a:lnTo>
                <a:lnTo>
                  <a:pt x="3" y="423"/>
                </a:lnTo>
                <a:lnTo>
                  <a:pt x="5" y="430"/>
                </a:lnTo>
                <a:lnTo>
                  <a:pt x="7" y="434"/>
                </a:lnTo>
                <a:lnTo>
                  <a:pt x="12" y="437"/>
                </a:lnTo>
                <a:lnTo>
                  <a:pt x="15" y="440"/>
                </a:lnTo>
                <a:lnTo>
                  <a:pt x="21" y="442"/>
                </a:lnTo>
                <a:lnTo>
                  <a:pt x="28" y="442"/>
                </a:lnTo>
                <a:lnTo>
                  <a:pt x="35" y="444"/>
                </a:lnTo>
                <a:lnTo>
                  <a:pt x="43" y="444"/>
                </a:lnTo>
                <a:lnTo>
                  <a:pt x="49" y="444"/>
                </a:lnTo>
                <a:lnTo>
                  <a:pt x="54" y="444"/>
                </a:lnTo>
                <a:lnTo>
                  <a:pt x="61" y="444"/>
                </a:lnTo>
                <a:lnTo>
                  <a:pt x="65" y="444"/>
                </a:lnTo>
                <a:lnTo>
                  <a:pt x="72" y="447"/>
                </a:lnTo>
                <a:lnTo>
                  <a:pt x="78" y="447"/>
                </a:lnTo>
                <a:lnTo>
                  <a:pt x="82" y="455"/>
                </a:lnTo>
                <a:lnTo>
                  <a:pt x="83" y="465"/>
                </a:lnTo>
                <a:lnTo>
                  <a:pt x="85" y="474"/>
                </a:lnTo>
                <a:lnTo>
                  <a:pt x="86" y="484"/>
                </a:lnTo>
                <a:lnTo>
                  <a:pt x="89" y="493"/>
                </a:lnTo>
                <a:lnTo>
                  <a:pt x="90" y="504"/>
                </a:lnTo>
                <a:lnTo>
                  <a:pt x="93" y="512"/>
                </a:lnTo>
                <a:lnTo>
                  <a:pt x="97" y="521"/>
                </a:lnTo>
                <a:lnTo>
                  <a:pt x="99" y="523"/>
                </a:lnTo>
                <a:lnTo>
                  <a:pt x="103" y="526"/>
                </a:lnTo>
                <a:lnTo>
                  <a:pt x="104" y="528"/>
                </a:lnTo>
                <a:lnTo>
                  <a:pt x="107" y="530"/>
                </a:lnTo>
                <a:lnTo>
                  <a:pt x="114" y="535"/>
                </a:lnTo>
                <a:lnTo>
                  <a:pt x="121" y="537"/>
                </a:lnTo>
                <a:lnTo>
                  <a:pt x="128" y="540"/>
                </a:lnTo>
                <a:lnTo>
                  <a:pt x="131" y="541"/>
                </a:lnTo>
                <a:lnTo>
                  <a:pt x="134" y="541"/>
                </a:lnTo>
                <a:lnTo>
                  <a:pt x="138" y="541"/>
                </a:lnTo>
                <a:lnTo>
                  <a:pt x="138" y="544"/>
                </a:lnTo>
                <a:lnTo>
                  <a:pt x="139" y="544"/>
                </a:lnTo>
                <a:lnTo>
                  <a:pt x="139" y="540"/>
                </a:lnTo>
                <a:lnTo>
                  <a:pt x="139" y="537"/>
                </a:lnTo>
                <a:lnTo>
                  <a:pt x="139" y="528"/>
                </a:lnTo>
                <a:lnTo>
                  <a:pt x="139" y="526"/>
                </a:lnTo>
                <a:lnTo>
                  <a:pt x="141" y="521"/>
                </a:lnTo>
                <a:lnTo>
                  <a:pt x="142" y="519"/>
                </a:lnTo>
                <a:lnTo>
                  <a:pt x="145" y="516"/>
                </a:lnTo>
                <a:lnTo>
                  <a:pt x="146" y="514"/>
                </a:lnTo>
                <a:lnTo>
                  <a:pt x="148" y="514"/>
                </a:lnTo>
                <a:lnTo>
                  <a:pt x="150" y="514"/>
                </a:lnTo>
                <a:lnTo>
                  <a:pt x="152" y="516"/>
                </a:lnTo>
                <a:lnTo>
                  <a:pt x="157" y="519"/>
                </a:lnTo>
                <a:lnTo>
                  <a:pt x="160" y="521"/>
                </a:lnTo>
                <a:lnTo>
                  <a:pt x="163" y="521"/>
                </a:lnTo>
                <a:lnTo>
                  <a:pt x="178" y="521"/>
                </a:lnTo>
                <a:lnTo>
                  <a:pt x="195" y="523"/>
                </a:lnTo>
                <a:lnTo>
                  <a:pt x="227" y="526"/>
                </a:lnTo>
                <a:lnTo>
                  <a:pt x="231" y="530"/>
                </a:lnTo>
                <a:lnTo>
                  <a:pt x="234" y="535"/>
                </a:lnTo>
                <a:lnTo>
                  <a:pt x="240" y="547"/>
                </a:lnTo>
                <a:lnTo>
                  <a:pt x="245" y="555"/>
                </a:lnTo>
                <a:lnTo>
                  <a:pt x="248" y="562"/>
                </a:lnTo>
                <a:lnTo>
                  <a:pt x="251" y="568"/>
                </a:lnTo>
                <a:lnTo>
                  <a:pt x="249" y="576"/>
                </a:lnTo>
                <a:lnTo>
                  <a:pt x="249" y="588"/>
                </a:lnTo>
                <a:lnTo>
                  <a:pt x="248" y="596"/>
                </a:lnTo>
                <a:lnTo>
                  <a:pt x="247" y="604"/>
                </a:lnTo>
                <a:lnTo>
                  <a:pt x="244" y="611"/>
                </a:lnTo>
                <a:lnTo>
                  <a:pt x="242" y="614"/>
                </a:lnTo>
                <a:lnTo>
                  <a:pt x="241" y="618"/>
                </a:lnTo>
                <a:lnTo>
                  <a:pt x="238" y="621"/>
                </a:lnTo>
                <a:lnTo>
                  <a:pt x="235" y="625"/>
                </a:lnTo>
                <a:lnTo>
                  <a:pt x="231" y="628"/>
                </a:lnTo>
                <a:lnTo>
                  <a:pt x="227" y="632"/>
                </a:lnTo>
                <a:lnTo>
                  <a:pt x="227" y="635"/>
                </a:lnTo>
                <a:lnTo>
                  <a:pt x="226" y="639"/>
                </a:lnTo>
                <a:lnTo>
                  <a:pt x="224" y="645"/>
                </a:lnTo>
                <a:lnTo>
                  <a:pt x="224" y="649"/>
                </a:lnTo>
                <a:lnTo>
                  <a:pt x="223" y="659"/>
                </a:lnTo>
                <a:lnTo>
                  <a:pt x="223" y="670"/>
                </a:lnTo>
                <a:lnTo>
                  <a:pt x="224" y="680"/>
                </a:lnTo>
                <a:lnTo>
                  <a:pt x="224" y="684"/>
                </a:lnTo>
                <a:lnTo>
                  <a:pt x="226" y="688"/>
                </a:lnTo>
                <a:lnTo>
                  <a:pt x="227" y="694"/>
                </a:lnTo>
                <a:lnTo>
                  <a:pt x="229" y="698"/>
                </a:lnTo>
                <a:lnTo>
                  <a:pt x="230" y="701"/>
                </a:lnTo>
                <a:lnTo>
                  <a:pt x="233" y="702"/>
                </a:lnTo>
                <a:lnTo>
                  <a:pt x="234" y="702"/>
                </a:lnTo>
                <a:lnTo>
                  <a:pt x="237" y="705"/>
                </a:lnTo>
                <a:lnTo>
                  <a:pt x="241" y="705"/>
                </a:lnTo>
                <a:lnTo>
                  <a:pt x="247" y="705"/>
                </a:lnTo>
                <a:lnTo>
                  <a:pt x="251" y="708"/>
                </a:lnTo>
                <a:lnTo>
                  <a:pt x="252" y="709"/>
                </a:lnTo>
                <a:lnTo>
                  <a:pt x="254" y="715"/>
                </a:lnTo>
                <a:lnTo>
                  <a:pt x="254" y="719"/>
                </a:lnTo>
                <a:lnTo>
                  <a:pt x="255" y="726"/>
                </a:lnTo>
                <a:lnTo>
                  <a:pt x="256" y="733"/>
                </a:lnTo>
                <a:lnTo>
                  <a:pt x="258" y="740"/>
                </a:lnTo>
                <a:lnTo>
                  <a:pt x="261" y="754"/>
                </a:lnTo>
                <a:lnTo>
                  <a:pt x="262" y="761"/>
                </a:lnTo>
                <a:lnTo>
                  <a:pt x="265" y="770"/>
                </a:lnTo>
                <a:lnTo>
                  <a:pt x="266" y="777"/>
                </a:lnTo>
                <a:lnTo>
                  <a:pt x="268" y="782"/>
                </a:lnTo>
                <a:lnTo>
                  <a:pt x="269" y="788"/>
                </a:lnTo>
                <a:lnTo>
                  <a:pt x="270" y="793"/>
                </a:lnTo>
                <a:lnTo>
                  <a:pt x="272" y="795"/>
                </a:lnTo>
                <a:lnTo>
                  <a:pt x="275" y="800"/>
                </a:lnTo>
                <a:lnTo>
                  <a:pt x="279" y="805"/>
                </a:lnTo>
                <a:lnTo>
                  <a:pt x="284" y="807"/>
                </a:lnTo>
                <a:lnTo>
                  <a:pt x="290" y="809"/>
                </a:lnTo>
                <a:lnTo>
                  <a:pt x="295" y="814"/>
                </a:lnTo>
                <a:lnTo>
                  <a:pt x="302" y="814"/>
                </a:lnTo>
                <a:lnTo>
                  <a:pt x="309" y="816"/>
                </a:lnTo>
                <a:lnTo>
                  <a:pt x="315" y="816"/>
                </a:lnTo>
                <a:lnTo>
                  <a:pt x="321" y="819"/>
                </a:lnTo>
                <a:lnTo>
                  <a:pt x="329" y="823"/>
                </a:lnTo>
                <a:lnTo>
                  <a:pt x="337" y="830"/>
                </a:lnTo>
                <a:lnTo>
                  <a:pt x="353" y="844"/>
                </a:lnTo>
                <a:lnTo>
                  <a:pt x="360" y="851"/>
                </a:lnTo>
                <a:lnTo>
                  <a:pt x="368" y="855"/>
                </a:lnTo>
                <a:lnTo>
                  <a:pt x="376" y="861"/>
                </a:lnTo>
                <a:lnTo>
                  <a:pt x="386" y="865"/>
                </a:lnTo>
                <a:lnTo>
                  <a:pt x="396" y="865"/>
                </a:lnTo>
                <a:lnTo>
                  <a:pt x="404" y="862"/>
                </a:lnTo>
                <a:lnTo>
                  <a:pt x="410" y="862"/>
                </a:lnTo>
                <a:lnTo>
                  <a:pt x="414" y="862"/>
                </a:lnTo>
                <a:lnTo>
                  <a:pt x="418" y="862"/>
                </a:lnTo>
                <a:lnTo>
                  <a:pt x="424" y="861"/>
                </a:lnTo>
                <a:lnTo>
                  <a:pt x="427" y="858"/>
                </a:lnTo>
                <a:lnTo>
                  <a:pt x="428" y="855"/>
                </a:lnTo>
                <a:lnTo>
                  <a:pt x="431" y="854"/>
                </a:lnTo>
                <a:lnTo>
                  <a:pt x="432" y="851"/>
                </a:lnTo>
                <a:lnTo>
                  <a:pt x="434" y="844"/>
                </a:lnTo>
                <a:lnTo>
                  <a:pt x="435" y="837"/>
                </a:lnTo>
                <a:lnTo>
                  <a:pt x="436" y="835"/>
                </a:lnTo>
                <a:lnTo>
                  <a:pt x="438" y="830"/>
                </a:lnTo>
                <a:lnTo>
                  <a:pt x="439" y="828"/>
                </a:lnTo>
                <a:lnTo>
                  <a:pt x="441" y="823"/>
                </a:lnTo>
                <a:lnTo>
                  <a:pt x="443" y="821"/>
                </a:lnTo>
                <a:lnTo>
                  <a:pt x="446" y="819"/>
                </a:lnTo>
                <a:lnTo>
                  <a:pt x="450" y="816"/>
                </a:lnTo>
                <a:lnTo>
                  <a:pt x="456" y="814"/>
                </a:lnTo>
                <a:lnTo>
                  <a:pt x="473" y="814"/>
                </a:lnTo>
                <a:lnTo>
                  <a:pt x="488" y="816"/>
                </a:lnTo>
                <a:lnTo>
                  <a:pt x="505" y="816"/>
                </a:lnTo>
                <a:lnTo>
                  <a:pt x="513" y="816"/>
                </a:lnTo>
                <a:lnTo>
                  <a:pt x="522" y="819"/>
                </a:lnTo>
                <a:lnTo>
                  <a:pt x="523" y="819"/>
                </a:lnTo>
                <a:lnTo>
                  <a:pt x="524" y="821"/>
                </a:lnTo>
                <a:lnTo>
                  <a:pt x="528" y="823"/>
                </a:lnTo>
                <a:lnTo>
                  <a:pt x="531" y="826"/>
                </a:lnTo>
                <a:lnTo>
                  <a:pt x="533" y="828"/>
                </a:lnTo>
                <a:lnTo>
                  <a:pt x="535" y="828"/>
                </a:lnTo>
                <a:lnTo>
                  <a:pt x="540" y="830"/>
                </a:lnTo>
                <a:lnTo>
                  <a:pt x="544" y="830"/>
                </a:lnTo>
                <a:lnTo>
                  <a:pt x="548" y="833"/>
                </a:lnTo>
                <a:lnTo>
                  <a:pt x="552" y="835"/>
                </a:lnTo>
                <a:lnTo>
                  <a:pt x="556" y="835"/>
                </a:lnTo>
                <a:lnTo>
                  <a:pt x="561" y="835"/>
                </a:lnTo>
                <a:lnTo>
                  <a:pt x="561" y="837"/>
                </a:lnTo>
                <a:lnTo>
                  <a:pt x="562" y="837"/>
                </a:lnTo>
                <a:lnTo>
                  <a:pt x="563" y="837"/>
                </a:lnTo>
                <a:lnTo>
                  <a:pt x="575" y="835"/>
                </a:lnTo>
                <a:lnTo>
                  <a:pt x="586" y="830"/>
                </a:lnTo>
                <a:lnTo>
                  <a:pt x="597" y="828"/>
                </a:lnTo>
                <a:lnTo>
                  <a:pt x="608" y="823"/>
                </a:lnTo>
                <a:lnTo>
                  <a:pt x="618" y="821"/>
                </a:lnTo>
                <a:lnTo>
                  <a:pt x="628" y="814"/>
                </a:lnTo>
                <a:lnTo>
                  <a:pt x="636" y="809"/>
                </a:lnTo>
                <a:lnTo>
                  <a:pt x="646" y="805"/>
                </a:lnTo>
                <a:lnTo>
                  <a:pt x="654" y="798"/>
                </a:lnTo>
                <a:lnTo>
                  <a:pt x="664" y="793"/>
                </a:lnTo>
                <a:lnTo>
                  <a:pt x="681" y="779"/>
                </a:lnTo>
                <a:lnTo>
                  <a:pt x="699" y="765"/>
                </a:lnTo>
                <a:lnTo>
                  <a:pt x="717" y="749"/>
                </a:lnTo>
                <a:lnTo>
                  <a:pt x="722" y="744"/>
                </a:lnTo>
                <a:lnTo>
                  <a:pt x="728" y="742"/>
                </a:lnTo>
                <a:lnTo>
                  <a:pt x="732" y="740"/>
                </a:lnTo>
                <a:lnTo>
                  <a:pt x="739" y="737"/>
                </a:lnTo>
                <a:lnTo>
                  <a:pt x="750" y="733"/>
                </a:lnTo>
                <a:lnTo>
                  <a:pt x="757" y="733"/>
                </a:lnTo>
                <a:lnTo>
                  <a:pt x="763" y="730"/>
                </a:lnTo>
                <a:lnTo>
                  <a:pt x="767" y="728"/>
                </a:lnTo>
                <a:lnTo>
                  <a:pt x="771" y="726"/>
                </a:lnTo>
                <a:lnTo>
                  <a:pt x="777" y="726"/>
                </a:lnTo>
                <a:lnTo>
                  <a:pt x="781" y="723"/>
                </a:lnTo>
                <a:lnTo>
                  <a:pt x="785" y="723"/>
                </a:lnTo>
                <a:lnTo>
                  <a:pt x="788" y="722"/>
                </a:lnTo>
                <a:lnTo>
                  <a:pt x="788" y="722"/>
                </a:lnTo>
                <a:lnTo>
                  <a:pt x="791" y="722"/>
                </a:lnTo>
                <a:lnTo>
                  <a:pt x="788" y="712"/>
                </a:lnTo>
                <a:lnTo>
                  <a:pt x="788" y="705"/>
                </a:lnTo>
                <a:lnTo>
                  <a:pt x="788" y="698"/>
                </a:lnTo>
                <a:lnTo>
                  <a:pt x="788" y="691"/>
                </a:lnTo>
                <a:lnTo>
                  <a:pt x="788" y="684"/>
                </a:lnTo>
                <a:lnTo>
                  <a:pt x="791" y="674"/>
                </a:lnTo>
                <a:lnTo>
                  <a:pt x="794" y="667"/>
                </a:lnTo>
                <a:lnTo>
                  <a:pt x="795" y="660"/>
                </a:lnTo>
                <a:lnTo>
                  <a:pt x="798" y="621"/>
                </a:lnTo>
                <a:lnTo>
                  <a:pt x="799" y="600"/>
                </a:lnTo>
                <a:lnTo>
                  <a:pt x="802" y="581"/>
                </a:lnTo>
                <a:lnTo>
                  <a:pt x="802" y="561"/>
                </a:lnTo>
                <a:lnTo>
                  <a:pt x="806" y="541"/>
                </a:lnTo>
                <a:lnTo>
                  <a:pt x="809" y="521"/>
                </a:lnTo>
                <a:lnTo>
                  <a:pt x="814" y="502"/>
                </a:lnTo>
                <a:lnTo>
                  <a:pt x="814" y="498"/>
                </a:lnTo>
                <a:lnTo>
                  <a:pt x="813" y="493"/>
                </a:lnTo>
                <a:lnTo>
                  <a:pt x="813" y="488"/>
                </a:lnTo>
                <a:lnTo>
                  <a:pt x="812" y="483"/>
                </a:lnTo>
                <a:lnTo>
                  <a:pt x="809" y="472"/>
                </a:lnTo>
                <a:lnTo>
                  <a:pt x="806" y="458"/>
                </a:lnTo>
                <a:lnTo>
                  <a:pt x="802" y="448"/>
                </a:lnTo>
                <a:lnTo>
                  <a:pt x="801" y="442"/>
                </a:lnTo>
                <a:lnTo>
                  <a:pt x="798" y="437"/>
                </a:lnTo>
                <a:lnTo>
                  <a:pt x="794" y="433"/>
                </a:lnTo>
                <a:lnTo>
                  <a:pt x="791" y="428"/>
                </a:lnTo>
                <a:lnTo>
                  <a:pt x="787" y="426"/>
                </a:lnTo>
                <a:lnTo>
                  <a:pt x="781" y="423"/>
                </a:lnTo>
                <a:lnTo>
                  <a:pt x="778" y="421"/>
                </a:lnTo>
                <a:lnTo>
                  <a:pt x="774" y="421"/>
                </a:lnTo>
                <a:lnTo>
                  <a:pt x="767" y="420"/>
                </a:lnTo>
                <a:lnTo>
                  <a:pt x="760" y="420"/>
                </a:lnTo>
                <a:lnTo>
                  <a:pt x="757" y="419"/>
                </a:lnTo>
                <a:lnTo>
                  <a:pt x="753" y="419"/>
                </a:lnTo>
                <a:lnTo>
                  <a:pt x="746" y="416"/>
                </a:lnTo>
                <a:lnTo>
                  <a:pt x="739" y="413"/>
                </a:lnTo>
                <a:lnTo>
                  <a:pt x="732" y="409"/>
                </a:lnTo>
                <a:lnTo>
                  <a:pt x="725" y="408"/>
                </a:lnTo>
                <a:lnTo>
                  <a:pt x="718" y="405"/>
                </a:lnTo>
                <a:lnTo>
                  <a:pt x="711" y="401"/>
                </a:lnTo>
                <a:lnTo>
                  <a:pt x="706" y="398"/>
                </a:lnTo>
                <a:lnTo>
                  <a:pt x="699" y="395"/>
                </a:lnTo>
                <a:lnTo>
                  <a:pt x="695" y="391"/>
                </a:lnTo>
                <a:lnTo>
                  <a:pt x="693" y="385"/>
                </a:lnTo>
                <a:lnTo>
                  <a:pt x="690" y="381"/>
                </a:lnTo>
                <a:lnTo>
                  <a:pt x="689" y="377"/>
                </a:lnTo>
                <a:lnTo>
                  <a:pt x="686" y="367"/>
                </a:lnTo>
                <a:lnTo>
                  <a:pt x="683" y="357"/>
                </a:lnTo>
                <a:lnTo>
                  <a:pt x="682" y="346"/>
                </a:lnTo>
                <a:lnTo>
                  <a:pt x="681" y="336"/>
                </a:lnTo>
                <a:lnTo>
                  <a:pt x="678" y="325"/>
                </a:lnTo>
                <a:lnTo>
                  <a:pt x="675" y="315"/>
                </a:lnTo>
                <a:lnTo>
                  <a:pt x="676" y="310"/>
                </a:lnTo>
                <a:lnTo>
                  <a:pt x="679" y="304"/>
                </a:lnTo>
                <a:lnTo>
                  <a:pt x="685" y="294"/>
                </a:lnTo>
                <a:lnTo>
                  <a:pt x="689" y="285"/>
                </a:lnTo>
                <a:lnTo>
                  <a:pt x="692" y="279"/>
                </a:lnTo>
                <a:lnTo>
                  <a:pt x="693" y="274"/>
                </a:lnTo>
                <a:lnTo>
                  <a:pt x="693" y="267"/>
                </a:lnTo>
                <a:lnTo>
                  <a:pt x="693" y="260"/>
                </a:lnTo>
                <a:lnTo>
                  <a:pt x="692" y="253"/>
                </a:lnTo>
                <a:lnTo>
                  <a:pt x="692" y="247"/>
                </a:lnTo>
                <a:lnTo>
                  <a:pt x="692" y="240"/>
                </a:lnTo>
                <a:lnTo>
                  <a:pt x="692" y="234"/>
                </a:lnTo>
                <a:lnTo>
                  <a:pt x="692" y="225"/>
                </a:lnTo>
                <a:lnTo>
                  <a:pt x="690" y="215"/>
                </a:lnTo>
                <a:lnTo>
                  <a:pt x="688" y="204"/>
                </a:lnTo>
                <a:lnTo>
                  <a:pt x="686" y="198"/>
                </a:lnTo>
                <a:lnTo>
                  <a:pt x="685" y="193"/>
                </a:lnTo>
                <a:lnTo>
                  <a:pt x="682" y="187"/>
                </a:lnTo>
                <a:lnTo>
                  <a:pt x="679" y="181"/>
                </a:lnTo>
                <a:lnTo>
                  <a:pt x="678" y="179"/>
                </a:lnTo>
                <a:lnTo>
                  <a:pt x="676" y="176"/>
                </a:lnTo>
                <a:lnTo>
                  <a:pt x="674" y="174"/>
                </a:lnTo>
                <a:lnTo>
                  <a:pt x="671" y="172"/>
                </a:lnTo>
                <a:lnTo>
                  <a:pt x="665" y="167"/>
                </a:lnTo>
                <a:lnTo>
                  <a:pt x="658" y="165"/>
                </a:lnTo>
                <a:lnTo>
                  <a:pt x="653" y="162"/>
                </a:lnTo>
                <a:lnTo>
                  <a:pt x="650" y="161"/>
                </a:lnTo>
                <a:lnTo>
                  <a:pt x="647" y="159"/>
                </a:lnTo>
                <a:lnTo>
                  <a:pt x="646" y="159"/>
                </a:lnTo>
                <a:lnTo>
                  <a:pt x="643" y="158"/>
                </a:lnTo>
                <a:lnTo>
                  <a:pt x="639" y="148"/>
                </a:lnTo>
                <a:lnTo>
                  <a:pt x="635" y="140"/>
                </a:lnTo>
                <a:lnTo>
                  <a:pt x="630" y="133"/>
                </a:lnTo>
                <a:lnTo>
                  <a:pt x="626" y="126"/>
                </a:lnTo>
                <a:lnTo>
                  <a:pt x="621" y="120"/>
                </a:lnTo>
                <a:lnTo>
                  <a:pt x="615" y="116"/>
                </a:lnTo>
                <a:lnTo>
                  <a:pt x="609" y="112"/>
                </a:lnTo>
                <a:lnTo>
                  <a:pt x="604" y="109"/>
                </a:lnTo>
                <a:lnTo>
                  <a:pt x="597" y="105"/>
                </a:lnTo>
                <a:lnTo>
                  <a:pt x="590" y="103"/>
                </a:lnTo>
                <a:lnTo>
                  <a:pt x="583" y="100"/>
                </a:lnTo>
                <a:lnTo>
                  <a:pt x="575" y="98"/>
                </a:lnTo>
                <a:lnTo>
                  <a:pt x="566" y="96"/>
                </a:lnTo>
                <a:lnTo>
                  <a:pt x="558" y="94"/>
                </a:lnTo>
                <a:lnTo>
                  <a:pt x="549" y="91"/>
                </a:lnTo>
                <a:lnTo>
                  <a:pt x="540" y="88"/>
                </a:lnTo>
                <a:lnTo>
                  <a:pt x="534" y="81"/>
                </a:lnTo>
                <a:lnTo>
                  <a:pt x="528" y="74"/>
                </a:lnTo>
                <a:lnTo>
                  <a:pt x="523" y="67"/>
                </a:lnTo>
                <a:lnTo>
                  <a:pt x="519" y="60"/>
                </a:lnTo>
                <a:lnTo>
                  <a:pt x="509" y="46"/>
                </a:lnTo>
                <a:lnTo>
                  <a:pt x="503" y="39"/>
                </a:lnTo>
                <a:lnTo>
                  <a:pt x="498" y="32"/>
                </a:lnTo>
                <a:lnTo>
                  <a:pt x="495" y="29"/>
                </a:lnTo>
                <a:lnTo>
                  <a:pt x="492" y="27"/>
                </a:lnTo>
                <a:lnTo>
                  <a:pt x="487" y="21"/>
                </a:lnTo>
                <a:lnTo>
                  <a:pt x="480" y="15"/>
                </a:lnTo>
                <a:lnTo>
                  <a:pt x="473" y="10"/>
                </a:lnTo>
                <a:lnTo>
                  <a:pt x="466" y="6"/>
                </a:lnTo>
                <a:lnTo>
                  <a:pt x="463" y="4"/>
                </a:lnTo>
                <a:lnTo>
                  <a:pt x="460" y="3"/>
                </a:lnTo>
                <a:lnTo>
                  <a:pt x="459" y="1"/>
                </a:lnTo>
                <a:lnTo>
                  <a:pt x="457" y="0"/>
                </a:lnTo>
                <a:lnTo>
                  <a:pt x="456" y="0"/>
                </a:lnTo>
                <a:lnTo>
                  <a:pt x="446" y="0"/>
                </a:lnTo>
                <a:lnTo>
                  <a:pt x="436" y="0"/>
                </a:lnTo>
                <a:lnTo>
                  <a:pt x="432" y="1"/>
                </a:lnTo>
                <a:lnTo>
                  <a:pt x="428" y="1"/>
                </a:lnTo>
                <a:lnTo>
                  <a:pt x="422" y="3"/>
                </a:lnTo>
                <a:lnTo>
                  <a:pt x="418" y="4"/>
                </a:lnTo>
                <a:lnTo>
                  <a:pt x="417" y="6"/>
                </a:lnTo>
                <a:lnTo>
                  <a:pt x="415" y="6"/>
                </a:lnTo>
                <a:lnTo>
                  <a:pt x="414" y="10"/>
                </a:lnTo>
                <a:lnTo>
                  <a:pt x="413" y="14"/>
                </a:lnTo>
                <a:lnTo>
                  <a:pt x="411" y="18"/>
                </a:lnTo>
                <a:lnTo>
                  <a:pt x="411" y="22"/>
                </a:lnTo>
                <a:lnTo>
                  <a:pt x="410" y="27"/>
                </a:lnTo>
                <a:lnTo>
                  <a:pt x="407" y="31"/>
                </a:lnTo>
                <a:lnTo>
                  <a:pt x="406" y="31"/>
                </a:lnTo>
                <a:lnTo>
                  <a:pt x="404" y="32"/>
                </a:lnTo>
                <a:lnTo>
                  <a:pt x="399" y="34"/>
                </a:lnTo>
                <a:lnTo>
                  <a:pt x="392" y="35"/>
                </a:lnTo>
                <a:lnTo>
                  <a:pt x="386" y="35"/>
                </a:lnTo>
                <a:lnTo>
                  <a:pt x="379" y="36"/>
                </a:lnTo>
                <a:lnTo>
                  <a:pt x="367" y="36"/>
                </a:lnTo>
                <a:lnTo>
                  <a:pt x="360" y="36"/>
                </a:lnTo>
                <a:lnTo>
                  <a:pt x="353" y="36"/>
                </a:lnTo>
                <a:lnTo>
                  <a:pt x="351" y="39"/>
                </a:lnTo>
                <a:lnTo>
                  <a:pt x="350" y="43"/>
                </a:lnTo>
                <a:lnTo>
                  <a:pt x="346" y="50"/>
                </a:lnTo>
                <a:lnTo>
                  <a:pt x="343" y="60"/>
                </a:lnTo>
                <a:lnTo>
                  <a:pt x="340" y="68"/>
                </a:lnTo>
                <a:lnTo>
                  <a:pt x="337" y="75"/>
                </a:lnTo>
                <a:lnTo>
                  <a:pt x="337" y="80"/>
                </a:lnTo>
                <a:lnTo>
                  <a:pt x="336" y="82"/>
                </a:lnTo>
                <a:lnTo>
                  <a:pt x="336" y="84"/>
                </a:lnTo>
                <a:lnTo>
                  <a:pt x="335" y="87"/>
                </a:lnTo>
                <a:lnTo>
                  <a:pt x="335" y="88"/>
                </a:lnTo>
                <a:lnTo>
                  <a:pt x="307" y="84"/>
                </a:lnTo>
                <a:lnTo>
                  <a:pt x="304" y="82"/>
                </a:lnTo>
                <a:lnTo>
                  <a:pt x="301" y="81"/>
                </a:lnTo>
                <a:lnTo>
                  <a:pt x="297" y="80"/>
                </a:lnTo>
                <a:lnTo>
                  <a:pt x="294" y="78"/>
                </a:lnTo>
                <a:lnTo>
                  <a:pt x="291" y="77"/>
                </a:lnTo>
                <a:lnTo>
                  <a:pt x="289" y="77"/>
                </a:lnTo>
                <a:lnTo>
                  <a:pt x="286" y="77"/>
                </a:lnTo>
                <a:lnTo>
                  <a:pt x="284" y="78"/>
                </a:lnTo>
                <a:lnTo>
                  <a:pt x="283" y="78"/>
                </a:lnTo>
                <a:lnTo>
                  <a:pt x="282" y="81"/>
                </a:lnTo>
                <a:lnTo>
                  <a:pt x="280" y="85"/>
                </a:lnTo>
                <a:lnTo>
                  <a:pt x="280" y="88"/>
                </a:lnTo>
                <a:lnTo>
                  <a:pt x="282" y="92"/>
                </a:lnTo>
                <a:lnTo>
                  <a:pt x="283" y="96"/>
                </a:lnTo>
                <a:lnTo>
                  <a:pt x="284" y="100"/>
                </a:lnTo>
                <a:lnTo>
                  <a:pt x="286" y="103"/>
                </a:lnTo>
                <a:lnTo>
                  <a:pt x="289" y="106"/>
                </a:lnTo>
                <a:lnTo>
                  <a:pt x="290" y="109"/>
                </a:lnTo>
                <a:lnTo>
                  <a:pt x="293" y="109"/>
                </a:lnTo>
                <a:lnTo>
                  <a:pt x="295" y="110"/>
                </a:lnTo>
                <a:lnTo>
                  <a:pt x="298" y="110"/>
                </a:lnTo>
                <a:lnTo>
                  <a:pt x="305" y="110"/>
                </a:lnTo>
                <a:lnTo>
                  <a:pt x="308" y="110"/>
                </a:lnTo>
                <a:lnTo>
                  <a:pt x="311" y="112"/>
                </a:lnTo>
                <a:lnTo>
                  <a:pt x="315" y="112"/>
                </a:lnTo>
                <a:lnTo>
                  <a:pt x="319" y="113"/>
                </a:lnTo>
                <a:lnTo>
                  <a:pt x="325" y="114"/>
                </a:lnTo>
                <a:lnTo>
                  <a:pt x="329" y="117"/>
                </a:lnTo>
                <a:lnTo>
                  <a:pt x="333" y="119"/>
                </a:lnTo>
                <a:lnTo>
                  <a:pt x="336" y="120"/>
                </a:lnTo>
                <a:lnTo>
                  <a:pt x="337" y="120"/>
                </a:lnTo>
                <a:lnTo>
                  <a:pt x="339" y="120"/>
                </a:lnTo>
                <a:lnTo>
                  <a:pt x="337" y="137"/>
                </a:lnTo>
                <a:lnTo>
                  <a:pt x="336" y="145"/>
                </a:lnTo>
                <a:lnTo>
                  <a:pt x="335" y="154"/>
                </a:lnTo>
                <a:lnTo>
                  <a:pt x="333" y="161"/>
                </a:lnTo>
                <a:lnTo>
                  <a:pt x="330" y="167"/>
                </a:lnTo>
                <a:lnTo>
                  <a:pt x="329" y="173"/>
                </a:lnTo>
                <a:lnTo>
                  <a:pt x="326" y="179"/>
                </a:lnTo>
                <a:lnTo>
                  <a:pt x="323" y="183"/>
                </a:lnTo>
                <a:lnTo>
                  <a:pt x="321" y="187"/>
                </a:lnTo>
                <a:lnTo>
                  <a:pt x="316" y="190"/>
                </a:lnTo>
                <a:lnTo>
                  <a:pt x="312" y="193"/>
                </a:lnTo>
                <a:lnTo>
                  <a:pt x="308" y="195"/>
                </a:lnTo>
                <a:lnTo>
                  <a:pt x="304" y="197"/>
                </a:lnTo>
                <a:lnTo>
                  <a:pt x="298" y="200"/>
                </a:lnTo>
                <a:lnTo>
                  <a:pt x="293" y="200"/>
                </a:lnTo>
                <a:lnTo>
                  <a:pt x="287" y="201"/>
                </a:lnTo>
                <a:lnTo>
                  <a:pt x="280" y="202"/>
                </a:lnTo>
                <a:lnTo>
                  <a:pt x="273" y="204"/>
                </a:lnTo>
                <a:lnTo>
                  <a:pt x="265" y="204"/>
                </a:lnTo>
                <a:lnTo>
                  <a:pt x="266" y="221"/>
                </a:lnTo>
                <a:lnTo>
                  <a:pt x="268" y="234"/>
                </a:lnTo>
                <a:lnTo>
                  <a:pt x="269" y="241"/>
                </a:lnTo>
                <a:lnTo>
                  <a:pt x="269" y="248"/>
                </a:lnTo>
                <a:lnTo>
                  <a:pt x="269" y="255"/>
                </a:lnTo>
                <a:lnTo>
                  <a:pt x="268" y="261"/>
                </a:lnTo>
                <a:lnTo>
                  <a:pt x="266" y="268"/>
                </a:lnTo>
                <a:lnTo>
                  <a:pt x="265" y="274"/>
                </a:lnTo>
                <a:lnTo>
                  <a:pt x="262" y="279"/>
                </a:lnTo>
                <a:lnTo>
                  <a:pt x="259" y="283"/>
                </a:lnTo>
                <a:lnTo>
                  <a:pt x="255" y="289"/>
                </a:lnTo>
                <a:lnTo>
                  <a:pt x="251" y="293"/>
                </a:lnTo>
                <a:lnTo>
                  <a:pt x="244" y="297"/>
                </a:lnTo>
                <a:lnTo>
                  <a:pt x="237" y="301"/>
                </a:lnTo>
                <a:lnTo>
                  <a:pt x="235" y="304"/>
                </a:lnTo>
                <a:lnTo>
                  <a:pt x="234" y="307"/>
                </a:lnTo>
                <a:lnTo>
                  <a:pt x="233" y="308"/>
                </a:lnTo>
                <a:lnTo>
                  <a:pt x="231" y="310"/>
                </a:lnTo>
                <a:lnTo>
                  <a:pt x="230" y="311"/>
                </a:lnTo>
                <a:lnTo>
                  <a:pt x="229" y="314"/>
                </a:lnTo>
                <a:lnTo>
                  <a:pt x="227" y="314"/>
                </a:lnTo>
                <a:lnTo>
                  <a:pt x="227" y="315"/>
                </a:lnTo>
                <a:lnTo>
                  <a:pt x="227" y="318"/>
                </a:lnTo>
                <a:lnTo>
                  <a:pt x="227" y="318"/>
                </a:lnTo>
                <a:lnTo>
                  <a:pt x="227" y="321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4" name="Freeform 11">
            <a:extLst>
              <a:ext uri="{FF2B5EF4-FFF2-40B4-BE49-F238E27FC236}">
                <a16:creationId xmlns:a16="http://schemas.microsoft.com/office/drawing/2014/main" id="{62F41045-E489-03AC-57A5-C8D4135DF110}"/>
              </a:ext>
            </a:extLst>
          </xdr:cNvPr>
          <xdr:cNvSpPr>
            <a:spLocks/>
          </xdr:cNvSpPr>
        </xdr:nvSpPr>
        <xdr:spPr bwMode="auto">
          <a:xfrm>
            <a:off x="2185988" y="2950865"/>
            <a:ext cx="1047750" cy="1227138"/>
          </a:xfrm>
          <a:custGeom>
            <a:avLst/>
            <a:gdLst/>
            <a:ahLst/>
            <a:cxnLst>
              <a:cxn ang="0">
                <a:pos x="20" y="234"/>
              </a:cxn>
              <a:cxn ang="0">
                <a:pos x="40" y="275"/>
              </a:cxn>
              <a:cxn ang="0">
                <a:pos x="14" y="314"/>
              </a:cxn>
              <a:cxn ang="0">
                <a:pos x="4" y="345"/>
              </a:cxn>
              <a:cxn ang="0">
                <a:pos x="1" y="394"/>
              </a:cxn>
              <a:cxn ang="0">
                <a:pos x="25" y="442"/>
              </a:cxn>
              <a:cxn ang="0">
                <a:pos x="66" y="484"/>
              </a:cxn>
              <a:cxn ang="0">
                <a:pos x="92" y="505"/>
              </a:cxn>
              <a:cxn ang="0">
                <a:pos x="110" y="530"/>
              </a:cxn>
              <a:cxn ang="0">
                <a:pos x="113" y="561"/>
              </a:cxn>
              <a:cxn ang="0">
                <a:pos x="106" y="585"/>
              </a:cxn>
              <a:cxn ang="0">
                <a:pos x="99" y="617"/>
              </a:cxn>
              <a:cxn ang="0">
                <a:pos x="128" y="648"/>
              </a:cxn>
              <a:cxn ang="0">
                <a:pos x="169" y="666"/>
              </a:cxn>
              <a:cxn ang="0">
                <a:pos x="183" y="716"/>
              </a:cxn>
              <a:cxn ang="0">
                <a:pos x="226" y="749"/>
              </a:cxn>
              <a:cxn ang="0">
                <a:pos x="315" y="763"/>
              </a:cxn>
              <a:cxn ang="0">
                <a:pos x="366" y="673"/>
              </a:cxn>
              <a:cxn ang="0">
                <a:pos x="400" y="654"/>
              </a:cxn>
              <a:cxn ang="0">
                <a:pos x="403" y="631"/>
              </a:cxn>
              <a:cxn ang="0">
                <a:pos x="350" y="617"/>
              </a:cxn>
              <a:cxn ang="0">
                <a:pos x="306" y="586"/>
              </a:cxn>
              <a:cxn ang="0">
                <a:pos x="289" y="554"/>
              </a:cxn>
              <a:cxn ang="0">
                <a:pos x="303" y="530"/>
              </a:cxn>
              <a:cxn ang="0">
                <a:pos x="326" y="509"/>
              </a:cxn>
              <a:cxn ang="0">
                <a:pos x="329" y="465"/>
              </a:cxn>
              <a:cxn ang="0">
                <a:pos x="326" y="442"/>
              </a:cxn>
              <a:cxn ang="0">
                <a:pos x="312" y="435"/>
              </a:cxn>
              <a:cxn ang="0">
                <a:pos x="294" y="407"/>
              </a:cxn>
              <a:cxn ang="0">
                <a:pos x="299" y="380"/>
              </a:cxn>
              <a:cxn ang="0">
                <a:pos x="324" y="373"/>
              </a:cxn>
              <a:cxn ang="0">
                <a:pos x="340" y="359"/>
              </a:cxn>
              <a:cxn ang="0">
                <a:pos x="354" y="324"/>
              </a:cxn>
              <a:cxn ang="0">
                <a:pos x="386" y="317"/>
              </a:cxn>
              <a:cxn ang="0">
                <a:pos x="434" y="282"/>
              </a:cxn>
              <a:cxn ang="0">
                <a:pos x="511" y="241"/>
              </a:cxn>
              <a:cxn ang="0">
                <a:pos x="522" y="272"/>
              </a:cxn>
              <a:cxn ang="0">
                <a:pos x="557" y="289"/>
              </a:cxn>
              <a:cxn ang="0">
                <a:pos x="582" y="269"/>
              </a:cxn>
              <a:cxn ang="0">
                <a:pos x="596" y="248"/>
              </a:cxn>
              <a:cxn ang="0">
                <a:pos x="608" y="205"/>
              </a:cxn>
              <a:cxn ang="0">
                <a:pos x="617" y="160"/>
              </a:cxn>
              <a:cxn ang="0">
                <a:pos x="646" y="140"/>
              </a:cxn>
              <a:cxn ang="0">
                <a:pos x="660" y="107"/>
              </a:cxn>
              <a:cxn ang="0">
                <a:pos x="618" y="91"/>
              </a:cxn>
              <a:cxn ang="0">
                <a:pos x="566" y="74"/>
              </a:cxn>
              <a:cxn ang="0">
                <a:pos x="550" y="59"/>
              </a:cxn>
              <a:cxn ang="0">
                <a:pos x="515" y="42"/>
              </a:cxn>
              <a:cxn ang="0">
                <a:pos x="501" y="11"/>
              </a:cxn>
              <a:cxn ang="0">
                <a:pos x="473" y="3"/>
              </a:cxn>
              <a:cxn ang="0">
                <a:pos x="438" y="11"/>
              </a:cxn>
              <a:cxn ang="0">
                <a:pos x="428" y="35"/>
              </a:cxn>
              <a:cxn ang="0">
                <a:pos x="393" y="35"/>
              </a:cxn>
              <a:cxn ang="0">
                <a:pos x="379" y="18"/>
              </a:cxn>
              <a:cxn ang="0">
                <a:pos x="361" y="3"/>
              </a:cxn>
              <a:cxn ang="0">
                <a:pos x="338" y="42"/>
              </a:cxn>
              <a:cxn ang="0">
                <a:pos x="299" y="66"/>
              </a:cxn>
              <a:cxn ang="0">
                <a:pos x="275" y="53"/>
              </a:cxn>
              <a:cxn ang="0">
                <a:pos x="246" y="53"/>
              </a:cxn>
              <a:cxn ang="0">
                <a:pos x="219" y="81"/>
              </a:cxn>
              <a:cxn ang="0">
                <a:pos x="167" y="98"/>
              </a:cxn>
              <a:cxn ang="0">
                <a:pos x="82" y="165"/>
              </a:cxn>
              <a:cxn ang="0">
                <a:pos x="24" y="195"/>
              </a:cxn>
            </a:cxnLst>
            <a:rect l="0" t="0" r="r" b="b"/>
            <a:pathLst>
              <a:path w="660" h="773">
                <a:moveTo>
                  <a:pt x="28" y="174"/>
                </a:moveTo>
                <a:lnTo>
                  <a:pt x="25" y="186"/>
                </a:lnTo>
                <a:lnTo>
                  <a:pt x="22" y="195"/>
                </a:lnTo>
                <a:lnTo>
                  <a:pt x="20" y="207"/>
                </a:lnTo>
                <a:lnTo>
                  <a:pt x="20" y="213"/>
                </a:lnTo>
                <a:lnTo>
                  <a:pt x="18" y="219"/>
                </a:lnTo>
                <a:lnTo>
                  <a:pt x="18" y="223"/>
                </a:lnTo>
                <a:lnTo>
                  <a:pt x="18" y="230"/>
                </a:lnTo>
                <a:lnTo>
                  <a:pt x="20" y="234"/>
                </a:lnTo>
                <a:lnTo>
                  <a:pt x="21" y="240"/>
                </a:lnTo>
                <a:lnTo>
                  <a:pt x="24" y="244"/>
                </a:lnTo>
                <a:lnTo>
                  <a:pt x="28" y="248"/>
                </a:lnTo>
                <a:lnTo>
                  <a:pt x="32" y="254"/>
                </a:lnTo>
                <a:lnTo>
                  <a:pt x="38" y="258"/>
                </a:lnTo>
                <a:lnTo>
                  <a:pt x="39" y="262"/>
                </a:lnTo>
                <a:lnTo>
                  <a:pt x="39" y="265"/>
                </a:lnTo>
                <a:lnTo>
                  <a:pt x="40" y="272"/>
                </a:lnTo>
                <a:lnTo>
                  <a:pt x="40" y="275"/>
                </a:lnTo>
                <a:lnTo>
                  <a:pt x="39" y="279"/>
                </a:lnTo>
                <a:lnTo>
                  <a:pt x="39" y="282"/>
                </a:lnTo>
                <a:lnTo>
                  <a:pt x="38" y="286"/>
                </a:lnTo>
                <a:lnTo>
                  <a:pt x="36" y="289"/>
                </a:lnTo>
                <a:lnTo>
                  <a:pt x="35" y="293"/>
                </a:lnTo>
                <a:lnTo>
                  <a:pt x="33" y="296"/>
                </a:lnTo>
                <a:lnTo>
                  <a:pt x="28" y="303"/>
                </a:lnTo>
                <a:lnTo>
                  <a:pt x="21" y="307"/>
                </a:lnTo>
                <a:lnTo>
                  <a:pt x="14" y="314"/>
                </a:lnTo>
                <a:lnTo>
                  <a:pt x="11" y="318"/>
                </a:lnTo>
                <a:lnTo>
                  <a:pt x="10" y="324"/>
                </a:lnTo>
                <a:lnTo>
                  <a:pt x="8" y="328"/>
                </a:lnTo>
                <a:lnTo>
                  <a:pt x="7" y="331"/>
                </a:lnTo>
                <a:lnTo>
                  <a:pt x="7" y="332"/>
                </a:lnTo>
                <a:lnTo>
                  <a:pt x="6" y="335"/>
                </a:lnTo>
                <a:lnTo>
                  <a:pt x="6" y="338"/>
                </a:lnTo>
                <a:lnTo>
                  <a:pt x="4" y="342"/>
                </a:lnTo>
                <a:lnTo>
                  <a:pt x="4" y="345"/>
                </a:lnTo>
                <a:lnTo>
                  <a:pt x="3" y="345"/>
                </a:lnTo>
                <a:lnTo>
                  <a:pt x="3" y="349"/>
                </a:lnTo>
                <a:lnTo>
                  <a:pt x="1" y="352"/>
                </a:lnTo>
                <a:lnTo>
                  <a:pt x="1" y="356"/>
                </a:lnTo>
                <a:lnTo>
                  <a:pt x="0" y="359"/>
                </a:lnTo>
                <a:lnTo>
                  <a:pt x="0" y="373"/>
                </a:lnTo>
                <a:lnTo>
                  <a:pt x="1" y="384"/>
                </a:lnTo>
                <a:lnTo>
                  <a:pt x="1" y="388"/>
                </a:lnTo>
                <a:lnTo>
                  <a:pt x="1" y="394"/>
                </a:lnTo>
                <a:lnTo>
                  <a:pt x="3" y="400"/>
                </a:lnTo>
                <a:lnTo>
                  <a:pt x="4" y="407"/>
                </a:lnTo>
                <a:lnTo>
                  <a:pt x="6" y="409"/>
                </a:lnTo>
                <a:lnTo>
                  <a:pt x="7" y="412"/>
                </a:lnTo>
                <a:lnTo>
                  <a:pt x="10" y="414"/>
                </a:lnTo>
                <a:lnTo>
                  <a:pt x="11" y="419"/>
                </a:lnTo>
                <a:lnTo>
                  <a:pt x="14" y="423"/>
                </a:lnTo>
                <a:lnTo>
                  <a:pt x="20" y="433"/>
                </a:lnTo>
                <a:lnTo>
                  <a:pt x="25" y="442"/>
                </a:lnTo>
                <a:lnTo>
                  <a:pt x="28" y="447"/>
                </a:lnTo>
                <a:lnTo>
                  <a:pt x="31" y="451"/>
                </a:lnTo>
                <a:lnTo>
                  <a:pt x="32" y="456"/>
                </a:lnTo>
                <a:lnTo>
                  <a:pt x="35" y="458"/>
                </a:lnTo>
                <a:lnTo>
                  <a:pt x="36" y="461"/>
                </a:lnTo>
                <a:lnTo>
                  <a:pt x="38" y="463"/>
                </a:lnTo>
                <a:lnTo>
                  <a:pt x="43" y="467"/>
                </a:lnTo>
                <a:lnTo>
                  <a:pt x="50" y="474"/>
                </a:lnTo>
                <a:lnTo>
                  <a:pt x="66" y="484"/>
                </a:lnTo>
                <a:lnTo>
                  <a:pt x="68" y="488"/>
                </a:lnTo>
                <a:lnTo>
                  <a:pt x="73" y="491"/>
                </a:lnTo>
                <a:lnTo>
                  <a:pt x="78" y="495"/>
                </a:lnTo>
                <a:lnTo>
                  <a:pt x="82" y="498"/>
                </a:lnTo>
                <a:lnTo>
                  <a:pt x="86" y="500"/>
                </a:lnTo>
                <a:lnTo>
                  <a:pt x="89" y="502"/>
                </a:lnTo>
                <a:lnTo>
                  <a:pt x="91" y="502"/>
                </a:lnTo>
                <a:lnTo>
                  <a:pt x="92" y="502"/>
                </a:lnTo>
                <a:lnTo>
                  <a:pt x="92" y="505"/>
                </a:lnTo>
                <a:lnTo>
                  <a:pt x="93" y="505"/>
                </a:lnTo>
                <a:lnTo>
                  <a:pt x="96" y="509"/>
                </a:lnTo>
                <a:lnTo>
                  <a:pt x="100" y="514"/>
                </a:lnTo>
                <a:lnTo>
                  <a:pt x="102" y="516"/>
                </a:lnTo>
                <a:lnTo>
                  <a:pt x="105" y="519"/>
                </a:lnTo>
                <a:lnTo>
                  <a:pt x="106" y="523"/>
                </a:lnTo>
                <a:lnTo>
                  <a:pt x="107" y="523"/>
                </a:lnTo>
                <a:lnTo>
                  <a:pt x="109" y="527"/>
                </a:lnTo>
                <a:lnTo>
                  <a:pt x="110" y="530"/>
                </a:lnTo>
                <a:lnTo>
                  <a:pt x="112" y="530"/>
                </a:lnTo>
                <a:lnTo>
                  <a:pt x="112" y="533"/>
                </a:lnTo>
                <a:lnTo>
                  <a:pt x="113" y="534"/>
                </a:lnTo>
                <a:lnTo>
                  <a:pt x="113" y="537"/>
                </a:lnTo>
                <a:lnTo>
                  <a:pt x="114" y="541"/>
                </a:lnTo>
                <a:lnTo>
                  <a:pt x="116" y="547"/>
                </a:lnTo>
                <a:lnTo>
                  <a:pt x="116" y="551"/>
                </a:lnTo>
                <a:lnTo>
                  <a:pt x="114" y="555"/>
                </a:lnTo>
                <a:lnTo>
                  <a:pt x="113" y="561"/>
                </a:lnTo>
                <a:lnTo>
                  <a:pt x="113" y="562"/>
                </a:lnTo>
                <a:lnTo>
                  <a:pt x="113" y="565"/>
                </a:lnTo>
                <a:lnTo>
                  <a:pt x="112" y="568"/>
                </a:lnTo>
                <a:lnTo>
                  <a:pt x="112" y="569"/>
                </a:lnTo>
                <a:lnTo>
                  <a:pt x="110" y="575"/>
                </a:lnTo>
                <a:lnTo>
                  <a:pt x="109" y="575"/>
                </a:lnTo>
                <a:lnTo>
                  <a:pt x="109" y="579"/>
                </a:lnTo>
                <a:lnTo>
                  <a:pt x="107" y="582"/>
                </a:lnTo>
                <a:lnTo>
                  <a:pt x="106" y="585"/>
                </a:lnTo>
                <a:lnTo>
                  <a:pt x="105" y="590"/>
                </a:lnTo>
                <a:lnTo>
                  <a:pt x="102" y="596"/>
                </a:lnTo>
                <a:lnTo>
                  <a:pt x="102" y="599"/>
                </a:lnTo>
                <a:lnTo>
                  <a:pt x="100" y="600"/>
                </a:lnTo>
                <a:lnTo>
                  <a:pt x="99" y="606"/>
                </a:lnTo>
                <a:lnTo>
                  <a:pt x="99" y="607"/>
                </a:lnTo>
                <a:lnTo>
                  <a:pt x="98" y="610"/>
                </a:lnTo>
                <a:lnTo>
                  <a:pt x="98" y="610"/>
                </a:lnTo>
                <a:lnTo>
                  <a:pt x="99" y="617"/>
                </a:lnTo>
                <a:lnTo>
                  <a:pt x="102" y="624"/>
                </a:lnTo>
                <a:lnTo>
                  <a:pt x="105" y="628"/>
                </a:lnTo>
                <a:lnTo>
                  <a:pt x="106" y="634"/>
                </a:lnTo>
                <a:lnTo>
                  <a:pt x="109" y="638"/>
                </a:lnTo>
                <a:lnTo>
                  <a:pt x="113" y="639"/>
                </a:lnTo>
                <a:lnTo>
                  <a:pt x="116" y="642"/>
                </a:lnTo>
                <a:lnTo>
                  <a:pt x="120" y="645"/>
                </a:lnTo>
                <a:lnTo>
                  <a:pt x="123" y="646"/>
                </a:lnTo>
                <a:lnTo>
                  <a:pt x="128" y="648"/>
                </a:lnTo>
                <a:lnTo>
                  <a:pt x="133" y="648"/>
                </a:lnTo>
                <a:lnTo>
                  <a:pt x="138" y="649"/>
                </a:lnTo>
                <a:lnTo>
                  <a:pt x="144" y="652"/>
                </a:lnTo>
                <a:lnTo>
                  <a:pt x="149" y="652"/>
                </a:lnTo>
                <a:lnTo>
                  <a:pt x="156" y="652"/>
                </a:lnTo>
                <a:lnTo>
                  <a:pt x="163" y="652"/>
                </a:lnTo>
                <a:lnTo>
                  <a:pt x="163" y="656"/>
                </a:lnTo>
                <a:lnTo>
                  <a:pt x="167" y="660"/>
                </a:lnTo>
                <a:lnTo>
                  <a:pt x="169" y="666"/>
                </a:lnTo>
                <a:lnTo>
                  <a:pt x="170" y="667"/>
                </a:lnTo>
                <a:lnTo>
                  <a:pt x="170" y="675"/>
                </a:lnTo>
                <a:lnTo>
                  <a:pt x="173" y="682"/>
                </a:lnTo>
                <a:lnTo>
                  <a:pt x="174" y="689"/>
                </a:lnTo>
                <a:lnTo>
                  <a:pt x="176" y="696"/>
                </a:lnTo>
                <a:lnTo>
                  <a:pt x="177" y="705"/>
                </a:lnTo>
                <a:lnTo>
                  <a:pt x="180" y="709"/>
                </a:lnTo>
                <a:lnTo>
                  <a:pt x="181" y="714"/>
                </a:lnTo>
                <a:lnTo>
                  <a:pt x="183" y="716"/>
                </a:lnTo>
                <a:lnTo>
                  <a:pt x="184" y="719"/>
                </a:lnTo>
                <a:lnTo>
                  <a:pt x="188" y="723"/>
                </a:lnTo>
                <a:lnTo>
                  <a:pt x="194" y="728"/>
                </a:lnTo>
                <a:lnTo>
                  <a:pt x="198" y="731"/>
                </a:lnTo>
                <a:lnTo>
                  <a:pt x="205" y="735"/>
                </a:lnTo>
                <a:lnTo>
                  <a:pt x="212" y="737"/>
                </a:lnTo>
                <a:lnTo>
                  <a:pt x="218" y="738"/>
                </a:lnTo>
                <a:lnTo>
                  <a:pt x="223" y="742"/>
                </a:lnTo>
                <a:lnTo>
                  <a:pt x="226" y="749"/>
                </a:lnTo>
                <a:lnTo>
                  <a:pt x="230" y="754"/>
                </a:lnTo>
                <a:lnTo>
                  <a:pt x="236" y="758"/>
                </a:lnTo>
                <a:lnTo>
                  <a:pt x="240" y="763"/>
                </a:lnTo>
                <a:lnTo>
                  <a:pt x="247" y="765"/>
                </a:lnTo>
                <a:lnTo>
                  <a:pt x="254" y="770"/>
                </a:lnTo>
                <a:lnTo>
                  <a:pt x="268" y="773"/>
                </a:lnTo>
                <a:lnTo>
                  <a:pt x="285" y="770"/>
                </a:lnTo>
                <a:lnTo>
                  <a:pt x="299" y="766"/>
                </a:lnTo>
                <a:lnTo>
                  <a:pt x="315" y="763"/>
                </a:lnTo>
                <a:lnTo>
                  <a:pt x="331" y="759"/>
                </a:lnTo>
                <a:lnTo>
                  <a:pt x="333" y="749"/>
                </a:lnTo>
                <a:lnTo>
                  <a:pt x="338" y="738"/>
                </a:lnTo>
                <a:lnTo>
                  <a:pt x="347" y="717"/>
                </a:lnTo>
                <a:lnTo>
                  <a:pt x="354" y="696"/>
                </a:lnTo>
                <a:lnTo>
                  <a:pt x="359" y="687"/>
                </a:lnTo>
                <a:lnTo>
                  <a:pt x="361" y="675"/>
                </a:lnTo>
                <a:lnTo>
                  <a:pt x="364" y="674"/>
                </a:lnTo>
                <a:lnTo>
                  <a:pt x="366" y="673"/>
                </a:lnTo>
                <a:lnTo>
                  <a:pt x="366" y="673"/>
                </a:lnTo>
                <a:lnTo>
                  <a:pt x="368" y="670"/>
                </a:lnTo>
                <a:lnTo>
                  <a:pt x="372" y="667"/>
                </a:lnTo>
                <a:lnTo>
                  <a:pt x="375" y="666"/>
                </a:lnTo>
                <a:lnTo>
                  <a:pt x="382" y="663"/>
                </a:lnTo>
                <a:lnTo>
                  <a:pt x="389" y="660"/>
                </a:lnTo>
                <a:lnTo>
                  <a:pt x="396" y="659"/>
                </a:lnTo>
                <a:lnTo>
                  <a:pt x="399" y="656"/>
                </a:lnTo>
                <a:lnTo>
                  <a:pt x="400" y="654"/>
                </a:lnTo>
                <a:lnTo>
                  <a:pt x="403" y="653"/>
                </a:lnTo>
                <a:lnTo>
                  <a:pt x="403" y="652"/>
                </a:lnTo>
                <a:lnTo>
                  <a:pt x="406" y="648"/>
                </a:lnTo>
                <a:lnTo>
                  <a:pt x="407" y="645"/>
                </a:lnTo>
                <a:lnTo>
                  <a:pt x="407" y="639"/>
                </a:lnTo>
                <a:lnTo>
                  <a:pt x="407" y="638"/>
                </a:lnTo>
                <a:lnTo>
                  <a:pt x="406" y="635"/>
                </a:lnTo>
                <a:lnTo>
                  <a:pt x="403" y="632"/>
                </a:lnTo>
                <a:lnTo>
                  <a:pt x="403" y="631"/>
                </a:lnTo>
                <a:lnTo>
                  <a:pt x="400" y="631"/>
                </a:lnTo>
                <a:lnTo>
                  <a:pt x="396" y="631"/>
                </a:lnTo>
                <a:lnTo>
                  <a:pt x="393" y="628"/>
                </a:lnTo>
                <a:lnTo>
                  <a:pt x="386" y="628"/>
                </a:lnTo>
                <a:lnTo>
                  <a:pt x="379" y="627"/>
                </a:lnTo>
                <a:lnTo>
                  <a:pt x="372" y="624"/>
                </a:lnTo>
                <a:lnTo>
                  <a:pt x="364" y="624"/>
                </a:lnTo>
                <a:lnTo>
                  <a:pt x="357" y="620"/>
                </a:lnTo>
                <a:lnTo>
                  <a:pt x="350" y="617"/>
                </a:lnTo>
                <a:lnTo>
                  <a:pt x="343" y="617"/>
                </a:lnTo>
                <a:lnTo>
                  <a:pt x="336" y="613"/>
                </a:lnTo>
                <a:lnTo>
                  <a:pt x="329" y="610"/>
                </a:lnTo>
                <a:lnTo>
                  <a:pt x="324" y="606"/>
                </a:lnTo>
                <a:lnTo>
                  <a:pt x="317" y="603"/>
                </a:lnTo>
                <a:lnTo>
                  <a:pt x="312" y="596"/>
                </a:lnTo>
                <a:lnTo>
                  <a:pt x="310" y="590"/>
                </a:lnTo>
                <a:lnTo>
                  <a:pt x="306" y="589"/>
                </a:lnTo>
                <a:lnTo>
                  <a:pt x="306" y="586"/>
                </a:lnTo>
                <a:lnTo>
                  <a:pt x="303" y="585"/>
                </a:lnTo>
                <a:lnTo>
                  <a:pt x="299" y="583"/>
                </a:lnTo>
                <a:lnTo>
                  <a:pt x="296" y="582"/>
                </a:lnTo>
                <a:lnTo>
                  <a:pt x="296" y="582"/>
                </a:lnTo>
                <a:lnTo>
                  <a:pt x="294" y="579"/>
                </a:lnTo>
                <a:lnTo>
                  <a:pt x="292" y="579"/>
                </a:lnTo>
                <a:lnTo>
                  <a:pt x="292" y="569"/>
                </a:lnTo>
                <a:lnTo>
                  <a:pt x="289" y="561"/>
                </a:lnTo>
                <a:lnTo>
                  <a:pt x="289" y="554"/>
                </a:lnTo>
                <a:lnTo>
                  <a:pt x="289" y="548"/>
                </a:lnTo>
                <a:lnTo>
                  <a:pt x="289" y="544"/>
                </a:lnTo>
                <a:lnTo>
                  <a:pt x="289" y="540"/>
                </a:lnTo>
                <a:lnTo>
                  <a:pt x="289" y="537"/>
                </a:lnTo>
                <a:lnTo>
                  <a:pt x="292" y="534"/>
                </a:lnTo>
                <a:lnTo>
                  <a:pt x="294" y="533"/>
                </a:lnTo>
                <a:lnTo>
                  <a:pt x="296" y="533"/>
                </a:lnTo>
                <a:lnTo>
                  <a:pt x="299" y="530"/>
                </a:lnTo>
                <a:lnTo>
                  <a:pt x="303" y="530"/>
                </a:lnTo>
                <a:lnTo>
                  <a:pt x="306" y="530"/>
                </a:lnTo>
                <a:lnTo>
                  <a:pt x="310" y="530"/>
                </a:lnTo>
                <a:lnTo>
                  <a:pt x="315" y="527"/>
                </a:lnTo>
                <a:lnTo>
                  <a:pt x="319" y="526"/>
                </a:lnTo>
                <a:lnTo>
                  <a:pt x="324" y="523"/>
                </a:lnTo>
                <a:lnTo>
                  <a:pt x="324" y="519"/>
                </a:lnTo>
                <a:lnTo>
                  <a:pt x="326" y="516"/>
                </a:lnTo>
                <a:lnTo>
                  <a:pt x="326" y="512"/>
                </a:lnTo>
                <a:lnTo>
                  <a:pt x="326" y="509"/>
                </a:lnTo>
                <a:lnTo>
                  <a:pt x="326" y="507"/>
                </a:lnTo>
                <a:lnTo>
                  <a:pt x="326" y="502"/>
                </a:lnTo>
                <a:lnTo>
                  <a:pt x="326" y="498"/>
                </a:lnTo>
                <a:lnTo>
                  <a:pt x="326" y="491"/>
                </a:lnTo>
                <a:lnTo>
                  <a:pt x="326" y="484"/>
                </a:lnTo>
                <a:lnTo>
                  <a:pt x="329" y="481"/>
                </a:lnTo>
                <a:lnTo>
                  <a:pt x="331" y="477"/>
                </a:lnTo>
                <a:lnTo>
                  <a:pt x="329" y="470"/>
                </a:lnTo>
                <a:lnTo>
                  <a:pt x="329" y="465"/>
                </a:lnTo>
                <a:lnTo>
                  <a:pt x="326" y="461"/>
                </a:lnTo>
                <a:lnTo>
                  <a:pt x="326" y="456"/>
                </a:lnTo>
                <a:lnTo>
                  <a:pt x="326" y="454"/>
                </a:lnTo>
                <a:lnTo>
                  <a:pt x="326" y="451"/>
                </a:lnTo>
                <a:lnTo>
                  <a:pt x="326" y="449"/>
                </a:lnTo>
                <a:lnTo>
                  <a:pt x="326" y="447"/>
                </a:lnTo>
                <a:lnTo>
                  <a:pt x="326" y="447"/>
                </a:lnTo>
                <a:lnTo>
                  <a:pt x="326" y="444"/>
                </a:lnTo>
                <a:lnTo>
                  <a:pt x="326" y="442"/>
                </a:lnTo>
                <a:lnTo>
                  <a:pt x="326" y="442"/>
                </a:lnTo>
                <a:lnTo>
                  <a:pt x="326" y="442"/>
                </a:lnTo>
                <a:lnTo>
                  <a:pt x="324" y="444"/>
                </a:lnTo>
                <a:lnTo>
                  <a:pt x="324" y="444"/>
                </a:lnTo>
                <a:lnTo>
                  <a:pt x="322" y="442"/>
                </a:lnTo>
                <a:lnTo>
                  <a:pt x="319" y="442"/>
                </a:lnTo>
                <a:lnTo>
                  <a:pt x="317" y="440"/>
                </a:lnTo>
                <a:lnTo>
                  <a:pt x="315" y="440"/>
                </a:lnTo>
                <a:lnTo>
                  <a:pt x="312" y="435"/>
                </a:lnTo>
                <a:lnTo>
                  <a:pt x="310" y="435"/>
                </a:lnTo>
                <a:lnTo>
                  <a:pt x="308" y="430"/>
                </a:lnTo>
                <a:lnTo>
                  <a:pt x="306" y="426"/>
                </a:lnTo>
                <a:lnTo>
                  <a:pt x="303" y="421"/>
                </a:lnTo>
                <a:lnTo>
                  <a:pt x="299" y="416"/>
                </a:lnTo>
                <a:lnTo>
                  <a:pt x="296" y="412"/>
                </a:lnTo>
                <a:lnTo>
                  <a:pt x="296" y="409"/>
                </a:lnTo>
                <a:lnTo>
                  <a:pt x="294" y="407"/>
                </a:lnTo>
                <a:lnTo>
                  <a:pt x="294" y="407"/>
                </a:lnTo>
                <a:lnTo>
                  <a:pt x="292" y="407"/>
                </a:lnTo>
                <a:lnTo>
                  <a:pt x="294" y="400"/>
                </a:lnTo>
                <a:lnTo>
                  <a:pt x="296" y="395"/>
                </a:lnTo>
                <a:lnTo>
                  <a:pt x="296" y="391"/>
                </a:lnTo>
                <a:lnTo>
                  <a:pt x="299" y="388"/>
                </a:lnTo>
                <a:lnTo>
                  <a:pt x="299" y="387"/>
                </a:lnTo>
                <a:lnTo>
                  <a:pt x="299" y="384"/>
                </a:lnTo>
                <a:lnTo>
                  <a:pt x="299" y="381"/>
                </a:lnTo>
                <a:lnTo>
                  <a:pt x="299" y="380"/>
                </a:lnTo>
                <a:lnTo>
                  <a:pt x="303" y="380"/>
                </a:lnTo>
                <a:lnTo>
                  <a:pt x="303" y="377"/>
                </a:lnTo>
                <a:lnTo>
                  <a:pt x="306" y="377"/>
                </a:lnTo>
                <a:lnTo>
                  <a:pt x="306" y="374"/>
                </a:lnTo>
                <a:lnTo>
                  <a:pt x="310" y="373"/>
                </a:lnTo>
                <a:lnTo>
                  <a:pt x="312" y="373"/>
                </a:lnTo>
                <a:lnTo>
                  <a:pt x="317" y="370"/>
                </a:lnTo>
                <a:lnTo>
                  <a:pt x="319" y="370"/>
                </a:lnTo>
                <a:lnTo>
                  <a:pt x="324" y="373"/>
                </a:lnTo>
                <a:lnTo>
                  <a:pt x="324" y="373"/>
                </a:lnTo>
                <a:lnTo>
                  <a:pt x="326" y="373"/>
                </a:lnTo>
                <a:lnTo>
                  <a:pt x="329" y="373"/>
                </a:lnTo>
                <a:lnTo>
                  <a:pt x="331" y="373"/>
                </a:lnTo>
                <a:lnTo>
                  <a:pt x="333" y="373"/>
                </a:lnTo>
                <a:lnTo>
                  <a:pt x="336" y="370"/>
                </a:lnTo>
                <a:lnTo>
                  <a:pt x="338" y="367"/>
                </a:lnTo>
                <a:lnTo>
                  <a:pt x="338" y="366"/>
                </a:lnTo>
                <a:lnTo>
                  <a:pt x="340" y="359"/>
                </a:lnTo>
                <a:lnTo>
                  <a:pt x="340" y="352"/>
                </a:lnTo>
                <a:lnTo>
                  <a:pt x="343" y="345"/>
                </a:lnTo>
                <a:lnTo>
                  <a:pt x="345" y="338"/>
                </a:lnTo>
                <a:lnTo>
                  <a:pt x="345" y="335"/>
                </a:lnTo>
                <a:lnTo>
                  <a:pt x="345" y="331"/>
                </a:lnTo>
                <a:lnTo>
                  <a:pt x="347" y="328"/>
                </a:lnTo>
                <a:lnTo>
                  <a:pt x="347" y="328"/>
                </a:lnTo>
                <a:lnTo>
                  <a:pt x="352" y="325"/>
                </a:lnTo>
                <a:lnTo>
                  <a:pt x="354" y="324"/>
                </a:lnTo>
                <a:lnTo>
                  <a:pt x="359" y="324"/>
                </a:lnTo>
                <a:lnTo>
                  <a:pt x="366" y="321"/>
                </a:lnTo>
                <a:lnTo>
                  <a:pt x="371" y="321"/>
                </a:lnTo>
                <a:lnTo>
                  <a:pt x="378" y="318"/>
                </a:lnTo>
                <a:lnTo>
                  <a:pt x="379" y="318"/>
                </a:lnTo>
                <a:lnTo>
                  <a:pt x="382" y="318"/>
                </a:lnTo>
                <a:lnTo>
                  <a:pt x="382" y="317"/>
                </a:lnTo>
                <a:lnTo>
                  <a:pt x="385" y="317"/>
                </a:lnTo>
                <a:lnTo>
                  <a:pt x="386" y="317"/>
                </a:lnTo>
                <a:lnTo>
                  <a:pt x="414" y="300"/>
                </a:lnTo>
                <a:lnTo>
                  <a:pt x="414" y="297"/>
                </a:lnTo>
                <a:lnTo>
                  <a:pt x="417" y="296"/>
                </a:lnTo>
                <a:lnTo>
                  <a:pt x="421" y="293"/>
                </a:lnTo>
                <a:lnTo>
                  <a:pt x="424" y="293"/>
                </a:lnTo>
                <a:lnTo>
                  <a:pt x="427" y="290"/>
                </a:lnTo>
                <a:lnTo>
                  <a:pt x="428" y="289"/>
                </a:lnTo>
                <a:lnTo>
                  <a:pt x="431" y="286"/>
                </a:lnTo>
                <a:lnTo>
                  <a:pt x="434" y="282"/>
                </a:lnTo>
                <a:lnTo>
                  <a:pt x="438" y="279"/>
                </a:lnTo>
                <a:lnTo>
                  <a:pt x="442" y="275"/>
                </a:lnTo>
                <a:lnTo>
                  <a:pt x="452" y="265"/>
                </a:lnTo>
                <a:lnTo>
                  <a:pt x="462" y="258"/>
                </a:lnTo>
                <a:lnTo>
                  <a:pt x="473" y="254"/>
                </a:lnTo>
                <a:lnTo>
                  <a:pt x="487" y="248"/>
                </a:lnTo>
                <a:lnTo>
                  <a:pt x="497" y="241"/>
                </a:lnTo>
                <a:lnTo>
                  <a:pt x="508" y="240"/>
                </a:lnTo>
                <a:lnTo>
                  <a:pt x="511" y="241"/>
                </a:lnTo>
                <a:lnTo>
                  <a:pt x="515" y="244"/>
                </a:lnTo>
                <a:lnTo>
                  <a:pt x="518" y="248"/>
                </a:lnTo>
                <a:lnTo>
                  <a:pt x="519" y="251"/>
                </a:lnTo>
                <a:lnTo>
                  <a:pt x="522" y="254"/>
                </a:lnTo>
                <a:lnTo>
                  <a:pt x="522" y="255"/>
                </a:lnTo>
                <a:lnTo>
                  <a:pt x="522" y="261"/>
                </a:lnTo>
                <a:lnTo>
                  <a:pt x="522" y="262"/>
                </a:lnTo>
                <a:lnTo>
                  <a:pt x="522" y="268"/>
                </a:lnTo>
                <a:lnTo>
                  <a:pt x="522" y="272"/>
                </a:lnTo>
                <a:lnTo>
                  <a:pt x="522" y="275"/>
                </a:lnTo>
                <a:lnTo>
                  <a:pt x="525" y="276"/>
                </a:lnTo>
                <a:lnTo>
                  <a:pt x="525" y="282"/>
                </a:lnTo>
                <a:lnTo>
                  <a:pt x="529" y="282"/>
                </a:lnTo>
                <a:lnTo>
                  <a:pt x="529" y="283"/>
                </a:lnTo>
                <a:lnTo>
                  <a:pt x="533" y="286"/>
                </a:lnTo>
                <a:lnTo>
                  <a:pt x="539" y="286"/>
                </a:lnTo>
                <a:lnTo>
                  <a:pt x="545" y="286"/>
                </a:lnTo>
                <a:lnTo>
                  <a:pt x="557" y="289"/>
                </a:lnTo>
                <a:lnTo>
                  <a:pt x="561" y="289"/>
                </a:lnTo>
                <a:lnTo>
                  <a:pt x="566" y="289"/>
                </a:lnTo>
                <a:lnTo>
                  <a:pt x="569" y="289"/>
                </a:lnTo>
                <a:lnTo>
                  <a:pt x="573" y="286"/>
                </a:lnTo>
                <a:lnTo>
                  <a:pt x="576" y="282"/>
                </a:lnTo>
                <a:lnTo>
                  <a:pt x="578" y="279"/>
                </a:lnTo>
                <a:lnTo>
                  <a:pt x="580" y="275"/>
                </a:lnTo>
                <a:lnTo>
                  <a:pt x="582" y="272"/>
                </a:lnTo>
                <a:lnTo>
                  <a:pt x="582" y="269"/>
                </a:lnTo>
                <a:lnTo>
                  <a:pt x="582" y="265"/>
                </a:lnTo>
                <a:lnTo>
                  <a:pt x="582" y="262"/>
                </a:lnTo>
                <a:lnTo>
                  <a:pt x="582" y="261"/>
                </a:lnTo>
                <a:lnTo>
                  <a:pt x="583" y="258"/>
                </a:lnTo>
                <a:lnTo>
                  <a:pt x="585" y="255"/>
                </a:lnTo>
                <a:lnTo>
                  <a:pt x="587" y="255"/>
                </a:lnTo>
                <a:lnTo>
                  <a:pt x="589" y="251"/>
                </a:lnTo>
                <a:lnTo>
                  <a:pt x="594" y="251"/>
                </a:lnTo>
                <a:lnTo>
                  <a:pt x="596" y="248"/>
                </a:lnTo>
                <a:lnTo>
                  <a:pt x="599" y="248"/>
                </a:lnTo>
                <a:lnTo>
                  <a:pt x="601" y="244"/>
                </a:lnTo>
                <a:lnTo>
                  <a:pt x="604" y="240"/>
                </a:lnTo>
                <a:lnTo>
                  <a:pt x="605" y="234"/>
                </a:lnTo>
                <a:lnTo>
                  <a:pt x="605" y="230"/>
                </a:lnTo>
                <a:lnTo>
                  <a:pt x="608" y="227"/>
                </a:lnTo>
                <a:lnTo>
                  <a:pt x="608" y="223"/>
                </a:lnTo>
                <a:lnTo>
                  <a:pt x="608" y="213"/>
                </a:lnTo>
                <a:lnTo>
                  <a:pt x="608" y="205"/>
                </a:lnTo>
                <a:lnTo>
                  <a:pt x="605" y="195"/>
                </a:lnTo>
                <a:lnTo>
                  <a:pt x="605" y="188"/>
                </a:lnTo>
                <a:lnTo>
                  <a:pt x="608" y="184"/>
                </a:lnTo>
                <a:lnTo>
                  <a:pt x="608" y="179"/>
                </a:lnTo>
                <a:lnTo>
                  <a:pt x="608" y="174"/>
                </a:lnTo>
                <a:lnTo>
                  <a:pt x="610" y="172"/>
                </a:lnTo>
                <a:lnTo>
                  <a:pt x="611" y="167"/>
                </a:lnTo>
                <a:lnTo>
                  <a:pt x="615" y="165"/>
                </a:lnTo>
                <a:lnTo>
                  <a:pt x="617" y="160"/>
                </a:lnTo>
                <a:lnTo>
                  <a:pt x="622" y="156"/>
                </a:lnTo>
                <a:lnTo>
                  <a:pt x="629" y="151"/>
                </a:lnTo>
                <a:lnTo>
                  <a:pt x="636" y="147"/>
                </a:lnTo>
                <a:lnTo>
                  <a:pt x="638" y="147"/>
                </a:lnTo>
                <a:lnTo>
                  <a:pt x="640" y="144"/>
                </a:lnTo>
                <a:lnTo>
                  <a:pt x="643" y="144"/>
                </a:lnTo>
                <a:lnTo>
                  <a:pt x="645" y="142"/>
                </a:lnTo>
                <a:lnTo>
                  <a:pt x="646" y="142"/>
                </a:lnTo>
                <a:lnTo>
                  <a:pt x="646" y="140"/>
                </a:lnTo>
                <a:lnTo>
                  <a:pt x="650" y="137"/>
                </a:lnTo>
                <a:lnTo>
                  <a:pt x="652" y="130"/>
                </a:lnTo>
                <a:lnTo>
                  <a:pt x="654" y="126"/>
                </a:lnTo>
                <a:lnTo>
                  <a:pt x="657" y="123"/>
                </a:lnTo>
                <a:lnTo>
                  <a:pt x="658" y="119"/>
                </a:lnTo>
                <a:lnTo>
                  <a:pt x="658" y="116"/>
                </a:lnTo>
                <a:lnTo>
                  <a:pt x="660" y="112"/>
                </a:lnTo>
                <a:lnTo>
                  <a:pt x="660" y="109"/>
                </a:lnTo>
                <a:lnTo>
                  <a:pt x="660" y="107"/>
                </a:lnTo>
                <a:lnTo>
                  <a:pt x="660" y="105"/>
                </a:lnTo>
                <a:lnTo>
                  <a:pt x="657" y="100"/>
                </a:lnTo>
                <a:lnTo>
                  <a:pt x="654" y="98"/>
                </a:lnTo>
                <a:lnTo>
                  <a:pt x="650" y="95"/>
                </a:lnTo>
                <a:lnTo>
                  <a:pt x="645" y="93"/>
                </a:lnTo>
                <a:lnTo>
                  <a:pt x="639" y="91"/>
                </a:lnTo>
                <a:lnTo>
                  <a:pt x="632" y="91"/>
                </a:lnTo>
                <a:lnTo>
                  <a:pt x="625" y="91"/>
                </a:lnTo>
                <a:lnTo>
                  <a:pt x="618" y="91"/>
                </a:lnTo>
                <a:lnTo>
                  <a:pt x="610" y="91"/>
                </a:lnTo>
                <a:lnTo>
                  <a:pt x="594" y="91"/>
                </a:lnTo>
                <a:lnTo>
                  <a:pt x="592" y="88"/>
                </a:lnTo>
                <a:lnTo>
                  <a:pt x="587" y="87"/>
                </a:lnTo>
                <a:lnTo>
                  <a:pt x="580" y="84"/>
                </a:lnTo>
                <a:lnTo>
                  <a:pt x="573" y="81"/>
                </a:lnTo>
                <a:lnTo>
                  <a:pt x="569" y="77"/>
                </a:lnTo>
                <a:lnTo>
                  <a:pt x="566" y="77"/>
                </a:lnTo>
                <a:lnTo>
                  <a:pt x="566" y="74"/>
                </a:lnTo>
                <a:lnTo>
                  <a:pt x="566" y="73"/>
                </a:lnTo>
                <a:lnTo>
                  <a:pt x="566" y="70"/>
                </a:lnTo>
                <a:lnTo>
                  <a:pt x="566" y="67"/>
                </a:lnTo>
                <a:lnTo>
                  <a:pt x="564" y="66"/>
                </a:lnTo>
                <a:lnTo>
                  <a:pt x="564" y="63"/>
                </a:lnTo>
                <a:lnTo>
                  <a:pt x="564" y="63"/>
                </a:lnTo>
                <a:lnTo>
                  <a:pt x="559" y="60"/>
                </a:lnTo>
                <a:lnTo>
                  <a:pt x="552" y="60"/>
                </a:lnTo>
                <a:lnTo>
                  <a:pt x="550" y="59"/>
                </a:lnTo>
                <a:lnTo>
                  <a:pt x="545" y="59"/>
                </a:lnTo>
                <a:lnTo>
                  <a:pt x="536" y="59"/>
                </a:lnTo>
                <a:lnTo>
                  <a:pt x="529" y="59"/>
                </a:lnTo>
                <a:lnTo>
                  <a:pt x="525" y="56"/>
                </a:lnTo>
                <a:lnTo>
                  <a:pt x="525" y="56"/>
                </a:lnTo>
                <a:lnTo>
                  <a:pt x="522" y="53"/>
                </a:lnTo>
                <a:lnTo>
                  <a:pt x="522" y="53"/>
                </a:lnTo>
                <a:lnTo>
                  <a:pt x="518" y="46"/>
                </a:lnTo>
                <a:lnTo>
                  <a:pt x="515" y="42"/>
                </a:lnTo>
                <a:lnTo>
                  <a:pt x="511" y="38"/>
                </a:lnTo>
                <a:lnTo>
                  <a:pt x="508" y="32"/>
                </a:lnTo>
                <a:lnTo>
                  <a:pt x="504" y="28"/>
                </a:lnTo>
                <a:lnTo>
                  <a:pt x="504" y="25"/>
                </a:lnTo>
                <a:lnTo>
                  <a:pt x="501" y="25"/>
                </a:lnTo>
                <a:lnTo>
                  <a:pt x="501" y="21"/>
                </a:lnTo>
                <a:lnTo>
                  <a:pt x="501" y="21"/>
                </a:lnTo>
                <a:lnTo>
                  <a:pt x="501" y="14"/>
                </a:lnTo>
                <a:lnTo>
                  <a:pt x="501" y="11"/>
                </a:lnTo>
                <a:lnTo>
                  <a:pt x="498" y="7"/>
                </a:lnTo>
                <a:lnTo>
                  <a:pt x="497" y="7"/>
                </a:lnTo>
                <a:lnTo>
                  <a:pt x="497" y="4"/>
                </a:lnTo>
                <a:lnTo>
                  <a:pt x="494" y="4"/>
                </a:lnTo>
                <a:lnTo>
                  <a:pt x="490" y="3"/>
                </a:lnTo>
                <a:lnTo>
                  <a:pt x="487" y="3"/>
                </a:lnTo>
                <a:lnTo>
                  <a:pt x="483" y="0"/>
                </a:lnTo>
                <a:lnTo>
                  <a:pt x="477" y="3"/>
                </a:lnTo>
                <a:lnTo>
                  <a:pt x="473" y="3"/>
                </a:lnTo>
                <a:lnTo>
                  <a:pt x="462" y="3"/>
                </a:lnTo>
                <a:lnTo>
                  <a:pt x="456" y="3"/>
                </a:lnTo>
                <a:lnTo>
                  <a:pt x="452" y="4"/>
                </a:lnTo>
                <a:lnTo>
                  <a:pt x="448" y="4"/>
                </a:lnTo>
                <a:lnTo>
                  <a:pt x="441" y="7"/>
                </a:lnTo>
                <a:lnTo>
                  <a:pt x="441" y="7"/>
                </a:lnTo>
                <a:lnTo>
                  <a:pt x="438" y="7"/>
                </a:lnTo>
                <a:lnTo>
                  <a:pt x="438" y="11"/>
                </a:lnTo>
                <a:lnTo>
                  <a:pt x="438" y="11"/>
                </a:lnTo>
                <a:lnTo>
                  <a:pt x="438" y="17"/>
                </a:lnTo>
                <a:lnTo>
                  <a:pt x="438" y="18"/>
                </a:lnTo>
                <a:lnTo>
                  <a:pt x="438" y="21"/>
                </a:lnTo>
                <a:lnTo>
                  <a:pt x="435" y="24"/>
                </a:lnTo>
                <a:lnTo>
                  <a:pt x="434" y="25"/>
                </a:lnTo>
                <a:lnTo>
                  <a:pt x="434" y="28"/>
                </a:lnTo>
                <a:lnTo>
                  <a:pt x="431" y="28"/>
                </a:lnTo>
                <a:lnTo>
                  <a:pt x="431" y="32"/>
                </a:lnTo>
                <a:lnTo>
                  <a:pt x="428" y="35"/>
                </a:lnTo>
                <a:lnTo>
                  <a:pt x="427" y="35"/>
                </a:lnTo>
                <a:lnTo>
                  <a:pt x="424" y="35"/>
                </a:lnTo>
                <a:lnTo>
                  <a:pt x="420" y="38"/>
                </a:lnTo>
                <a:lnTo>
                  <a:pt x="417" y="38"/>
                </a:lnTo>
                <a:lnTo>
                  <a:pt x="414" y="39"/>
                </a:lnTo>
                <a:lnTo>
                  <a:pt x="407" y="39"/>
                </a:lnTo>
                <a:lnTo>
                  <a:pt x="400" y="38"/>
                </a:lnTo>
                <a:lnTo>
                  <a:pt x="396" y="38"/>
                </a:lnTo>
                <a:lnTo>
                  <a:pt x="393" y="35"/>
                </a:lnTo>
                <a:lnTo>
                  <a:pt x="389" y="35"/>
                </a:lnTo>
                <a:lnTo>
                  <a:pt x="386" y="35"/>
                </a:lnTo>
                <a:lnTo>
                  <a:pt x="385" y="32"/>
                </a:lnTo>
                <a:lnTo>
                  <a:pt x="382" y="32"/>
                </a:lnTo>
                <a:lnTo>
                  <a:pt x="382" y="28"/>
                </a:lnTo>
                <a:lnTo>
                  <a:pt x="382" y="24"/>
                </a:lnTo>
                <a:lnTo>
                  <a:pt x="382" y="21"/>
                </a:lnTo>
                <a:lnTo>
                  <a:pt x="382" y="21"/>
                </a:lnTo>
                <a:lnTo>
                  <a:pt x="379" y="18"/>
                </a:lnTo>
                <a:lnTo>
                  <a:pt x="379" y="14"/>
                </a:lnTo>
                <a:lnTo>
                  <a:pt x="378" y="11"/>
                </a:lnTo>
                <a:lnTo>
                  <a:pt x="375" y="11"/>
                </a:lnTo>
                <a:lnTo>
                  <a:pt x="375" y="7"/>
                </a:lnTo>
                <a:lnTo>
                  <a:pt x="372" y="7"/>
                </a:lnTo>
                <a:lnTo>
                  <a:pt x="371" y="4"/>
                </a:lnTo>
                <a:lnTo>
                  <a:pt x="368" y="4"/>
                </a:lnTo>
                <a:lnTo>
                  <a:pt x="364" y="4"/>
                </a:lnTo>
                <a:lnTo>
                  <a:pt x="361" y="3"/>
                </a:lnTo>
                <a:lnTo>
                  <a:pt x="359" y="0"/>
                </a:lnTo>
                <a:lnTo>
                  <a:pt x="352" y="4"/>
                </a:lnTo>
                <a:lnTo>
                  <a:pt x="347" y="10"/>
                </a:lnTo>
                <a:lnTo>
                  <a:pt x="345" y="14"/>
                </a:lnTo>
                <a:lnTo>
                  <a:pt x="343" y="18"/>
                </a:lnTo>
                <a:lnTo>
                  <a:pt x="340" y="21"/>
                </a:lnTo>
                <a:lnTo>
                  <a:pt x="340" y="25"/>
                </a:lnTo>
                <a:lnTo>
                  <a:pt x="338" y="35"/>
                </a:lnTo>
                <a:lnTo>
                  <a:pt x="338" y="42"/>
                </a:lnTo>
                <a:lnTo>
                  <a:pt x="338" y="46"/>
                </a:lnTo>
                <a:lnTo>
                  <a:pt x="336" y="52"/>
                </a:lnTo>
                <a:lnTo>
                  <a:pt x="333" y="56"/>
                </a:lnTo>
                <a:lnTo>
                  <a:pt x="331" y="59"/>
                </a:lnTo>
                <a:lnTo>
                  <a:pt x="326" y="63"/>
                </a:lnTo>
                <a:lnTo>
                  <a:pt x="319" y="67"/>
                </a:lnTo>
                <a:lnTo>
                  <a:pt x="315" y="67"/>
                </a:lnTo>
                <a:lnTo>
                  <a:pt x="310" y="67"/>
                </a:lnTo>
                <a:lnTo>
                  <a:pt x="299" y="66"/>
                </a:lnTo>
                <a:lnTo>
                  <a:pt x="294" y="66"/>
                </a:lnTo>
                <a:lnTo>
                  <a:pt x="289" y="66"/>
                </a:lnTo>
                <a:lnTo>
                  <a:pt x="285" y="63"/>
                </a:lnTo>
                <a:lnTo>
                  <a:pt x="279" y="63"/>
                </a:lnTo>
                <a:lnTo>
                  <a:pt x="278" y="60"/>
                </a:lnTo>
                <a:lnTo>
                  <a:pt x="278" y="60"/>
                </a:lnTo>
                <a:lnTo>
                  <a:pt x="275" y="56"/>
                </a:lnTo>
                <a:lnTo>
                  <a:pt x="275" y="56"/>
                </a:lnTo>
                <a:lnTo>
                  <a:pt x="275" y="53"/>
                </a:lnTo>
                <a:lnTo>
                  <a:pt x="275" y="52"/>
                </a:lnTo>
                <a:lnTo>
                  <a:pt x="275" y="49"/>
                </a:lnTo>
                <a:lnTo>
                  <a:pt x="275" y="49"/>
                </a:lnTo>
                <a:lnTo>
                  <a:pt x="271" y="46"/>
                </a:lnTo>
                <a:lnTo>
                  <a:pt x="266" y="46"/>
                </a:lnTo>
                <a:lnTo>
                  <a:pt x="261" y="49"/>
                </a:lnTo>
                <a:lnTo>
                  <a:pt x="258" y="49"/>
                </a:lnTo>
                <a:lnTo>
                  <a:pt x="250" y="52"/>
                </a:lnTo>
                <a:lnTo>
                  <a:pt x="246" y="53"/>
                </a:lnTo>
                <a:lnTo>
                  <a:pt x="240" y="53"/>
                </a:lnTo>
                <a:lnTo>
                  <a:pt x="240" y="56"/>
                </a:lnTo>
                <a:lnTo>
                  <a:pt x="239" y="60"/>
                </a:lnTo>
                <a:lnTo>
                  <a:pt x="233" y="70"/>
                </a:lnTo>
                <a:lnTo>
                  <a:pt x="233" y="73"/>
                </a:lnTo>
                <a:lnTo>
                  <a:pt x="230" y="77"/>
                </a:lnTo>
                <a:lnTo>
                  <a:pt x="226" y="80"/>
                </a:lnTo>
                <a:lnTo>
                  <a:pt x="223" y="81"/>
                </a:lnTo>
                <a:lnTo>
                  <a:pt x="219" y="81"/>
                </a:lnTo>
                <a:lnTo>
                  <a:pt x="218" y="81"/>
                </a:lnTo>
                <a:lnTo>
                  <a:pt x="211" y="84"/>
                </a:lnTo>
                <a:lnTo>
                  <a:pt x="204" y="87"/>
                </a:lnTo>
                <a:lnTo>
                  <a:pt x="195" y="88"/>
                </a:lnTo>
                <a:lnTo>
                  <a:pt x="187" y="91"/>
                </a:lnTo>
                <a:lnTo>
                  <a:pt x="180" y="93"/>
                </a:lnTo>
                <a:lnTo>
                  <a:pt x="173" y="95"/>
                </a:lnTo>
                <a:lnTo>
                  <a:pt x="170" y="98"/>
                </a:lnTo>
                <a:lnTo>
                  <a:pt x="167" y="98"/>
                </a:lnTo>
                <a:lnTo>
                  <a:pt x="156" y="107"/>
                </a:lnTo>
                <a:lnTo>
                  <a:pt x="145" y="116"/>
                </a:lnTo>
                <a:lnTo>
                  <a:pt x="134" y="123"/>
                </a:lnTo>
                <a:lnTo>
                  <a:pt x="124" y="130"/>
                </a:lnTo>
                <a:lnTo>
                  <a:pt x="113" y="137"/>
                </a:lnTo>
                <a:lnTo>
                  <a:pt x="103" y="147"/>
                </a:lnTo>
                <a:lnTo>
                  <a:pt x="93" y="153"/>
                </a:lnTo>
                <a:lnTo>
                  <a:pt x="84" y="165"/>
                </a:lnTo>
                <a:lnTo>
                  <a:pt x="82" y="165"/>
                </a:lnTo>
                <a:lnTo>
                  <a:pt x="81" y="165"/>
                </a:lnTo>
                <a:lnTo>
                  <a:pt x="77" y="167"/>
                </a:lnTo>
                <a:lnTo>
                  <a:pt x="74" y="167"/>
                </a:lnTo>
                <a:lnTo>
                  <a:pt x="70" y="167"/>
                </a:lnTo>
                <a:lnTo>
                  <a:pt x="56" y="174"/>
                </a:lnTo>
                <a:lnTo>
                  <a:pt x="42" y="184"/>
                </a:lnTo>
                <a:lnTo>
                  <a:pt x="36" y="188"/>
                </a:lnTo>
                <a:lnTo>
                  <a:pt x="29" y="193"/>
                </a:lnTo>
                <a:lnTo>
                  <a:pt x="24" y="195"/>
                </a:lnTo>
                <a:lnTo>
                  <a:pt x="18" y="202"/>
                </a:lnTo>
                <a:lnTo>
                  <a:pt x="28" y="174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  <xdr:sp macro="" textlink="">
        <xdr:nvSpPr>
          <xdr:cNvPr id="45" name="Freeform 12">
            <a:extLst>
              <a:ext uri="{FF2B5EF4-FFF2-40B4-BE49-F238E27FC236}">
                <a16:creationId xmlns:a16="http://schemas.microsoft.com/office/drawing/2014/main" id="{3ECA3CC0-86FB-C7BC-224B-1C0BCC3E9F21}"/>
              </a:ext>
            </a:extLst>
          </xdr:cNvPr>
          <xdr:cNvSpPr>
            <a:spLocks/>
          </xdr:cNvSpPr>
        </xdr:nvSpPr>
        <xdr:spPr bwMode="auto">
          <a:xfrm>
            <a:off x="1254126" y="3123902"/>
            <a:ext cx="1246188" cy="1077912"/>
          </a:xfrm>
          <a:custGeom>
            <a:avLst/>
            <a:gdLst/>
            <a:ahLst/>
            <a:cxnLst>
              <a:cxn ang="0">
                <a:pos x="280" y="58"/>
              </a:cxn>
              <a:cxn ang="0">
                <a:pos x="227" y="19"/>
              </a:cxn>
              <a:cxn ang="0">
                <a:pos x="153" y="5"/>
              </a:cxn>
              <a:cxn ang="0">
                <a:pos x="138" y="26"/>
              </a:cxn>
              <a:cxn ang="0">
                <a:pos x="107" y="56"/>
              </a:cxn>
              <a:cxn ang="0">
                <a:pos x="83" y="75"/>
              </a:cxn>
              <a:cxn ang="0">
                <a:pos x="79" y="72"/>
              </a:cxn>
              <a:cxn ang="0">
                <a:pos x="58" y="93"/>
              </a:cxn>
              <a:cxn ang="0">
                <a:pos x="44" y="104"/>
              </a:cxn>
              <a:cxn ang="0">
                <a:pos x="32" y="118"/>
              </a:cxn>
              <a:cxn ang="0">
                <a:pos x="16" y="152"/>
              </a:cxn>
              <a:cxn ang="0">
                <a:pos x="2" y="174"/>
              </a:cxn>
              <a:cxn ang="0">
                <a:pos x="9" y="254"/>
              </a:cxn>
              <a:cxn ang="0">
                <a:pos x="58" y="240"/>
              </a:cxn>
              <a:cxn ang="0">
                <a:pos x="86" y="285"/>
              </a:cxn>
              <a:cxn ang="0">
                <a:pos x="93" y="354"/>
              </a:cxn>
              <a:cxn ang="0">
                <a:pos x="76" y="345"/>
              </a:cxn>
              <a:cxn ang="0">
                <a:pos x="82" y="400"/>
              </a:cxn>
              <a:cxn ang="0">
                <a:pos x="104" y="425"/>
              </a:cxn>
              <a:cxn ang="0">
                <a:pos x="131" y="438"/>
              </a:cxn>
              <a:cxn ang="0">
                <a:pos x="198" y="463"/>
              </a:cxn>
              <a:cxn ang="0">
                <a:pos x="188" y="550"/>
              </a:cxn>
              <a:cxn ang="0">
                <a:pos x="227" y="586"/>
              </a:cxn>
              <a:cxn ang="0">
                <a:pos x="256" y="659"/>
              </a:cxn>
              <a:cxn ang="0">
                <a:pos x="286" y="678"/>
              </a:cxn>
              <a:cxn ang="0">
                <a:pos x="307" y="661"/>
              </a:cxn>
              <a:cxn ang="0">
                <a:pos x="358" y="633"/>
              </a:cxn>
              <a:cxn ang="0">
                <a:pos x="410" y="589"/>
              </a:cxn>
              <a:cxn ang="0">
                <a:pos x="443" y="578"/>
              </a:cxn>
              <a:cxn ang="0">
                <a:pos x="477" y="596"/>
              </a:cxn>
              <a:cxn ang="0">
                <a:pos x="494" y="622"/>
              </a:cxn>
              <a:cxn ang="0">
                <a:pos x="510" y="633"/>
              </a:cxn>
              <a:cxn ang="0">
                <a:pos x="560" y="626"/>
              </a:cxn>
              <a:cxn ang="0">
                <a:pos x="566" y="593"/>
              </a:cxn>
              <a:cxn ang="0">
                <a:pos x="549" y="585"/>
              </a:cxn>
              <a:cxn ang="0">
                <a:pos x="605" y="600"/>
              </a:cxn>
              <a:cxn ang="0">
                <a:pos x="611" y="612"/>
              </a:cxn>
              <a:cxn ang="0">
                <a:pos x="636" y="635"/>
              </a:cxn>
              <a:cxn ang="0">
                <a:pos x="665" y="659"/>
              </a:cxn>
              <a:cxn ang="0">
                <a:pos x="710" y="665"/>
              </a:cxn>
              <a:cxn ang="0">
                <a:pos x="784" y="621"/>
              </a:cxn>
              <a:cxn ang="0">
                <a:pos x="760" y="605"/>
              </a:cxn>
              <a:cxn ang="0">
                <a:pos x="746" y="540"/>
              </a:cxn>
              <a:cxn ang="0">
                <a:pos x="706" y="515"/>
              </a:cxn>
              <a:cxn ang="0">
                <a:pos x="680" y="491"/>
              </a:cxn>
              <a:cxn ang="0">
                <a:pos x="715" y="438"/>
              </a:cxn>
              <a:cxn ang="0">
                <a:pos x="707" y="396"/>
              </a:cxn>
              <a:cxn ang="0">
                <a:pos x="669" y="382"/>
              </a:cxn>
              <a:cxn ang="0">
                <a:pos x="639" y="347"/>
              </a:cxn>
              <a:cxn ang="0">
                <a:pos x="616" y="305"/>
              </a:cxn>
              <a:cxn ang="0">
                <a:pos x="591" y="271"/>
              </a:cxn>
              <a:cxn ang="0">
                <a:pos x="613" y="205"/>
              </a:cxn>
              <a:cxn ang="0">
                <a:pos x="650" y="159"/>
              </a:cxn>
              <a:cxn ang="0">
                <a:pos x="616" y="117"/>
              </a:cxn>
              <a:cxn ang="0">
                <a:pos x="583" y="63"/>
              </a:cxn>
              <a:cxn ang="0">
                <a:pos x="547" y="38"/>
              </a:cxn>
              <a:cxn ang="0">
                <a:pos x="460" y="44"/>
              </a:cxn>
              <a:cxn ang="0">
                <a:pos x="440" y="84"/>
              </a:cxn>
              <a:cxn ang="0">
                <a:pos x="407" y="100"/>
              </a:cxn>
              <a:cxn ang="0">
                <a:pos x="382" y="77"/>
              </a:cxn>
              <a:cxn ang="0">
                <a:pos x="334" y="42"/>
              </a:cxn>
              <a:cxn ang="0">
                <a:pos x="286" y="51"/>
              </a:cxn>
            </a:cxnLst>
            <a:rect l="0" t="0" r="r" b="b"/>
            <a:pathLst>
              <a:path w="785" h="679">
                <a:moveTo>
                  <a:pt x="311" y="38"/>
                </a:moveTo>
                <a:lnTo>
                  <a:pt x="305" y="42"/>
                </a:lnTo>
                <a:lnTo>
                  <a:pt x="301" y="44"/>
                </a:lnTo>
                <a:lnTo>
                  <a:pt x="297" y="49"/>
                </a:lnTo>
                <a:lnTo>
                  <a:pt x="294" y="49"/>
                </a:lnTo>
                <a:lnTo>
                  <a:pt x="291" y="51"/>
                </a:lnTo>
                <a:lnTo>
                  <a:pt x="290" y="54"/>
                </a:lnTo>
                <a:lnTo>
                  <a:pt x="286" y="56"/>
                </a:lnTo>
                <a:lnTo>
                  <a:pt x="283" y="56"/>
                </a:lnTo>
                <a:lnTo>
                  <a:pt x="281" y="56"/>
                </a:lnTo>
                <a:lnTo>
                  <a:pt x="280" y="58"/>
                </a:lnTo>
                <a:lnTo>
                  <a:pt x="277" y="58"/>
                </a:lnTo>
                <a:lnTo>
                  <a:pt x="273" y="58"/>
                </a:lnTo>
                <a:lnTo>
                  <a:pt x="269" y="58"/>
                </a:lnTo>
                <a:lnTo>
                  <a:pt x="265" y="61"/>
                </a:lnTo>
                <a:lnTo>
                  <a:pt x="259" y="56"/>
                </a:lnTo>
                <a:lnTo>
                  <a:pt x="255" y="51"/>
                </a:lnTo>
                <a:lnTo>
                  <a:pt x="247" y="40"/>
                </a:lnTo>
                <a:lnTo>
                  <a:pt x="242" y="35"/>
                </a:lnTo>
                <a:lnTo>
                  <a:pt x="237" y="28"/>
                </a:lnTo>
                <a:lnTo>
                  <a:pt x="233" y="24"/>
                </a:lnTo>
                <a:lnTo>
                  <a:pt x="227" y="19"/>
                </a:lnTo>
                <a:lnTo>
                  <a:pt x="219" y="14"/>
                </a:lnTo>
                <a:lnTo>
                  <a:pt x="210" y="10"/>
                </a:lnTo>
                <a:lnTo>
                  <a:pt x="202" y="5"/>
                </a:lnTo>
                <a:lnTo>
                  <a:pt x="195" y="0"/>
                </a:lnTo>
                <a:lnTo>
                  <a:pt x="189" y="0"/>
                </a:lnTo>
                <a:lnTo>
                  <a:pt x="184" y="0"/>
                </a:lnTo>
                <a:lnTo>
                  <a:pt x="173" y="0"/>
                </a:lnTo>
                <a:lnTo>
                  <a:pt x="170" y="3"/>
                </a:lnTo>
                <a:lnTo>
                  <a:pt x="163" y="3"/>
                </a:lnTo>
                <a:lnTo>
                  <a:pt x="157" y="3"/>
                </a:lnTo>
                <a:lnTo>
                  <a:pt x="153" y="5"/>
                </a:lnTo>
                <a:lnTo>
                  <a:pt x="152" y="7"/>
                </a:lnTo>
                <a:lnTo>
                  <a:pt x="150" y="7"/>
                </a:lnTo>
                <a:lnTo>
                  <a:pt x="150" y="10"/>
                </a:lnTo>
                <a:lnTo>
                  <a:pt x="149" y="12"/>
                </a:lnTo>
                <a:lnTo>
                  <a:pt x="149" y="17"/>
                </a:lnTo>
                <a:lnTo>
                  <a:pt x="149" y="17"/>
                </a:lnTo>
                <a:lnTo>
                  <a:pt x="149" y="19"/>
                </a:lnTo>
                <a:lnTo>
                  <a:pt x="146" y="21"/>
                </a:lnTo>
                <a:lnTo>
                  <a:pt x="145" y="21"/>
                </a:lnTo>
                <a:lnTo>
                  <a:pt x="142" y="24"/>
                </a:lnTo>
                <a:lnTo>
                  <a:pt x="138" y="26"/>
                </a:lnTo>
                <a:lnTo>
                  <a:pt x="135" y="28"/>
                </a:lnTo>
                <a:lnTo>
                  <a:pt x="131" y="31"/>
                </a:lnTo>
                <a:lnTo>
                  <a:pt x="128" y="35"/>
                </a:lnTo>
                <a:lnTo>
                  <a:pt x="122" y="38"/>
                </a:lnTo>
                <a:lnTo>
                  <a:pt x="118" y="42"/>
                </a:lnTo>
                <a:lnTo>
                  <a:pt x="115" y="47"/>
                </a:lnTo>
                <a:lnTo>
                  <a:pt x="114" y="49"/>
                </a:lnTo>
                <a:lnTo>
                  <a:pt x="111" y="51"/>
                </a:lnTo>
                <a:lnTo>
                  <a:pt x="110" y="51"/>
                </a:lnTo>
                <a:lnTo>
                  <a:pt x="110" y="54"/>
                </a:lnTo>
                <a:lnTo>
                  <a:pt x="107" y="56"/>
                </a:lnTo>
                <a:lnTo>
                  <a:pt x="107" y="56"/>
                </a:lnTo>
                <a:lnTo>
                  <a:pt x="107" y="56"/>
                </a:lnTo>
                <a:lnTo>
                  <a:pt x="103" y="58"/>
                </a:lnTo>
                <a:lnTo>
                  <a:pt x="100" y="58"/>
                </a:lnTo>
                <a:lnTo>
                  <a:pt x="97" y="58"/>
                </a:lnTo>
                <a:lnTo>
                  <a:pt x="93" y="61"/>
                </a:lnTo>
                <a:lnTo>
                  <a:pt x="89" y="65"/>
                </a:lnTo>
                <a:lnTo>
                  <a:pt x="88" y="68"/>
                </a:lnTo>
                <a:lnTo>
                  <a:pt x="86" y="70"/>
                </a:lnTo>
                <a:lnTo>
                  <a:pt x="86" y="72"/>
                </a:lnTo>
                <a:lnTo>
                  <a:pt x="83" y="75"/>
                </a:lnTo>
                <a:lnTo>
                  <a:pt x="82" y="77"/>
                </a:lnTo>
                <a:lnTo>
                  <a:pt x="82" y="77"/>
                </a:lnTo>
                <a:lnTo>
                  <a:pt x="81" y="77"/>
                </a:lnTo>
                <a:lnTo>
                  <a:pt x="82" y="77"/>
                </a:lnTo>
                <a:lnTo>
                  <a:pt x="82" y="77"/>
                </a:lnTo>
                <a:lnTo>
                  <a:pt x="83" y="75"/>
                </a:lnTo>
                <a:lnTo>
                  <a:pt x="83" y="72"/>
                </a:lnTo>
                <a:lnTo>
                  <a:pt x="83" y="72"/>
                </a:lnTo>
                <a:lnTo>
                  <a:pt x="82" y="72"/>
                </a:lnTo>
                <a:lnTo>
                  <a:pt x="81" y="72"/>
                </a:lnTo>
                <a:lnTo>
                  <a:pt x="79" y="72"/>
                </a:lnTo>
                <a:lnTo>
                  <a:pt x="76" y="75"/>
                </a:lnTo>
                <a:lnTo>
                  <a:pt x="74" y="77"/>
                </a:lnTo>
                <a:lnTo>
                  <a:pt x="72" y="77"/>
                </a:lnTo>
                <a:lnTo>
                  <a:pt x="68" y="79"/>
                </a:lnTo>
                <a:lnTo>
                  <a:pt x="67" y="82"/>
                </a:lnTo>
                <a:lnTo>
                  <a:pt x="65" y="84"/>
                </a:lnTo>
                <a:lnTo>
                  <a:pt x="62" y="86"/>
                </a:lnTo>
                <a:lnTo>
                  <a:pt x="60" y="86"/>
                </a:lnTo>
                <a:lnTo>
                  <a:pt x="58" y="89"/>
                </a:lnTo>
                <a:lnTo>
                  <a:pt x="58" y="91"/>
                </a:lnTo>
                <a:lnTo>
                  <a:pt x="58" y="93"/>
                </a:lnTo>
                <a:lnTo>
                  <a:pt x="58" y="93"/>
                </a:lnTo>
                <a:lnTo>
                  <a:pt x="58" y="93"/>
                </a:lnTo>
                <a:lnTo>
                  <a:pt x="60" y="93"/>
                </a:lnTo>
                <a:lnTo>
                  <a:pt x="58" y="93"/>
                </a:lnTo>
                <a:lnTo>
                  <a:pt x="55" y="96"/>
                </a:lnTo>
                <a:lnTo>
                  <a:pt x="53" y="96"/>
                </a:lnTo>
                <a:lnTo>
                  <a:pt x="51" y="98"/>
                </a:lnTo>
                <a:lnTo>
                  <a:pt x="48" y="98"/>
                </a:lnTo>
                <a:lnTo>
                  <a:pt x="46" y="98"/>
                </a:lnTo>
                <a:lnTo>
                  <a:pt x="44" y="100"/>
                </a:lnTo>
                <a:lnTo>
                  <a:pt x="44" y="104"/>
                </a:lnTo>
                <a:lnTo>
                  <a:pt x="44" y="104"/>
                </a:lnTo>
                <a:lnTo>
                  <a:pt x="44" y="107"/>
                </a:lnTo>
                <a:lnTo>
                  <a:pt x="41" y="110"/>
                </a:lnTo>
                <a:lnTo>
                  <a:pt x="41" y="111"/>
                </a:lnTo>
                <a:lnTo>
                  <a:pt x="41" y="111"/>
                </a:lnTo>
                <a:lnTo>
                  <a:pt x="41" y="111"/>
                </a:lnTo>
                <a:lnTo>
                  <a:pt x="39" y="111"/>
                </a:lnTo>
                <a:lnTo>
                  <a:pt x="37" y="111"/>
                </a:lnTo>
                <a:lnTo>
                  <a:pt x="37" y="114"/>
                </a:lnTo>
                <a:lnTo>
                  <a:pt x="35" y="117"/>
                </a:lnTo>
                <a:lnTo>
                  <a:pt x="32" y="118"/>
                </a:lnTo>
                <a:lnTo>
                  <a:pt x="30" y="121"/>
                </a:lnTo>
                <a:lnTo>
                  <a:pt x="30" y="124"/>
                </a:lnTo>
                <a:lnTo>
                  <a:pt x="28" y="125"/>
                </a:lnTo>
                <a:lnTo>
                  <a:pt x="28" y="128"/>
                </a:lnTo>
                <a:lnTo>
                  <a:pt x="25" y="128"/>
                </a:lnTo>
                <a:lnTo>
                  <a:pt x="23" y="132"/>
                </a:lnTo>
                <a:lnTo>
                  <a:pt x="23" y="135"/>
                </a:lnTo>
                <a:lnTo>
                  <a:pt x="23" y="139"/>
                </a:lnTo>
                <a:lnTo>
                  <a:pt x="21" y="145"/>
                </a:lnTo>
                <a:lnTo>
                  <a:pt x="18" y="149"/>
                </a:lnTo>
                <a:lnTo>
                  <a:pt x="16" y="152"/>
                </a:lnTo>
                <a:lnTo>
                  <a:pt x="14" y="153"/>
                </a:lnTo>
                <a:lnTo>
                  <a:pt x="14" y="156"/>
                </a:lnTo>
                <a:lnTo>
                  <a:pt x="11" y="160"/>
                </a:lnTo>
                <a:lnTo>
                  <a:pt x="9" y="163"/>
                </a:lnTo>
                <a:lnTo>
                  <a:pt x="7" y="166"/>
                </a:lnTo>
                <a:lnTo>
                  <a:pt x="7" y="166"/>
                </a:lnTo>
                <a:lnTo>
                  <a:pt x="4" y="166"/>
                </a:lnTo>
                <a:lnTo>
                  <a:pt x="4" y="167"/>
                </a:lnTo>
                <a:lnTo>
                  <a:pt x="2" y="170"/>
                </a:lnTo>
                <a:lnTo>
                  <a:pt x="2" y="173"/>
                </a:lnTo>
                <a:lnTo>
                  <a:pt x="2" y="174"/>
                </a:lnTo>
                <a:lnTo>
                  <a:pt x="2" y="177"/>
                </a:lnTo>
                <a:lnTo>
                  <a:pt x="0" y="180"/>
                </a:lnTo>
                <a:lnTo>
                  <a:pt x="0" y="181"/>
                </a:lnTo>
                <a:lnTo>
                  <a:pt x="0" y="188"/>
                </a:lnTo>
                <a:lnTo>
                  <a:pt x="0" y="194"/>
                </a:lnTo>
                <a:lnTo>
                  <a:pt x="2" y="205"/>
                </a:lnTo>
                <a:lnTo>
                  <a:pt x="2" y="215"/>
                </a:lnTo>
                <a:lnTo>
                  <a:pt x="4" y="226"/>
                </a:lnTo>
                <a:lnTo>
                  <a:pt x="7" y="236"/>
                </a:lnTo>
                <a:lnTo>
                  <a:pt x="9" y="244"/>
                </a:lnTo>
                <a:lnTo>
                  <a:pt x="9" y="254"/>
                </a:lnTo>
                <a:lnTo>
                  <a:pt x="14" y="265"/>
                </a:lnTo>
                <a:lnTo>
                  <a:pt x="21" y="264"/>
                </a:lnTo>
                <a:lnTo>
                  <a:pt x="25" y="261"/>
                </a:lnTo>
                <a:lnTo>
                  <a:pt x="30" y="258"/>
                </a:lnTo>
                <a:lnTo>
                  <a:pt x="35" y="257"/>
                </a:lnTo>
                <a:lnTo>
                  <a:pt x="39" y="251"/>
                </a:lnTo>
                <a:lnTo>
                  <a:pt x="41" y="247"/>
                </a:lnTo>
                <a:lnTo>
                  <a:pt x="46" y="243"/>
                </a:lnTo>
                <a:lnTo>
                  <a:pt x="51" y="237"/>
                </a:lnTo>
                <a:lnTo>
                  <a:pt x="54" y="240"/>
                </a:lnTo>
                <a:lnTo>
                  <a:pt x="58" y="240"/>
                </a:lnTo>
                <a:lnTo>
                  <a:pt x="60" y="243"/>
                </a:lnTo>
                <a:lnTo>
                  <a:pt x="62" y="243"/>
                </a:lnTo>
                <a:lnTo>
                  <a:pt x="65" y="247"/>
                </a:lnTo>
                <a:lnTo>
                  <a:pt x="68" y="250"/>
                </a:lnTo>
                <a:lnTo>
                  <a:pt x="72" y="254"/>
                </a:lnTo>
                <a:lnTo>
                  <a:pt x="72" y="258"/>
                </a:lnTo>
                <a:lnTo>
                  <a:pt x="75" y="264"/>
                </a:lnTo>
                <a:lnTo>
                  <a:pt x="79" y="271"/>
                </a:lnTo>
                <a:lnTo>
                  <a:pt x="81" y="275"/>
                </a:lnTo>
                <a:lnTo>
                  <a:pt x="83" y="278"/>
                </a:lnTo>
                <a:lnTo>
                  <a:pt x="86" y="285"/>
                </a:lnTo>
                <a:lnTo>
                  <a:pt x="89" y="289"/>
                </a:lnTo>
                <a:lnTo>
                  <a:pt x="93" y="291"/>
                </a:lnTo>
                <a:lnTo>
                  <a:pt x="94" y="296"/>
                </a:lnTo>
                <a:lnTo>
                  <a:pt x="96" y="298"/>
                </a:lnTo>
                <a:lnTo>
                  <a:pt x="96" y="305"/>
                </a:lnTo>
                <a:lnTo>
                  <a:pt x="96" y="312"/>
                </a:lnTo>
                <a:lnTo>
                  <a:pt x="96" y="326"/>
                </a:lnTo>
                <a:lnTo>
                  <a:pt x="96" y="333"/>
                </a:lnTo>
                <a:lnTo>
                  <a:pt x="96" y="340"/>
                </a:lnTo>
                <a:lnTo>
                  <a:pt x="94" y="347"/>
                </a:lnTo>
                <a:lnTo>
                  <a:pt x="93" y="354"/>
                </a:lnTo>
                <a:lnTo>
                  <a:pt x="93" y="354"/>
                </a:lnTo>
                <a:lnTo>
                  <a:pt x="90" y="354"/>
                </a:lnTo>
                <a:lnTo>
                  <a:pt x="89" y="354"/>
                </a:lnTo>
                <a:lnTo>
                  <a:pt x="88" y="354"/>
                </a:lnTo>
                <a:lnTo>
                  <a:pt x="86" y="352"/>
                </a:lnTo>
                <a:lnTo>
                  <a:pt x="86" y="347"/>
                </a:lnTo>
                <a:lnTo>
                  <a:pt x="82" y="347"/>
                </a:lnTo>
                <a:lnTo>
                  <a:pt x="81" y="345"/>
                </a:lnTo>
                <a:lnTo>
                  <a:pt x="79" y="345"/>
                </a:lnTo>
                <a:lnTo>
                  <a:pt x="79" y="345"/>
                </a:lnTo>
                <a:lnTo>
                  <a:pt x="76" y="345"/>
                </a:lnTo>
                <a:lnTo>
                  <a:pt x="75" y="347"/>
                </a:lnTo>
                <a:lnTo>
                  <a:pt x="75" y="347"/>
                </a:lnTo>
                <a:lnTo>
                  <a:pt x="75" y="352"/>
                </a:lnTo>
                <a:lnTo>
                  <a:pt x="74" y="354"/>
                </a:lnTo>
                <a:lnTo>
                  <a:pt x="74" y="358"/>
                </a:lnTo>
                <a:lnTo>
                  <a:pt x="75" y="368"/>
                </a:lnTo>
                <a:lnTo>
                  <a:pt x="76" y="379"/>
                </a:lnTo>
                <a:lnTo>
                  <a:pt x="79" y="386"/>
                </a:lnTo>
                <a:lnTo>
                  <a:pt x="79" y="391"/>
                </a:lnTo>
                <a:lnTo>
                  <a:pt x="81" y="396"/>
                </a:lnTo>
                <a:lnTo>
                  <a:pt x="82" y="400"/>
                </a:lnTo>
                <a:lnTo>
                  <a:pt x="83" y="403"/>
                </a:lnTo>
                <a:lnTo>
                  <a:pt x="86" y="403"/>
                </a:lnTo>
                <a:lnTo>
                  <a:pt x="88" y="403"/>
                </a:lnTo>
                <a:lnTo>
                  <a:pt x="89" y="403"/>
                </a:lnTo>
                <a:lnTo>
                  <a:pt x="93" y="403"/>
                </a:lnTo>
                <a:lnTo>
                  <a:pt x="94" y="403"/>
                </a:lnTo>
                <a:lnTo>
                  <a:pt x="96" y="405"/>
                </a:lnTo>
                <a:lnTo>
                  <a:pt x="100" y="407"/>
                </a:lnTo>
                <a:lnTo>
                  <a:pt x="100" y="412"/>
                </a:lnTo>
                <a:lnTo>
                  <a:pt x="101" y="418"/>
                </a:lnTo>
                <a:lnTo>
                  <a:pt x="104" y="425"/>
                </a:lnTo>
                <a:lnTo>
                  <a:pt x="107" y="432"/>
                </a:lnTo>
                <a:lnTo>
                  <a:pt x="107" y="435"/>
                </a:lnTo>
                <a:lnTo>
                  <a:pt x="107" y="438"/>
                </a:lnTo>
                <a:lnTo>
                  <a:pt x="108" y="442"/>
                </a:lnTo>
                <a:lnTo>
                  <a:pt x="110" y="445"/>
                </a:lnTo>
                <a:lnTo>
                  <a:pt x="110" y="445"/>
                </a:lnTo>
                <a:lnTo>
                  <a:pt x="110" y="446"/>
                </a:lnTo>
                <a:lnTo>
                  <a:pt x="115" y="445"/>
                </a:lnTo>
                <a:lnTo>
                  <a:pt x="121" y="442"/>
                </a:lnTo>
                <a:lnTo>
                  <a:pt x="128" y="439"/>
                </a:lnTo>
                <a:lnTo>
                  <a:pt x="131" y="438"/>
                </a:lnTo>
                <a:lnTo>
                  <a:pt x="136" y="438"/>
                </a:lnTo>
                <a:lnTo>
                  <a:pt x="142" y="435"/>
                </a:lnTo>
                <a:lnTo>
                  <a:pt x="149" y="435"/>
                </a:lnTo>
                <a:lnTo>
                  <a:pt x="153" y="435"/>
                </a:lnTo>
                <a:lnTo>
                  <a:pt x="159" y="438"/>
                </a:lnTo>
                <a:lnTo>
                  <a:pt x="163" y="438"/>
                </a:lnTo>
                <a:lnTo>
                  <a:pt x="170" y="439"/>
                </a:lnTo>
                <a:lnTo>
                  <a:pt x="174" y="442"/>
                </a:lnTo>
                <a:lnTo>
                  <a:pt x="184" y="445"/>
                </a:lnTo>
                <a:lnTo>
                  <a:pt x="195" y="452"/>
                </a:lnTo>
                <a:lnTo>
                  <a:pt x="198" y="463"/>
                </a:lnTo>
                <a:lnTo>
                  <a:pt x="201" y="473"/>
                </a:lnTo>
                <a:lnTo>
                  <a:pt x="201" y="481"/>
                </a:lnTo>
                <a:lnTo>
                  <a:pt x="202" y="491"/>
                </a:lnTo>
                <a:lnTo>
                  <a:pt x="201" y="501"/>
                </a:lnTo>
                <a:lnTo>
                  <a:pt x="199" y="509"/>
                </a:lnTo>
                <a:lnTo>
                  <a:pt x="198" y="519"/>
                </a:lnTo>
                <a:lnTo>
                  <a:pt x="195" y="530"/>
                </a:lnTo>
                <a:lnTo>
                  <a:pt x="194" y="536"/>
                </a:lnTo>
                <a:lnTo>
                  <a:pt x="192" y="539"/>
                </a:lnTo>
                <a:lnTo>
                  <a:pt x="191" y="543"/>
                </a:lnTo>
                <a:lnTo>
                  <a:pt x="188" y="550"/>
                </a:lnTo>
                <a:lnTo>
                  <a:pt x="187" y="552"/>
                </a:lnTo>
                <a:lnTo>
                  <a:pt x="187" y="557"/>
                </a:lnTo>
                <a:lnTo>
                  <a:pt x="185" y="557"/>
                </a:lnTo>
                <a:lnTo>
                  <a:pt x="185" y="558"/>
                </a:lnTo>
                <a:lnTo>
                  <a:pt x="191" y="564"/>
                </a:lnTo>
                <a:lnTo>
                  <a:pt x="195" y="566"/>
                </a:lnTo>
                <a:lnTo>
                  <a:pt x="201" y="571"/>
                </a:lnTo>
                <a:lnTo>
                  <a:pt x="205" y="573"/>
                </a:lnTo>
                <a:lnTo>
                  <a:pt x="216" y="579"/>
                </a:lnTo>
                <a:lnTo>
                  <a:pt x="221" y="582"/>
                </a:lnTo>
                <a:lnTo>
                  <a:pt x="227" y="586"/>
                </a:lnTo>
                <a:lnTo>
                  <a:pt x="230" y="593"/>
                </a:lnTo>
                <a:lnTo>
                  <a:pt x="233" y="600"/>
                </a:lnTo>
                <a:lnTo>
                  <a:pt x="238" y="614"/>
                </a:lnTo>
                <a:lnTo>
                  <a:pt x="245" y="628"/>
                </a:lnTo>
                <a:lnTo>
                  <a:pt x="248" y="635"/>
                </a:lnTo>
                <a:lnTo>
                  <a:pt x="251" y="642"/>
                </a:lnTo>
                <a:lnTo>
                  <a:pt x="251" y="643"/>
                </a:lnTo>
                <a:lnTo>
                  <a:pt x="251" y="645"/>
                </a:lnTo>
                <a:lnTo>
                  <a:pt x="252" y="649"/>
                </a:lnTo>
                <a:lnTo>
                  <a:pt x="255" y="654"/>
                </a:lnTo>
                <a:lnTo>
                  <a:pt x="256" y="659"/>
                </a:lnTo>
                <a:lnTo>
                  <a:pt x="258" y="663"/>
                </a:lnTo>
                <a:lnTo>
                  <a:pt x="259" y="668"/>
                </a:lnTo>
                <a:lnTo>
                  <a:pt x="259" y="668"/>
                </a:lnTo>
                <a:lnTo>
                  <a:pt x="259" y="670"/>
                </a:lnTo>
                <a:lnTo>
                  <a:pt x="263" y="671"/>
                </a:lnTo>
                <a:lnTo>
                  <a:pt x="267" y="672"/>
                </a:lnTo>
                <a:lnTo>
                  <a:pt x="273" y="675"/>
                </a:lnTo>
                <a:lnTo>
                  <a:pt x="277" y="675"/>
                </a:lnTo>
                <a:lnTo>
                  <a:pt x="281" y="677"/>
                </a:lnTo>
                <a:lnTo>
                  <a:pt x="284" y="678"/>
                </a:lnTo>
                <a:lnTo>
                  <a:pt x="286" y="678"/>
                </a:lnTo>
                <a:lnTo>
                  <a:pt x="287" y="679"/>
                </a:lnTo>
                <a:lnTo>
                  <a:pt x="291" y="678"/>
                </a:lnTo>
                <a:lnTo>
                  <a:pt x="295" y="678"/>
                </a:lnTo>
                <a:lnTo>
                  <a:pt x="298" y="677"/>
                </a:lnTo>
                <a:lnTo>
                  <a:pt x="301" y="675"/>
                </a:lnTo>
                <a:lnTo>
                  <a:pt x="302" y="675"/>
                </a:lnTo>
                <a:lnTo>
                  <a:pt x="304" y="671"/>
                </a:lnTo>
                <a:lnTo>
                  <a:pt x="304" y="668"/>
                </a:lnTo>
                <a:lnTo>
                  <a:pt x="304" y="664"/>
                </a:lnTo>
                <a:lnTo>
                  <a:pt x="305" y="661"/>
                </a:lnTo>
                <a:lnTo>
                  <a:pt x="307" y="661"/>
                </a:lnTo>
                <a:lnTo>
                  <a:pt x="311" y="657"/>
                </a:lnTo>
                <a:lnTo>
                  <a:pt x="315" y="656"/>
                </a:lnTo>
                <a:lnTo>
                  <a:pt x="321" y="654"/>
                </a:lnTo>
                <a:lnTo>
                  <a:pt x="326" y="654"/>
                </a:lnTo>
                <a:lnTo>
                  <a:pt x="337" y="654"/>
                </a:lnTo>
                <a:lnTo>
                  <a:pt x="343" y="652"/>
                </a:lnTo>
                <a:lnTo>
                  <a:pt x="348" y="652"/>
                </a:lnTo>
                <a:lnTo>
                  <a:pt x="350" y="647"/>
                </a:lnTo>
                <a:lnTo>
                  <a:pt x="353" y="640"/>
                </a:lnTo>
                <a:lnTo>
                  <a:pt x="355" y="636"/>
                </a:lnTo>
                <a:lnTo>
                  <a:pt x="358" y="633"/>
                </a:lnTo>
                <a:lnTo>
                  <a:pt x="362" y="629"/>
                </a:lnTo>
                <a:lnTo>
                  <a:pt x="367" y="626"/>
                </a:lnTo>
                <a:lnTo>
                  <a:pt x="371" y="626"/>
                </a:lnTo>
                <a:lnTo>
                  <a:pt x="375" y="622"/>
                </a:lnTo>
                <a:lnTo>
                  <a:pt x="383" y="619"/>
                </a:lnTo>
                <a:lnTo>
                  <a:pt x="393" y="615"/>
                </a:lnTo>
                <a:lnTo>
                  <a:pt x="403" y="612"/>
                </a:lnTo>
                <a:lnTo>
                  <a:pt x="414" y="610"/>
                </a:lnTo>
                <a:lnTo>
                  <a:pt x="413" y="601"/>
                </a:lnTo>
                <a:lnTo>
                  <a:pt x="411" y="594"/>
                </a:lnTo>
                <a:lnTo>
                  <a:pt x="410" y="589"/>
                </a:lnTo>
                <a:lnTo>
                  <a:pt x="410" y="585"/>
                </a:lnTo>
                <a:lnTo>
                  <a:pt x="410" y="580"/>
                </a:lnTo>
                <a:lnTo>
                  <a:pt x="411" y="578"/>
                </a:lnTo>
                <a:lnTo>
                  <a:pt x="413" y="578"/>
                </a:lnTo>
                <a:lnTo>
                  <a:pt x="414" y="575"/>
                </a:lnTo>
                <a:lnTo>
                  <a:pt x="417" y="573"/>
                </a:lnTo>
                <a:lnTo>
                  <a:pt x="421" y="573"/>
                </a:lnTo>
                <a:lnTo>
                  <a:pt x="425" y="575"/>
                </a:lnTo>
                <a:lnTo>
                  <a:pt x="431" y="575"/>
                </a:lnTo>
                <a:lnTo>
                  <a:pt x="436" y="578"/>
                </a:lnTo>
                <a:lnTo>
                  <a:pt x="443" y="578"/>
                </a:lnTo>
                <a:lnTo>
                  <a:pt x="452" y="579"/>
                </a:lnTo>
                <a:lnTo>
                  <a:pt x="460" y="582"/>
                </a:lnTo>
                <a:lnTo>
                  <a:pt x="464" y="585"/>
                </a:lnTo>
                <a:lnTo>
                  <a:pt x="467" y="586"/>
                </a:lnTo>
                <a:lnTo>
                  <a:pt x="470" y="587"/>
                </a:lnTo>
                <a:lnTo>
                  <a:pt x="471" y="589"/>
                </a:lnTo>
                <a:lnTo>
                  <a:pt x="474" y="592"/>
                </a:lnTo>
                <a:lnTo>
                  <a:pt x="474" y="592"/>
                </a:lnTo>
                <a:lnTo>
                  <a:pt x="477" y="593"/>
                </a:lnTo>
                <a:lnTo>
                  <a:pt x="477" y="594"/>
                </a:lnTo>
                <a:lnTo>
                  <a:pt x="477" y="596"/>
                </a:lnTo>
                <a:lnTo>
                  <a:pt x="478" y="599"/>
                </a:lnTo>
                <a:lnTo>
                  <a:pt x="478" y="601"/>
                </a:lnTo>
                <a:lnTo>
                  <a:pt x="480" y="605"/>
                </a:lnTo>
                <a:lnTo>
                  <a:pt x="480" y="608"/>
                </a:lnTo>
                <a:lnTo>
                  <a:pt x="481" y="612"/>
                </a:lnTo>
                <a:lnTo>
                  <a:pt x="484" y="619"/>
                </a:lnTo>
                <a:lnTo>
                  <a:pt x="484" y="619"/>
                </a:lnTo>
                <a:lnTo>
                  <a:pt x="485" y="621"/>
                </a:lnTo>
                <a:lnTo>
                  <a:pt x="488" y="622"/>
                </a:lnTo>
                <a:lnTo>
                  <a:pt x="489" y="622"/>
                </a:lnTo>
                <a:lnTo>
                  <a:pt x="494" y="622"/>
                </a:lnTo>
                <a:lnTo>
                  <a:pt x="495" y="622"/>
                </a:lnTo>
                <a:lnTo>
                  <a:pt x="498" y="624"/>
                </a:lnTo>
                <a:lnTo>
                  <a:pt x="500" y="626"/>
                </a:lnTo>
                <a:lnTo>
                  <a:pt x="502" y="626"/>
                </a:lnTo>
                <a:lnTo>
                  <a:pt x="505" y="628"/>
                </a:lnTo>
                <a:lnTo>
                  <a:pt x="506" y="628"/>
                </a:lnTo>
                <a:lnTo>
                  <a:pt x="509" y="629"/>
                </a:lnTo>
                <a:lnTo>
                  <a:pt x="510" y="631"/>
                </a:lnTo>
                <a:lnTo>
                  <a:pt x="512" y="633"/>
                </a:lnTo>
                <a:lnTo>
                  <a:pt x="512" y="633"/>
                </a:lnTo>
                <a:lnTo>
                  <a:pt x="510" y="633"/>
                </a:lnTo>
                <a:lnTo>
                  <a:pt x="512" y="633"/>
                </a:lnTo>
                <a:lnTo>
                  <a:pt x="513" y="633"/>
                </a:lnTo>
                <a:lnTo>
                  <a:pt x="516" y="633"/>
                </a:lnTo>
                <a:lnTo>
                  <a:pt x="519" y="635"/>
                </a:lnTo>
                <a:lnTo>
                  <a:pt x="521" y="635"/>
                </a:lnTo>
                <a:lnTo>
                  <a:pt x="524" y="636"/>
                </a:lnTo>
                <a:lnTo>
                  <a:pt x="527" y="636"/>
                </a:lnTo>
                <a:lnTo>
                  <a:pt x="530" y="638"/>
                </a:lnTo>
                <a:lnTo>
                  <a:pt x="558" y="628"/>
                </a:lnTo>
                <a:lnTo>
                  <a:pt x="559" y="628"/>
                </a:lnTo>
                <a:lnTo>
                  <a:pt x="560" y="626"/>
                </a:lnTo>
                <a:lnTo>
                  <a:pt x="562" y="624"/>
                </a:lnTo>
                <a:lnTo>
                  <a:pt x="563" y="622"/>
                </a:lnTo>
                <a:lnTo>
                  <a:pt x="565" y="619"/>
                </a:lnTo>
                <a:lnTo>
                  <a:pt x="566" y="612"/>
                </a:lnTo>
                <a:lnTo>
                  <a:pt x="567" y="608"/>
                </a:lnTo>
                <a:lnTo>
                  <a:pt x="567" y="605"/>
                </a:lnTo>
                <a:lnTo>
                  <a:pt x="567" y="603"/>
                </a:lnTo>
                <a:lnTo>
                  <a:pt x="567" y="601"/>
                </a:lnTo>
                <a:lnTo>
                  <a:pt x="567" y="600"/>
                </a:lnTo>
                <a:lnTo>
                  <a:pt x="566" y="596"/>
                </a:lnTo>
                <a:lnTo>
                  <a:pt x="566" y="593"/>
                </a:lnTo>
                <a:lnTo>
                  <a:pt x="565" y="589"/>
                </a:lnTo>
                <a:lnTo>
                  <a:pt x="563" y="586"/>
                </a:lnTo>
                <a:lnTo>
                  <a:pt x="560" y="585"/>
                </a:lnTo>
                <a:lnTo>
                  <a:pt x="559" y="585"/>
                </a:lnTo>
                <a:lnTo>
                  <a:pt x="556" y="582"/>
                </a:lnTo>
                <a:lnTo>
                  <a:pt x="555" y="580"/>
                </a:lnTo>
                <a:lnTo>
                  <a:pt x="552" y="580"/>
                </a:lnTo>
                <a:lnTo>
                  <a:pt x="551" y="580"/>
                </a:lnTo>
                <a:lnTo>
                  <a:pt x="549" y="580"/>
                </a:lnTo>
                <a:lnTo>
                  <a:pt x="549" y="582"/>
                </a:lnTo>
                <a:lnTo>
                  <a:pt x="549" y="585"/>
                </a:lnTo>
                <a:lnTo>
                  <a:pt x="551" y="585"/>
                </a:lnTo>
                <a:lnTo>
                  <a:pt x="552" y="586"/>
                </a:lnTo>
                <a:lnTo>
                  <a:pt x="554" y="587"/>
                </a:lnTo>
                <a:lnTo>
                  <a:pt x="558" y="592"/>
                </a:lnTo>
                <a:lnTo>
                  <a:pt x="563" y="592"/>
                </a:lnTo>
                <a:lnTo>
                  <a:pt x="567" y="593"/>
                </a:lnTo>
                <a:lnTo>
                  <a:pt x="573" y="593"/>
                </a:lnTo>
                <a:lnTo>
                  <a:pt x="584" y="596"/>
                </a:lnTo>
                <a:lnTo>
                  <a:pt x="594" y="599"/>
                </a:lnTo>
                <a:lnTo>
                  <a:pt x="600" y="599"/>
                </a:lnTo>
                <a:lnTo>
                  <a:pt x="605" y="600"/>
                </a:lnTo>
                <a:lnTo>
                  <a:pt x="605" y="603"/>
                </a:lnTo>
                <a:lnTo>
                  <a:pt x="607" y="605"/>
                </a:lnTo>
                <a:lnTo>
                  <a:pt x="608" y="608"/>
                </a:lnTo>
                <a:lnTo>
                  <a:pt x="608" y="612"/>
                </a:lnTo>
                <a:lnTo>
                  <a:pt x="608" y="612"/>
                </a:lnTo>
                <a:lnTo>
                  <a:pt x="609" y="614"/>
                </a:lnTo>
                <a:lnTo>
                  <a:pt x="609" y="615"/>
                </a:lnTo>
                <a:lnTo>
                  <a:pt x="609" y="614"/>
                </a:lnTo>
                <a:lnTo>
                  <a:pt x="609" y="612"/>
                </a:lnTo>
                <a:lnTo>
                  <a:pt x="609" y="612"/>
                </a:lnTo>
                <a:lnTo>
                  <a:pt x="611" y="612"/>
                </a:lnTo>
                <a:lnTo>
                  <a:pt x="612" y="612"/>
                </a:lnTo>
                <a:lnTo>
                  <a:pt x="613" y="612"/>
                </a:lnTo>
                <a:lnTo>
                  <a:pt x="616" y="612"/>
                </a:lnTo>
                <a:lnTo>
                  <a:pt x="619" y="615"/>
                </a:lnTo>
                <a:lnTo>
                  <a:pt x="620" y="617"/>
                </a:lnTo>
                <a:lnTo>
                  <a:pt x="623" y="619"/>
                </a:lnTo>
                <a:lnTo>
                  <a:pt x="627" y="622"/>
                </a:lnTo>
                <a:lnTo>
                  <a:pt x="630" y="626"/>
                </a:lnTo>
                <a:lnTo>
                  <a:pt x="632" y="629"/>
                </a:lnTo>
                <a:lnTo>
                  <a:pt x="634" y="633"/>
                </a:lnTo>
                <a:lnTo>
                  <a:pt x="636" y="635"/>
                </a:lnTo>
                <a:lnTo>
                  <a:pt x="637" y="638"/>
                </a:lnTo>
                <a:lnTo>
                  <a:pt x="639" y="642"/>
                </a:lnTo>
                <a:lnTo>
                  <a:pt x="641" y="645"/>
                </a:lnTo>
                <a:lnTo>
                  <a:pt x="643" y="647"/>
                </a:lnTo>
                <a:lnTo>
                  <a:pt x="644" y="649"/>
                </a:lnTo>
                <a:lnTo>
                  <a:pt x="646" y="650"/>
                </a:lnTo>
                <a:lnTo>
                  <a:pt x="648" y="654"/>
                </a:lnTo>
                <a:lnTo>
                  <a:pt x="653" y="654"/>
                </a:lnTo>
                <a:lnTo>
                  <a:pt x="655" y="656"/>
                </a:lnTo>
                <a:lnTo>
                  <a:pt x="661" y="657"/>
                </a:lnTo>
                <a:lnTo>
                  <a:pt x="665" y="659"/>
                </a:lnTo>
                <a:lnTo>
                  <a:pt x="675" y="661"/>
                </a:lnTo>
                <a:lnTo>
                  <a:pt x="679" y="661"/>
                </a:lnTo>
                <a:lnTo>
                  <a:pt x="683" y="663"/>
                </a:lnTo>
                <a:lnTo>
                  <a:pt x="687" y="665"/>
                </a:lnTo>
                <a:lnTo>
                  <a:pt x="692" y="668"/>
                </a:lnTo>
                <a:lnTo>
                  <a:pt x="696" y="668"/>
                </a:lnTo>
                <a:lnTo>
                  <a:pt x="700" y="668"/>
                </a:lnTo>
                <a:lnTo>
                  <a:pt x="700" y="670"/>
                </a:lnTo>
                <a:lnTo>
                  <a:pt x="701" y="670"/>
                </a:lnTo>
                <a:lnTo>
                  <a:pt x="703" y="670"/>
                </a:lnTo>
                <a:lnTo>
                  <a:pt x="710" y="665"/>
                </a:lnTo>
                <a:lnTo>
                  <a:pt x="717" y="661"/>
                </a:lnTo>
                <a:lnTo>
                  <a:pt x="731" y="654"/>
                </a:lnTo>
                <a:lnTo>
                  <a:pt x="743" y="647"/>
                </a:lnTo>
                <a:lnTo>
                  <a:pt x="750" y="642"/>
                </a:lnTo>
                <a:lnTo>
                  <a:pt x="757" y="638"/>
                </a:lnTo>
                <a:lnTo>
                  <a:pt x="763" y="635"/>
                </a:lnTo>
                <a:lnTo>
                  <a:pt x="767" y="633"/>
                </a:lnTo>
                <a:lnTo>
                  <a:pt x="771" y="629"/>
                </a:lnTo>
                <a:lnTo>
                  <a:pt x="775" y="626"/>
                </a:lnTo>
                <a:lnTo>
                  <a:pt x="778" y="624"/>
                </a:lnTo>
                <a:lnTo>
                  <a:pt x="784" y="621"/>
                </a:lnTo>
                <a:lnTo>
                  <a:pt x="785" y="619"/>
                </a:lnTo>
                <a:lnTo>
                  <a:pt x="785" y="619"/>
                </a:lnTo>
                <a:lnTo>
                  <a:pt x="785" y="619"/>
                </a:lnTo>
                <a:lnTo>
                  <a:pt x="778" y="614"/>
                </a:lnTo>
                <a:lnTo>
                  <a:pt x="775" y="612"/>
                </a:lnTo>
                <a:lnTo>
                  <a:pt x="771" y="610"/>
                </a:lnTo>
                <a:lnTo>
                  <a:pt x="771" y="608"/>
                </a:lnTo>
                <a:lnTo>
                  <a:pt x="768" y="608"/>
                </a:lnTo>
                <a:lnTo>
                  <a:pt x="764" y="608"/>
                </a:lnTo>
                <a:lnTo>
                  <a:pt x="761" y="607"/>
                </a:lnTo>
                <a:lnTo>
                  <a:pt x="760" y="605"/>
                </a:lnTo>
                <a:lnTo>
                  <a:pt x="757" y="605"/>
                </a:lnTo>
                <a:lnTo>
                  <a:pt x="756" y="600"/>
                </a:lnTo>
                <a:lnTo>
                  <a:pt x="754" y="594"/>
                </a:lnTo>
                <a:lnTo>
                  <a:pt x="753" y="592"/>
                </a:lnTo>
                <a:lnTo>
                  <a:pt x="753" y="585"/>
                </a:lnTo>
                <a:lnTo>
                  <a:pt x="750" y="573"/>
                </a:lnTo>
                <a:lnTo>
                  <a:pt x="750" y="568"/>
                </a:lnTo>
                <a:lnTo>
                  <a:pt x="749" y="564"/>
                </a:lnTo>
                <a:lnTo>
                  <a:pt x="747" y="554"/>
                </a:lnTo>
                <a:lnTo>
                  <a:pt x="747" y="545"/>
                </a:lnTo>
                <a:lnTo>
                  <a:pt x="746" y="540"/>
                </a:lnTo>
                <a:lnTo>
                  <a:pt x="743" y="536"/>
                </a:lnTo>
                <a:lnTo>
                  <a:pt x="743" y="529"/>
                </a:lnTo>
                <a:lnTo>
                  <a:pt x="742" y="526"/>
                </a:lnTo>
                <a:lnTo>
                  <a:pt x="739" y="522"/>
                </a:lnTo>
                <a:lnTo>
                  <a:pt x="736" y="522"/>
                </a:lnTo>
                <a:lnTo>
                  <a:pt x="733" y="518"/>
                </a:lnTo>
                <a:lnTo>
                  <a:pt x="729" y="516"/>
                </a:lnTo>
                <a:lnTo>
                  <a:pt x="725" y="516"/>
                </a:lnTo>
                <a:lnTo>
                  <a:pt x="720" y="515"/>
                </a:lnTo>
                <a:lnTo>
                  <a:pt x="713" y="515"/>
                </a:lnTo>
                <a:lnTo>
                  <a:pt x="706" y="515"/>
                </a:lnTo>
                <a:lnTo>
                  <a:pt x="697" y="512"/>
                </a:lnTo>
                <a:lnTo>
                  <a:pt x="689" y="512"/>
                </a:lnTo>
                <a:lnTo>
                  <a:pt x="686" y="508"/>
                </a:lnTo>
                <a:lnTo>
                  <a:pt x="683" y="505"/>
                </a:lnTo>
                <a:lnTo>
                  <a:pt x="682" y="504"/>
                </a:lnTo>
                <a:lnTo>
                  <a:pt x="680" y="501"/>
                </a:lnTo>
                <a:lnTo>
                  <a:pt x="679" y="501"/>
                </a:lnTo>
                <a:lnTo>
                  <a:pt x="679" y="498"/>
                </a:lnTo>
                <a:lnTo>
                  <a:pt x="679" y="495"/>
                </a:lnTo>
                <a:lnTo>
                  <a:pt x="680" y="494"/>
                </a:lnTo>
                <a:lnTo>
                  <a:pt x="680" y="491"/>
                </a:lnTo>
                <a:lnTo>
                  <a:pt x="682" y="488"/>
                </a:lnTo>
                <a:lnTo>
                  <a:pt x="686" y="483"/>
                </a:lnTo>
                <a:lnTo>
                  <a:pt x="690" y="477"/>
                </a:lnTo>
                <a:lnTo>
                  <a:pt x="694" y="473"/>
                </a:lnTo>
                <a:lnTo>
                  <a:pt x="700" y="467"/>
                </a:lnTo>
                <a:lnTo>
                  <a:pt x="704" y="463"/>
                </a:lnTo>
                <a:lnTo>
                  <a:pt x="706" y="463"/>
                </a:lnTo>
                <a:lnTo>
                  <a:pt x="707" y="460"/>
                </a:lnTo>
                <a:lnTo>
                  <a:pt x="710" y="452"/>
                </a:lnTo>
                <a:lnTo>
                  <a:pt x="713" y="445"/>
                </a:lnTo>
                <a:lnTo>
                  <a:pt x="715" y="438"/>
                </a:lnTo>
                <a:lnTo>
                  <a:pt x="717" y="431"/>
                </a:lnTo>
                <a:lnTo>
                  <a:pt x="718" y="424"/>
                </a:lnTo>
                <a:lnTo>
                  <a:pt x="718" y="421"/>
                </a:lnTo>
                <a:lnTo>
                  <a:pt x="717" y="417"/>
                </a:lnTo>
                <a:lnTo>
                  <a:pt x="717" y="414"/>
                </a:lnTo>
                <a:lnTo>
                  <a:pt x="715" y="410"/>
                </a:lnTo>
                <a:lnTo>
                  <a:pt x="714" y="405"/>
                </a:lnTo>
                <a:lnTo>
                  <a:pt x="711" y="400"/>
                </a:lnTo>
                <a:lnTo>
                  <a:pt x="711" y="398"/>
                </a:lnTo>
                <a:lnTo>
                  <a:pt x="708" y="396"/>
                </a:lnTo>
                <a:lnTo>
                  <a:pt x="707" y="396"/>
                </a:lnTo>
                <a:lnTo>
                  <a:pt x="704" y="393"/>
                </a:lnTo>
                <a:lnTo>
                  <a:pt x="701" y="393"/>
                </a:lnTo>
                <a:lnTo>
                  <a:pt x="697" y="391"/>
                </a:lnTo>
                <a:lnTo>
                  <a:pt x="690" y="389"/>
                </a:lnTo>
                <a:lnTo>
                  <a:pt x="683" y="386"/>
                </a:lnTo>
                <a:lnTo>
                  <a:pt x="679" y="384"/>
                </a:lnTo>
                <a:lnTo>
                  <a:pt x="676" y="384"/>
                </a:lnTo>
                <a:lnTo>
                  <a:pt x="673" y="382"/>
                </a:lnTo>
                <a:lnTo>
                  <a:pt x="672" y="382"/>
                </a:lnTo>
                <a:lnTo>
                  <a:pt x="671" y="382"/>
                </a:lnTo>
                <a:lnTo>
                  <a:pt x="669" y="382"/>
                </a:lnTo>
                <a:lnTo>
                  <a:pt x="667" y="379"/>
                </a:lnTo>
                <a:lnTo>
                  <a:pt x="661" y="375"/>
                </a:lnTo>
                <a:lnTo>
                  <a:pt x="657" y="372"/>
                </a:lnTo>
                <a:lnTo>
                  <a:pt x="653" y="370"/>
                </a:lnTo>
                <a:lnTo>
                  <a:pt x="648" y="368"/>
                </a:lnTo>
                <a:lnTo>
                  <a:pt x="646" y="365"/>
                </a:lnTo>
                <a:lnTo>
                  <a:pt x="644" y="365"/>
                </a:lnTo>
                <a:lnTo>
                  <a:pt x="643" y="363"/>
                </a:lnTo>
                <a:lnTo>
                  <a:pt x="641" y="363"/>
                </a:lnTo>
                <a:lnTo>
                  <a:pt x="640" y="354"/>
                </a:lnTo>
                <a:lnTo>
                  <a:pt x="639" y="347"/>
                </a:lnTo>
                <a:lnTo>
                  <a:pt x="637" y="340"/>
                </a:lnTo>
                <a:lnTo>
                  <a:pt x="636" y="335"/>
                </a:lnTo>
                <a:lnTo>
                  <a:pt x="633" y="328"/>
                </a:lnTo>
                <a:lnTo>
                  <a:pt x="632" y="326"/>
                </a:lnTo>
                <a:lnTo>
                  <a:pt x="630" y="324"/>
                </a:lnTo>
                <a:lnTo>
                  <a:pt x="627" y="319"/>
                </a:lnTo>
                <a:lnTo>
                  <a:pt x="625" y="317"/>
                </a:lnTo>
                <a:lnTo>
                  <a:pt x="622" y="314"/>
                </a:lnTo>
                <a:lnTo>
                  <a:pt x="619" y="312"/>
                </a:lnTo>
                <a:lnTo>
                  <a:pt x="618" y="310"/>
                </a:lnTo>
                <a:lnTo>
                  <a:pt x="616" y="305"/>
                </a:lnTo>
                <a:lnTo>
                  <a:pt x="615" y="303"/>
                </a:lnTo>
                <a:lnTo>
                  <a:pt x="613" y="303"/>
                </a:lnTo>
                <a:lnTo>
                  <a:pt x="611" y="298"/>
                </a:lnTo>
                <a:lnTo>
                  <a:pt x="607" y="296"/>
                </a:lnTo>
                <a:lnTo>
                  <a:pt x="602" y="291"/>
                </a:lnTo>
                <a:lnTo>
                  <a:pt x="600" y="289"/>
                </a:lnTo>
                <a:lnTo>
                  <a:pt x="597" y="286"/>
                </a:lnTo>
                <a:lnTo>
                  <a:pt x="595" y="285"/>
                </a:lnTo>
                <a:lnTo>
                  <a:pt x="593" y="282"/>
                </a:lnTo>
                <a:lnTo>
                  <a:pt x="591" y="279"/>
                </a:lnTo>
                <a:lnTo>
                  <a:pt x="591" y="271"/>
                </a:lnTo>
                <a:lnTo>
                  <a:pt x="593" y="261"/>
                </a:lnTo>
                <a:lnTo>
                  <a:pt x="593" y="254"/>
                </a:lnTo>
                <a:lnTo>
                  <a:pt x="594" y="247"/>
                </a:lnTo>
                <a:lnTo>
                  <a:pt x="594" y="240"/>
                </a:lnTo>
                <a:lnTo>
                  <a:pt x="595" y="233"/>
                </a:lnTo>
                <a:lnTo>
                  <a:pt x="597" y="229"/>
                </a:lnTo>
                <a:lnTo>
                  <a:pt x="600" y="222"/>
                </a:lnTo>
                <a:lnTo>
                  <a:pt x="602" y="219"/>
                </a:lnTo>
                <a:lnTo>
                  <a:pt x="605" y="212"/>
                </a:lnTo>
                <a:lnTo>
                  <a:pt x="609" y="208"/>
                </a:lnTo>
                <a:lnTo>
                  <a:pt x="613" y="205"/>
                </a:lnTo>
                <a:lnTo>
                  <a:pt x="619" y="201"/>
                </a:lnTo>
                <a:lnTo>
                  <a:pt x="626" y="198"/>
                </a:lnTo>
                <a:lnTo>
                  <a:pt x="633" y="194"/>
                </a:lnTo>
                <a:lnTo>
                  <a:pt x="641" y="191"/>
                </a:lnTo>
                <a:lnTo>
                  <a:pt x="646" y="187"/>
                </a:lnTo>
                <a:lnTo>
                  <a:pt x="647" y="180"/>
                </a:lnTo>
                <a:lnTo>
                  <a:pt x="648" y="177"/>
                </a:lnTo>
                <a:lnTo>
                  <a:pt x="650" y="173"/>
                </a:lnTo>
                <a:lnTo>
                  <a:pt x="650" y="166"/>
                </a:lnTo>
                <a:lnTo>
                  <a:pt x="650" y="163"/>
                </a:lnTo>
                <a:lnTo>
                  <a:pt x="650" y="159"/>
                </a:lnTo>
                <a:lnTo>
                  <a:pt x="648" y="153"/>
                </a:lnTo>
                <a:lnTo>
                  <a:pt x="646" y="152"/>
                </a:lnTo>
                <a:lnTo>
                  <a:pt x="644" y="146"/>
                </a:lnTo>
                <a:lnTo>
                  <a:pt x="640" y="145"/>
                </a:lnTo>
                <a:lnTo>
                  <a:pt x="637" y="139"/>
                </a:lnTo>
                <a:lnTo>
                  <a:pt x="633" y="138"/>
                </a:lnTo>
                <a:lnTo>
                  <a:pt x="629" y="135"/>
                </a:lnTo>
                <a:lnTo>
                  <a:pt x="623" y="132"/>
                </a:lnTo>
                <a:lnTo>
                  <a:pt x="619" y="131"/>
                </a:lnTo>
                <a:lnTo>
                  <a:pt x="616" y="124"/>
                </a:lnTo>
                <a:lnTo>
                  <a:pt x="616" y="117"/>
                </a:lnTo>
                <a:lnTo>
                  <a:pt x="613" y="100"/>
                </a:lnTo>
                <a:lnTo>
                  <a:pt x="612" y="93"/>
                </a:lnTo>
                <a:lnTo>
                  <a:pt x="611" y="86"/>
                </a:lnTo>
                <a:lnTo>
                  <a:pt x="608" y="79"/>
                </a:lnTo>
                <a:lnTo>
                  <a:pt x="605" y="75"/>
                </a:lnTo>
                <a:lnTo>
                  <a:pt x="604" y="72"/>
                </a:lnTo>
                <a:lnTo>
                  <a:pt x="602" y="72"/>
                </a:lnTo>
                <a:lnTo>
                  <a:pt x="598" y="70"/>
                </a:lnTo>
                <a:lnTo>
                  <a:pt x="594" y="68"/>
                </a:lnTo>
                <a:lnTo>
                  <a:pt x="588" y="65"/>
                </a:lnTo>
                <a:lnTo>
                  <a:pt x="583" y="63"/>
                </a:lnTo>
                <a:lnTo>
                  <a:pt x="579" y="58"/>
                </a:lnTo>
                <a:lnTo>
                  <a:pt x="574" y="58"/>
                </a:lnTo>
                <a:lnTo>
                  <a:pt x="573" y="56"/>
                </a:lnTo>
                <a:lnTo>
                  <a:pt x="572" y="56"/>
                </a:lnTo>
                <a:lnTo>
                  <a:pt x="567" y="54"/>
                </a:lnTo>
                <a:lnTo>
                  <a:pt x="563" y="51"/>
                </a:lnTo>
                <a:lnTo>
                  <a:pt x="559" y="49"/>
                </a:lnTo>
                <a:lnTo>
                  <a:pt x="555" y="44"/>
                </a:lnTo>
                <a:lnTo>
                  <a:pt x="551" y="42"/>
                </a:lnTo>
                <a:lnTo>
                  <a:pt x="547" y="40"/>
                </a:lnTo>
                <a:lnTo>
                  <a:pt x="547" y="38"/>
                </a:lnTo>
                <a:lnTo>
                  <a:pt x="545" y="38"/>
                </a:lnTo>
                <a:lnTo>
                  <a:pt x="544" y="38"/>
                </a:lnTo>
                <a:lnTo>
                  <a:pt x="526" y="38"/>
                </a:lnTo>
                <a:lnTo>
                  <a:pt x="506" y="40"/>
                </a:lnTo>
                <a:lnTo>
                  <a:pt x="488" y="40"/>
                </a:lnTo>
                <a:lnTo>
                  <a:pt x="478" y="42"/>
                </a:lnTo>
                <a:lnTo>
                  <a:pt x="470" y="42"/>
                </a:lnTo>
                <a:lnTo>
                  <a:pt x="467" y="42"/>
                </a:lnTo>
                <a:lnTo>
                  <a:pt x="464" y="44"/>
                </a:lnTo>
                <a:lnTo>
                  <a:pt x="461" y="44"/>
                </a:lnTo>
                <a:lnTo>
                  <a:pt x="460" y="44"/>
                </a:lnTo>
                <a:lnTo>
                  <a:pt x="457" y="49"/>
                </a:lnTo>
                <a:lnTo>
                  <a:pt x="456" y="51"/>
                </a:lnTo>
                <a:lnTo>
                  <a:pt x="454" y="54"/>
                </a:lnTo>
                <a:lnTo>
                  <a:pt x="454" y="58"/>
                </a:lnTo>
                <a:lnTo>
                  <a:pt x="453" y="63"/>
                </a:lnTo>
                <a:lnTo>
                  <a:pt x="450" y="65"/>
                </a:lnTo>
                <a:lnTo>
                  <a:pt x="447" y="70"/>
                </a:lnTo>
                <a:lnTo>
                  <a:pt x="446" y="75"/>
                </a:lnTo>
                <a:lnTo>
                  <a:pt x="443" y="79"/>
                </a:lnTo>
                <a:lnTo>
                  <a:pt x="442" y="82"/>
                </a:lnTo>
                <a:lnTo>
                  <a:pt x="440" y="84"/>
                </a:lnTo>
                <a:lnTo>
                  <a:pt x="439" y="86"/>
                </a:lnTo>
                <a:lnTo>
                  <a:pt x="436" y="91"/>
                </a:lnTo>
                <a:lnTo>
                  <a:pt x="434" y="93"/>
                </a:lnTo>
                <a:lnTo>
                  <a:pt x="429" y="96"/>
                </a:lnTo>
                <a:lnTo>
                  <a:pt x="428" y="98"/>
                </a:lnTo>
                <a:lnTo>
                  <a:pt x="425" y="98"/>
                </a:lnTo>
                <a:lnTo>
                  <a:pt x="422" y="100"/>
                </a:lnTo>
                <a:lnTo>
                  <a:pt x="418" y="103"/>
                </a:lnTo>
                <a:lnTo>
                  <a:pt x="414" y="100"/>
                </a:lnTo>
                <a:lnTo>
                  <a:pt x="410" y="100"/>
                </a:lnTo>
                <a:lnTo>
                  <a:pt x="407" y="100"/>
                </a:lnTo>
                <a:lnTo>
                  <a:pt x="404" y="98"/>
                </a:lnTo>
                <a:lnTo>
                  <a:pt x="403" y="98"/>
                </a:lnTo>
                <a:lnTo>
                  <a:pt x="401" y="98"/>
                </a:lnTo>
                <a:lnTo>
                  <a:pt x="399" y="96"/>
                </a:lnTo>
                <a:lnTo>
                  <a:pt x="397" y="93"/>
                </a:lnTo>
                <a:lnTo>
                  <a:pt x="396" y="91"/>
                </a:lnTo>
                <a:lnTo>
                  <a:pt x="394" y="91"/>
                </a:lnTo>
                <a:lnTo>
                  <a:pt x="392" y="86"/>
                </a:lnTo>
                <a:lnTo>
                  <a:pt x="389" y="84"/>
                </a:lnTo>
                <a:lnTo>
                  <a:pt x="386" y="79"/>
                </a:lnTo>
                <a:lnTo>
                  <a:pt x="382" y="77"/>
                </a:lnTo>
                <a:lnTo>
                  <a:pt x="376" y="70"/>
                </a:lnTo>
                <a:lnTo>
                  <a:pt x="369" y="65"/>
                </a:lnTo>
                <a:lnTo>
                  <a:pt x="362" y="61"/>
                </a:lnTo>
                <a:lnTo>
                  <a:pt x="355" y="56"/>
                </a:lnTo>
                <a:lnTo>
                  <a:pt x="348" y="51"/>
                </a:lnTo>
                <a:lnTo>
                  <a:pt x="346" y="51"/>
                </a:lnTo>
                <a:lnTo>
                  <a:pt x="344" y="49"/>
                </a:lnTo>
                <a:lnTo>
                  <a:pt x="340" y="44"/>
                </a:lnTo>
                <a:lnTo>
                  <a:pt x="337" y="44"/>
                </a:lnTo>
                <a:lnTo>
                  <a:pt x="336" y="44"/>
                </a:lnTo>
                <a:lnTo>
                  <a:pt x="334" y="42"/>
                </a:lnTo>
                <a:lnTo>
                  <a:pt x="329" y="42"/>
                </a:lnTo>
                <a:lnTo>
                  <a:pt x="323" y="42"/>
                </a:lnTo>
                <a:lnTo>
                  <a:pt x="314" y="44"/>
                </a:lnTo>
                <a:lnTo>
                  <a:pt x="308" y="44"/>
                </a:lnTo>
                <a:lnTo>
                  <a:pt x="302" y="44"/>
                </a:lnTo>
                <a:lnTo>
                  <a:pt x="297" y="44"/>
                </a:lnTo>
                <a:lnTo>
                  <a:pt x="293" y="47"/>
                </a:lnTo>
                <a:lnTo>
                  <a:pt x="290" y="49"/>
                </a:lnTo>
                <a:lnTo>
                  <a:pt x="288" y="49"/>
                </a:lnTo>
                <a:lnTo>
                  <a:pt x="287" y="51"/>
                </a:lnTo>
                <a:lnTo>
                  <a:pt x="286" y="51"/>
                </a:lnTo>
                <a:lnTo>
                  <a:pt x="286" y="56"/>
                </a:lnTo>
                <a:lnTo>
                  <a:pt x="286" y="56"/>
                </a:lnTo>
                <a:lnTo>
                  <a:pt x="287" y="58"/>
                </a:lnTo>
                <a:lnTo>
                  <a:pt x="287" y="61"/>
                </a:lnTo>
                <a:lnTo>
                  <a:pt x="286" y="58"/>
                </a:lnTo>
                <a:lnTo>
                  <a:pt x="286" y="58"/>
                </a:lnTo>
                <a:lnTo>
                  <a:pt x="283" y="56"/>
                </a:lnTo>
                <a:lnTo>
                  <a:pt x="311" y="38"/>
                </a:lnTo>
                <a:close/>
              </a:path>
            </a:pathLst>
          </a:custGeom>
          <a:grpFill/>
          <a:ln w="127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  <xdr:txBody>
          <a:bodyPr wrap="square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latinLnBrk="1" hangingPunct="1">
              <a:defRPr/>
            </a:pPr>
            <a:endParaRPr lang="ko-KR" altLang="en-US" sz="1600">
              <a:latin typeface="굴림" charset="-127"/>
              <a:ea typeface="굴림" charset="-127"/>
            </a:endParaRPr>
          </a:p>
        </xdr:txBody>
      </xdr:sp>
    </xdr:grpSp>
    <xdr:clientData/>
  </xdr:twoCellAnchor>
  <xdr:twoCellAnchor>
    <xdr:from>
      <xdr:col>2</xdr:col>
      <xdr:colOff>211902</xdr:colOff>
      <xdr:row>6</xdr:row>
      <xdr:rowOff>31704</xdr:rowOff>
    </xdr:from>
    <xdr:to>
      <xdr:col>3</xdr:col>
      <xdr:colOff>114241</xdr:colOff>
      <xdr:row>12</xdr:row>
      <xdr:rowOff>131066</xdr:rowOff>
    </xdr:to>
    <xdr:sp macro="" textlink="">
      <xdr:nvSpPr>
        <xdr:cNvPr id="63" name="타원 2">
          <a:extLst>
            <a:ext uri="{FF2B5EF4-FFF2-40B4-BE49-F238E27FC236}">
              <a16:creationId xmlns:a16="http://schemas.microsoft.com/office/drawing/2014/main" id="{34D647C1-B927-9EF6-13E5-0E7BC9190B33}"/>
            </a:ext>
          </a:extLst>
        </xdr:cNvPr>
        <xdr:cNvSpPr/>
      </xdr:nvSpPr>
      <xdr:spPr>
        <a:xfrm>
          <a:off x="1583502" y="1498554"/>
          <a:ext cx="588139" cy="518462"/>
        </a:xfrm>
        <a:prstGeom prst="ellipse">
          <a:avLst/>
        </a:prstGeom>
        <a:solidFill>
          <a:schemeClr val="accent2">
            <a:lumMod val="20000"/>
            <a:lumOff val="80000"/>
            <a:alpha val="70000"/>
          </a:schemeClr>
        </a:solidFill>
        <a:ln w="19050">
          <a:solidFill>
            <a:srgbClr val="C00000">
              <a:alpha val="8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latinLnBrk="0" hangingPunct="0"/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259059</xdr:colOff>
      <xdr:row>25</xdr:row>
      <xdr:rowOff>141497</xdr:rowOff>
    </xdr:from>
    <xdr:to>
      <xdr:col>4</xdr:col>
      <xdr:colOff>174733</xdr:colOff>
      <xdr:row>29</xdr:row>
      <xdr:rowOff>35119</xdr:rowOff>
    </xdr:to>
    <xdr:sp macro="" textlink="">
      <xdr:nvSpPr>
        <xdr:cNvPr id="71" name="타원 3">
          <a:extLst>
            <a:ext uri="{FF2B5EF4-FFF2-40B4-BE49-F238E27FC236}">
              <a16:creationId xmlns:a16="http://schemas.microsoft.com/office/drawing/2014/main" id="{673763F4-26E8-091D-9A12-AE13FF1E4B11}"/>
            </a:ext>
          </a:extLst>
        </xdr:cNvPr>
        <xdr:cNvSpPr/>
      </xdr:nvSpPr>
      <xdr:spPr>
        <a:xfrm>
          <a:off x="2316459" y="4332497"/>
          <a:ext cx="601474" cy="522272"/>
        </a:xfrm>
        <a:prstGeom prst="ellipse">
          <a:avLst/>
        </a:prstGeom>
        <a:solidFill>
          <a:schemeClr val="accent2">
            <a:lumMod val="20000"/>
            <a:lumOff val="80000"/>
            <a:alpha val="70000"/>
          </a:schemeClr>
        </a:solidFill>
        <a:ln w="19050">
          <a:solidFill>
            <a:srgbClr val="C00000">
              <a:alpha val="8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latinLnBrk="0" hangingPunct="0"/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97096</xdr:colOff>
      <xdr:row>22</xdr:row>
      <xdr:rowOff>82058</xdr:rowOff>
    </xdr:from>
    <xdr:to>
      <xdr:col>2</xdr:col>
      <xdr:colOff>675710</xdr:colOff>
      <xdr:row>25</xdr:row>
      <xdr:rowOff>0</xdr:rowOff>
    </xdr:to>
    <xdr:sp macro="" textlink="">
      <xdr:nvSpPr>
        <xdr:cNvPr id="3" name="타원 4">
          <a:extLst>
            <a:ext uri="{FF2B5EF4-FFF2-40B4-BE49-F238E27FC236}">
              <a16:creationId xmlns:a16="http://schemas.microsoft.com/office/drawing/2014/main" id="{7A02E17A-04E6-1497-2A66-CEF02D3BDF3E}"/>
            </a:ext>
          </a:extLst>
        </xdr:cNvPr>
        <xdr:cNvSpPr/>
      </xdr:nvSpPr>
      <xdr:spPr>
        <a:xfrm>
          <a:off x="1468696" y="3225308"/>
          <a:ext cx="578614" cy="529892"/>
        </a:xfrm>
        <a:prstGeom prst="ellipse">
          <a:avLst/>
        </a:prstGeom>
        <a:solidFill>
          <a:schemeClr val="accent2">
            <a:lumMod val="20000"/>
            <a:lumOff val="80000"/>
            <a:alpha val="70000"/>
          </a:schemeClr>
        </a:solidFill>
        <a:ln w="19050">
          <a:solidFill>
            <a:srgbClr val="C00000">
              <a:alpha val="8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latinLnBrk="0" hangingPunct="0"/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310813</xdr:colOff>
      <xdr:row>22</xdr:row>
      <xdr:rowOff>7701</xdr:rowOff>
    </xdr:from>
    <xdr:to>
      <xdr:col>2</xdr:col>
      <xdr:colOff>487003</xdr:colOff>
      <xdr:row>22</xdr:row>
      <xdr:rowOff>178176</xdr:rowOff>
    </xdr:to>
    <xdr:sp macro="" textlink="">
      <xdr:nvSpPr>
        <xdr:cNvPr id="2" name="타원 5">
          <a:extLst>
            <a:ext uri="{FF2B5EF4-FFF2-40B4-BE49-F238E27FC236}">
              <a16:creationId xmlns:a16="http://schemas.microsoft.com/office/drawing/2014/main" id="{EC5431E0-E59F-F5C3-FE4D-662EA447802D}"/>
            </a:ext>
          </a:extLst>
        </xdr:cNvPr>
        <xdr:cNvSpPr/>
      </xdr:nvSpPr>
      <xdr:spPr>
        <a:xfrm>
          <a:off x="1682413" y="3150951"/>
          <a:ext cx="176190" cy="17047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schemeClr val="bg1"/>
              </a:solidFill>
            </a:rPr>
            <a:t>2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476436</xdr:colOff>
      <xdr:row>25</xdr:row>
      <xdr:rowOff>64096</xdr:rowOff>
    </xdr:from>
    <xdr:to>
      <xdr:col>3</xdr:col>
      <xdr:colOff>648816</xdr:colOff>
      <xdr:row>26</xdr:row>
      <xdr:rowOff>25021</xdr:rowOff>
    </xdr:to>
    <xdr:sp macro="" textlink="">
      <xdr:nvSpPr>
        <xdr:cNvPr id="79" name="타원 6">
          <a:extLst>
            <a:ext uri="{FF2B5EF4-FFF2-40B4-BE49-F238E27FC236}">
              <a16:creationId xmlns:a16="http://schemas.microsoft.com/office/drawing/2014/main" id="{14690CC3-9139-9677-9226-19F6359A30CD}"/>
            </a:ext>
          </a:extLst>
        </xdr:cNvPr>
        <xdr:cNvSpPr/>
      </xdr:nvSpPr>
      <xdr:spPr>
        <a:xfrm>
          <a:off x="2533836" y="4255096"/>
          <a:ext cx="172380" cy="170475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schemeClr val="bg1"/>
              </a:solidFill>
            </a:rPr>
            <a:t>4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106044</xdr:colOff>
      <xdr:row>24</xdr:row>
      <xdr:rowOff>19853</xdr:rowOff>
    </xdr:from>
    <xdr:to>
      <xdr:col>2</xdr:col>
      <xdr:colOff>657863</xdr:colOff>
      <xdr:row>25</xdr:row>
      <xdr:rowOff>0</xdr:rowOff>
    </xdr:to>
    <xdr:sp macro="" textlink="">
      <xdr:nvSpPr>
        <xdr:cNvPr id="72" name="TextBox 18">
          <a:extLst>
            <a:ext uri="{FF2B5EF4-FFF2-40B4-BE49-F238E27FC236}">
              <a16:creationId xmlns:a16="http://schemas.microsoft.com/office/drawing/2014/main" id="{062EF8A4-F60B-601F-C13F-EF625001F5EF}"/>
            </a:ext>
          </a:extLst>
        </xdr:cNvPr>
        <xdr:cNvSpPr txBox="1"/>
      </xdr:nvSpPr>
      <xdr:spPr>
        <a:xfrm>
          <a:off x="1477644" y="3372653"/>
          <a:ext cx="551819" cy="26366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/>
            <a:t>김제</a:t>
          </a:r>
          <a:endParaRPr lang="en-US" altLang="ko-KR" sz="1200" b="1"/>
        </a:p>
      </xdr:txBody>
    </xdr:sp>
    <xdr:clientData/>
  </xdr:twoCellAnchor>
  <xdr:twoCellAnchor>
    <xdr:from>
      <xdr:col>3</xdr:col>
      <xdr:colOff>244682</xdr:colOff>
      <xdr:row>26</xdr:row>
      <xdr:rowOff>55261</xdr:rowOff>
    </xdr:from>
    <xdr:to>
      <xdr:col>4</xdr:col>
      <xdr:colOff>171217</xdr:colOff>
      <xdr:row>27</xdr:row>
      <xdr:rowOff>181282</xdr:rowOff>
    </xdr:to>
    <xdr:sp macro="" textlink="">
      <xdr:nvSpPr>
        <xdr:cNvPr id="69" name="TextBox 15">
          <a:extLst>
            <a:ext uri="{FF2B5EF4-FFF2-40B4-BE49-F238E27FC236}">
              <a16:creationId xmlns:a16="http://schemas.microsoft.com/office/drawing/2014/main" id="{68F3183D-58FE-88DA-BB20-ADBA1CF055EB}"/>
            </a:ext>
          </a:extLst>
        </xdr:cNvPr>
        <xdr:cNvSpPr txBox="1"/>
      </xdr:nvSpPr>
      <xdr:spPr>
        <a:xfrm>
          <a:off x="2302082" y="4455811"/>
          <a:ext cx="612335" cy="33557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 spc="-50"/>
            <a:t>구례</a:t>
          </a:r>
        </a:p>
      </xdr:txBody>
    </xdr:sp>
    <xdr:clientData/>
  </xdr:twoCellAnchor>
  <xdr:twoCellAnchor>
    <xdr:from>
      <xdr:col>2</xdr:col>
      <xdr:colOff>440151</xdr:colOff>
      <xdr:row>5</xdr:row>
      <xdr:rowOff>158667</xdr:rowOff>
    </xdr:from>
    <xdr:to>
      <xdr:col>2</xdr:col>
      <xdr:colOff>618246</xdr:colOff>
      <xdr:row>6</xdr:row>
      <xdr:rowOff>117687</xdr:rowOff>
    </xdr:to>
    <xdr:sp macro="" textlink="">
      <xdr:nvSpPr>
        <xdr:cNvPr id="76" name="타원 9">
          <a:extLst>
            <a:ext uri="{FF2B5EF4-FFF2-40B4-BE49-F238E27FC236}">
              <a16:creationId xmlns:a16="http://schemas.microsoft.com/office/drawing/2014/main" id="{DB212DEB-2552-5283-3A57-ECF5667C51F8}"/>
            </a:ext>
          </a:extLst>
        </xdr:cNvPr>
        <xdr:cNvSpPr/>
      </xdr:nvSpPr>
      <xdr:spPr>
        <a:xfrm>
          <a:off x="1811751" y="1415967"/>
          <a:ext cx="178095" cy="16857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schemeClr val="bg1"/>
              </a:solidFill>
            </a:rPr>
            <a:t>1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227372</xdr:colOff>
      <xdr:row>6</xdr:row>
      <xdr:rowOff>131652</xdr:rowOff>
    </xdr:from>
    <xdr:to>
      <xdr:col>3</xdr:col>
      <xdr:colOff>113910</xdr:colOff>
      <xdr:row>12</xdr:row>
      <xdr:rowOff>69078</xdr:rowOff>
    </xdr:to>
    <xdr:sp macro="" textlink="">
      <xdr:nvSpPr>
        <xdr:cNvPr id="61" name="TextBox 22">
          <a:extLst>
            <a:ext uri="{FF2B5EF4-FFF2-40B4-BE49-F238E27FC236}">
              <a16:creationId xmlns:a16="http://schemas.microsoft.com/office/drawing/2014/main" id="{5D71E4EA-F524-06C7-0380-6FAFD2C2D089}"/>
            </a:ext>
          </a:extLst>
        </xdr:cNvPr>
        <xdr:cNvSpPr txBox="1"/>
      </xdr:nvSpPr>
      <xdr:spPr>
        <a:xfrm>
          <a:off x="1598972" y="1598502"/>
          <a:ext cx="572338" cy="35652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0"/>
            <a:t>화성</a:t>
          </a:r>
        </a:p>
      </xdr:txBody>
    </xdr:sp>
    <xdr:clientData/>
  </xdr:twoCellAnchor>
  <xdr:twoCellAnchor>
    <xdr:from>
      <xdr:col>2</xdr:col>
      <xdr:colOff>602905</xdr:colOff>
      <xdr:row>25</xdr:row>
      <xdr:rowOff>0</xdr:rowOff>
    </xdr:from>
    <xdr:to>
      <xdr:col>3</xdr:col>
      <xdr:colOff>510959</xdr:colOff>
      <xdr:row>25</xdr:row>
      <xdr:rowOff>57253</xdr:rowOff>
    </xdr:to>
    <xdr:sp macro="" textlink="">
      <xdr:nvSpPr>
        <xdr:cNvPr id="66" name="타원 15">
          <a:extLst>
            <a:ext uri="{FF2B5EF4-FFF2-40B4-BE49-F238E27FC236}">
              <a16:creationId xmlns:a16="http://schemas.microsoft.com/office/drawing/2014/main" id="{2A79C17A-F538-4347-735C-021DE273AD66}"/>
            </a:ext>
          </a:extLst>
        </xdr:cNvPr>
        <xdr:cNvSpPr/>
      </xdr:nvSpPr>
      <xdr:spPr>
        <a:xfrm>
          <a:off x="1974505" y="3718361"/>
          <a:ext cx="593854" cy="529892"/>
        </a:xfrm>
        <a:prstGeom prst="ellipse">
          <a:avLst/>
        </a:prstGeom>
        <a:solidFill>
          <a:schemeClr val="accent2">
            <a:lumMod val="20000"/>
            <a:lumOff val="80000"/>
            <a:alpha val="70000"/>
          </a:schemeClr>
        </a:solidFill>
        <a:ln w="19050">
          <a:solidFill>
            <a:srgbClr val="C00000">
              <a:alpha val="80000"/>
            </a:srgb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latinLnBrk="0" hangingPunct="0"/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125108</xdr:colOff>
      <xdr:row>25</xdr:row>
      <xdr:rowOff>0</xdr:rowOff>
    </xdr:from>
    <xdr:to>
      <xdr:col>3</xdr:col>
      <xdr:colOff>238126</xdr:colOff>
      <xdr:row>25</xdr:row>
      <xdr:rowOff>114300</xdr:rowOff>
    </xdr:to>
    <xdr:sp macro="" textlink="">
      <xdr:nvSpPr>
        <xdr:cNvPr id="78" name="타원 16">
          <a:extLst>
            <a:ext uri="{FF2B5EF4-FFF2-40B4-BE49-F238E27FC236}">
              <a16:creationId xmlns:a16="http://schemas.microsoft.com/office/drawing/2014/main" id="{B80D8FB2-B81B-740A-E3B5-E728F01DEE23}"/>
            </a:ext>
          </a:extLst>
        </xdr:cNvPr>
        <xdr:cNvSpPr/>
      </xdr:nvSpPr>
      <xdr:spPr>
        <a:xfrm>
          <a:off x="2182508" y="5086350"/>
          <a:ext cx="113018" cy="114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100" b="1">
              <a:solidFill>
                <a:schemeClr val="bg1"/>
              </a:solidFill>
            </a:rPr>
            <a:t>3</a:t>
          </a:r>
          <a:endParaRPr lang="ko-KR" alt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627093</xdr:colOff>
      <xdr:row>23</xdr:row>
      <xdr:rowOff>152400</xdr:rowOff>
    </xdr:from>
    <xdr:to>
      <xdr:col>3</xdr:col>
      <xdr:colOff>515972</xdr:colOff>
      <xdr:row>25</xdr:row>
      <xdr:rowOff>180975</xdr:rowOff>
    </xdr:to>
    <xdr:sp macro="" textlink="">
      <xdr:nvSpPr>
        <xdr:cNvPr id="65" name="TextBox 30">
          <a:extLst>
            <a:ext uri="{FF2B5EF4-FFF2-40B4-BE49-F238E27FC236}">
              <a16:creationId xmlns:a16="http://schemas.microsoft.com/office/drawing/2014/main" id="{3E6C64D5-2B8D-ECC2-B530-8A6E5CC54DCB}"/>
            </a:ext>
          </a:extLst>
        </xdr:cNvPr>
        <xdr:cNvSpPr txBox="1"/>
      </xdr:nvSpPr>
      <xdr:spPr>
        <a:xfrm>
          <a:off x="1998693" y="4810125"/>
          <a:ext cx="574679" cy="4572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/>
            <a:t>순창</a:t>
          </a:r>
          <a:endParaRPr lang="en-US" altLang="ko-KR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710938</xdr:colOff>
      <xdr:row>9</xdr:row>
      <xdr:rowOff>152400</xdr:rowOff>
    </xdr:from>
    <xdr:to>
      <xdr:col>15</xdr:col>
      <xdr:colOff>175333</xdr:colOff>
      <xdr:row>35</xdr:row>
      <xdr:rowOff>36420</xdr:rowOff>
    </xdr:to>
    <xdr:pic>
      <xdr:nvPicPr>
        <xdr:cNvPr id="9" name="그림 1">
          <a:extLst>
            <a:ext uri="{FF2B5EF4-FFF2-40B4-BE49-F238E27FC236}">
              <a16:creationId xmlns:a16="http://schemas.microsoft.com/office/drawing/2014/main" id="{F2FCBBAC-DA95-F85C-AD6D-56DD7122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8988" y="2038350"/>
          <a:ext cx="3998295" cy="533232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133351</xdr:colOff>
      <xdr:row>8</xdr:row>
      <xdr:rowOff>192648</xdr:rowOff>
    </xdr:from>
    <xdr:to>
      <xdr:col>8</xdr:col>
      <xdr:colOff>771526</xdr:colOff>
      <xdr:row>36</xdr:row>
      <xdr:rowOff>122597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9A082A1-EB73-EFA8-9593-896C442E9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1" y="1869048"/>
          <a:ext cx="8153400" cy="57973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정용준" id="{2E0B7B9D-096D-4431-A549-4CB019EDB116}" userId="S::115919@godaedong.onmicrosoft.com::2490ec3a-e5f8-4d47-a298-fb532d447b16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35" dT="2025-06-13T01:40:47.02" personId="{2E0B7B9D-096D-4431-A549-4CB019EDB116}" id="{142926E9-64AE-4011-8D83-514AF08EE6EC}">
    <text xml:space="preserve">밀 1차 : 요소2포 (2/26, 관행)
밀 2차 : 요소2포 (3/14, 드론 변량)
밀 3차 : 요소1포 (4/30, 관행)
밀 1차 : 약 10.08 kg/10a
밀 2차 : 약 10.08 kg/10a
밀 3차 : 약 5.04 kg/10a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7" dT="2025-06-12T08:55:18.49" personId="{2E0B7B9D-096D-4431-A549-4CB019EDB116}" id="{5AA165C2-845C-4335-8962-381F85A39CFC}">
    <text xml:space="preserve">
5/18 : 이앙 이틀후 한마지기당 1포씩  초기제조체 드론 작업 진행 (비료: 마세트- 입제 3kg/1포)
5/28 : 써레질 14일이내 중기제초 드론 작업 진행 (비료: 엔페라-입제 3kg/1포)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  <pageSetUpPr fitToPage="1"/>
  </sheetPr>
  <dimension ref="B1:BB86"/>
  <sheetViews>
    <sheetView tabSelected="1" zoomScale="85" zoomScaleNormal="85" zoomScaleSheetLayoutView="40" workbookViewId="0">
      <pane xSplit="4" ySplit="5" topLeftCell="E16" activePane="bottomRight" state="frozen"/>
      <selection pane="topRight" activeCell="B2" sqref="B2:Y3 B6:Y6 B11:Y11 B18:Y24 B27:Y30 B32:Y36 B48:Y54 B56:Y58 B61:Y78 B80:Y81"/>
      <selection pane="bottomLeft" activeCell="B2" sqref="B2:Y3 B6:Y6 B11:Y11 B18:Y24 B27:Y30 B32:Y36 B48:Y54 B56:Y58 B61:Y78 B80:Y81"/>
      <selection pane="bottomRight" activeCell="I94" sqref="I94"/>
    </sheetView>
  </sheetViews>
  <sheetFormatPr defaultRowHeight="16.5" x14ac:dyDescent="0.3"/>
  <cols>
    <col min="3" max="3" width="10.125" customWidth="1"/>
    <col min="4" max="4" width="10" bestFit="1" customWidth="1"/>
    <col min="5" max="5" width="68.875" customWidth="1"/>
    <col min="6" max="6" width="16.875" style="1" customWidth="1"/>
    <col min="7" max="7" width="15.125" customWidth="1"/>
    <col min="8" max="9" width="16.125" style="1" customWidth="1"/>
    <col min="10" max="10" width="10.875" style="1" customWidth="1"/>
    <col min="11" max="11" width="11.25" bestFit="1" customWidth="1"/>
    <col min="12" max="12" width="11.75" customWidth="1"/>
    <col min="13" max="13" width="31.25" customWidth="1"/>
    <col min="14" max="14" width="17.75" customWidth="1"/>
    <col min="15" max="15" width="14.75" customWidth="1"/>
    <col min="16" max="16" width="11" customWidth="1"/>
    <col min="17" max="17" width="13.25" customWidth="1"/>
    <col min="18" max="18" width="16.25" customWidth="1"/>
    <col min="19" max="20" width="15.375" customWidth="1"/>
    <col min="21" max="21" width="15.75" customWidth="1"/>
    <col min="22" max="22" width="11.5" bestFit="1" customWidth="1"/>
    <col min="23" max="23" width="11.5" customWidth="1"/>
    <col min="24" max="24" width="23.5" customWidth="1"/>
    <col min="25" max="25" width="15" style="17" customWidth="1"/>
    <col min="26" max="26" width="17.125" style="17" customWidth="1"/>
    <col min="27" max="27" width="15" customWidth="1"/>
    <col min="28" max="28" width="17.75" style="1" hidden="1" customWidth="1"/>
    <col min="29" max="29" width="5.75" bestFit="1" customWidth="1"/>
    <col min="30" max="30" width="16.375" bestFit="1" customWidth="1"/>
    <col min="31" max="31" width="16.375" customWidth="1"/>
    <col min="32" max="32" width="19.375" customWidth="1"/>
    <col min="33" max="33" width="23.75" customWidth="1"/>
    <col min="34" max="34" width="24.875" customWidth="1"/>
    <col min="35" max="35" width="16.75" bestFit="1" customWidth="1"/>
    <col min="36" max="36" width="20.75" bestFit="1" customWidth="1"/>
    <col min="37" max="37" width="16.75" customWidth="1"/>
    <col min="38" max="38" width="16.5" bestFit="1" customWidth="1"/>
    <col min="39" max="39" width="14.625" customWidth="1"/>
    <col min="40" max="40" width="12.75" bestFit="1" customWidth="1"/>
    <col min="41" max="42" width="12.75" customWidth="1"/>
    <col min="43" max="43" width="18.125" bestFit="1" customWidth="1"/>
    <col min="44" max="44" width="16.375" customWidth="1"/>
    <col min="45" max="45" width="18.125" bestFit="1" customWidth="1"/>
    <col min="46" max="46" width="20.25" customWidth="1"/>
  </cols>
  <sheetData>
    <row r="1" spans="2:54" ht="17.25" thickBot="1" x14ac:dyDescent="0.35">
      <c r="B1" s="1"/>
      <c r="C1" s="1"/>
      <c r="D1" s="1"/>
      <c r="E1" s="1"/>
      <c r="G1" s="1"/>
      <c r="H1" s="2"/>
      <c r="I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3"/>
      <c r="AA1" s="1"/>
      <c r="AC1" s="1"/>
      <c r="AD1" s="1"/>
      <c r="AE1" s="1"/>
    </row>
    <row r="2" spans="2:54" ht="17.25" x14ac:dyDescent="0.3">
      <c r="B2" s="4"/>
      <c r="C2" s="4"/>
      <c r="D2" s="4"/>
      <c r="E2" s="36" t="s">
        <v>0</v>
      </c>
      <c r="F2" s="4"/>
      <c r="G2" s="4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0"/>
      <c r="Z2" s="20"/>
      <c r="AA2" s="4"/>
      <c r="AB2" s="4"/>
      <c r="AC2" s="4"/>
      <c r="AD2" s="4"/>
      <c r="AE2" s="4"/>
      <c r="AF2" s="239" t="s">
        <v>1</v>
      </c>
      <c r="AG2" s="240"/>
      <c r="AH2" s="240"/>
      <c r="AI2" s="240"/>
      <c r="AJ2" s="240"/>
      <c r="AK2" s="241"/>
      <c r="AQ2" s="245" t="s">
        <v>2</v>
      </c>
      <c r="AR2" s="246"/>
      <c r="AS2" s="246"/>
      <c r="AT2" s="247"/>
    </row>
    <row r="3" spans="2:54" ht="18" thickBot="1" x14ac:dyDescent="0.35">
      <c r="B3" s="4"/>
      <c r="C3" s="4"/>
      <c r="D3" s="4"/>
      <c r="E3" s="4"/>
      <c r="F3" s="4"/>
      <c r="G3" s="4"/>
      <c r="H3" s="5"/>
      <c r="I3" s="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0"/>
      <c r="Z3" s="20"/>
      <c r="AA3" s="4"/>
      <c r="AB3" s="4"/>
      <c r="AC3" s="4"/>
      <c r="AD3" s="4"/>
      <c r="AE3" s="4"/>
      <c r="AF3" s="242"/>
      <c r="AG3" s="243"/>
      <c r="AH3" s="243"/>
      <c r="AI3" s="243"/>
      <c r="AJ3" s="243"/>
      <c r="AK3" s="244"/>
      <c r="AQ3" s="248"/>
      <c r="AR3" s="249"/>
      <c r="AS3" s="249"/>
      <c r="AT3" s="250"/>
    </row>
    <row r="4" spans="2:54" ht="15.6" customHeight="1" x14ac:dyDescent="0.3">
      <c r="B4" s="251" t="s">
        <v>3</v>
      </c>
      <c r="C4" s="229" t="s">
        <v>4</v>
      </c>
      <c r="D4" s="233" t="s">
        <v>5</v>
      </c>
      <c r="E4" s="233" t="s">
        <v>6</v>
      </c>
      <c r="F4" s="229" t="s">
        <v>7</v>
      </c>
      <c r="G4" s="229" t="s">
        <v>8</v>
      </c>
      <c r="H4" s="253" t="s">
        <v>9</v>
      </c>
      <c r="I4" s="237" t="s">
        <v>10</v>
      </c>
      <c r="J4" s="233" t="s">
        <v>11</v>
      </c>
      <c r="K4" s="233" t="s">
        <v>12</v>
      </c>
      <c r="L4" s="229" t="s">
        <v>13</v>
      </c>
      <c r="M4" s="229" t="s">
        <v>14</v>
      </c>
      <c r="N4" s="235" t="s">
        <v>15</v>
      </c>
      <c r="O4" s="235" t="s">
        <v>16</v>
      </c>
      <c r="P4" s="235" t="s">
        <v>17</v>
      </c>
      <c r="Q4" s="235" t="s">
        <v>18</v>
      </c>
      <c r="R4" s="229" t="s">
        <v>19</v>
      </c>
      <c r="S4" s="229" t="s">
        <v>20</v>
      </c>
      <c r="T4" s="229" t="s">
        <v>21</v>
      </c>
      <c r="U4" s="229" t="s">
        <v>22</v>
      </c>
      <c r="V4" s="229" t="s">
        <v>23</v>
      </c>
      <c r="W4" s="229" t="s">
        <v>24</v>
      </c>
      <c r="X4" s="229" t="s">
        <v>25</v>
      </c>
      <c r="Y4" s="237" t="s">
        <v>26</v>
      </c>
      <c r="Z4" s="237" t="s">
        <v>27</v>
      </c>
      <c r="AA4" s="229" t="s">
        <v>28</v>
      </c>
      <c r="AB4" s="233" t="s">
        <v>7</v>
      </c>
      <c r="AC4" s="233" t="s">
        <v>29</v>
      </c>
      <c r="AD4" s="233" t="s">
        <v>30</v>
      </c>
      <c r="AE4" s="229" t="s">
        <v>31</v>
      </c>
      <c r="AF4" s="233" t="s">
        <v>32</v>
      </c>
      <c r="AG4" s="233" t="s">
        <v>33</v>
      </c>
      <c r="AH4" s="233" t="s">
        <v>34</v>
      </c>
      <c r="AI4" s="227" t="s">
        <v>35</v>
      </c>
      <c r="AJ4" s="229" t="s">
        <v>36</v>
      </c>
      <c r="AK4" s="229" t="s">
        <v>37</v>
      </c>
      <c r="AL4" s="231" t="s">
        <v>38</v>
      </c>
      <c r="AM4" s="233" t="s">
        <v>39</v>
      </c>
      <c r="AN4" s="235" t="s">
        <v>40</v>
      </c>
      <c r="AO4" s="235" t="s">
        <v>41</v>
      </c>
      <c r="AP4" s="224"/>
      <c r="AQ4" s="224" t="s">
        <v>42</v>
      </c>
      <c r="AR4" s="226" t="s">
        <v>32</v>
      </c>
      <c r="AS4" s="226" t="s">
        <v>33</v>
      </c>
      <c r="AT4" s="226" t="s">
        <v>35</v>
      </c>
      <c r="AU4" s="224"/>
      <c r="AV4" s="224"/>
      <c r="AW4" s="224"/>
      <c r="AX4" s="224"/>
      <c r="AY4" s="224"/>
      <c r="AZ4" s="224"/>
      <c r="BA4" s="224"/>
      <c r="BB4" s="224"/>
    </row>
    <row r="5" spans="2:54" ht="17.25" thickBot="1" x14ac:dyDescent="0.35">
      <c r="B5" s="252"/>
      <c r="C5" s="230"/>
      <c r="D5" s="234"/>
      <c r="E5" s="234"/>
      <c r="F5" s="230"/>
      <c r="G5" s="230"/>
      <c r="H5" s="254"/>
      <c r="I5" s="238"/>
      <c r="J5" s="234"/>
      <c r="K5" s="234"/>
      <c r="L5" s="230"/>
      <c r="M5" s="230"/>
      <c r="N5" s="230"/>
      <c r="O5" s="230"/>
      <c r="P5" s="230"/>
      <c r="Q5" s="236"/>
      <c r="R5" s="230"/>
      <c r="S5" s="230"/>
      <c r="T5" s="230"/>
      <c r="U5" s="230"/>
      <c r="V5" s="230"/>
      <c r="W5" s="230"/>
      <c r="X5" s="230"/>
      <c r="Y5" s="238"/>
      <c r="Z5" s="238"/>
      <c r="AA5" s="230"/>
      <c r="AB5" s="234"/>
      <c r="AC5" s="234"/>
      <c r="AD5" s="234"/>
      <c r="AE5" s="230"/>
      <c r="AF5" s="234"/>
      <c r="AG5" s="234"/>
      <c r="AH5" s="234"/>
      <c r="AI5" s="228"/>
      <c r="AJ5" s="230"/>
      <c r="AK5" s="230"/>
      <c r="AL5" s="232"/>
      <c r="AM5" s="234"/>
      <c r="AN5" s="236"/>
      <c r="AO5" s="236"/>
      <c r="AP5" s="225"/>
      <c r="AQ5" s="225"/>
      <c r="AR5" s="225"/>
      <c r="AS5" s="225"/>
      <c r="AT5" s="225"/>
      <c r="AU5" s="225"/>
      <c r="AV5" s="225"/>
      <c r="AW5" s="225"/>
      <c r="AX5" s="225"/>
      <c r="AY5" s="225"/>
      <c r="AZ5" s="225"/>
      <c r="BA5" s="225"/>
      <c r="BB5" s="225"/>
    </row>
    <row r="6" spans="2:54" ht="18" hidden="1" thickTop="1" x14ac:dyDescent="0.3">
      <c r="B6" s="21">
        <v>1</v>
      </c>
      <c r="C6" s="21" t="s">
        <v>43</v>
      </c>
      <c r="D6" s="21" t="s">
        <v>44</v>
      </c>
      <c r="E6" s="6" t="s">
        <v>45</v>
      </c>
      <c r="F6" s="22" t="s">
        <v>46</v>
      </c>
      <c r="G6" s="7">
        <v>4000</v>
      </c>
      <c r="H6" s="7">
        <f t="shared" ref="H6" si="0">G6/3.3058</f>
        <v>1209.9945550245025</v>
      </c>
      <c r="I6" s="7">
        <v>1</v>
      </c>
      <c r="J6" s="21" t="s">
        <v>47</v>
      </c>
      <c r="K6" s="21" t="s">
        <v>48</v>
      </c>
      <c r="L6" s="23" t="s">
        <v>49</v>
      </c>
      <c r="M6" s="21" t="s">
        <v>50</v>
      </c>
      <c r="N6" s="24"/>
      <c r="O6" s="21"/>
      <c r="P6" s="21">
        <v>11</v>
      </c>
      <c r="Q6" s="21">
        <v>11</v>
      </c>
      <c r="R6" s="25">
        <v>45797</v>
      </c>
      <c r="S6" s="26"/>
      <c r="T6" s="26"/>
      <c r="U6" s="8"/>
      <c r="V6" s="26"/>
      <c r="W6" s="27"/>
      <c r="X6" s="7"/>
      <c r="Y6" s="9"/>
      <c r="Z6" s="10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2:54" ht="18" hidden="1" thickTop="1" x14ac:dyDescent="0.3">
      <c r="B7" s="23">
        <v>2</v>
      </c>
      <c r="C7" s="21" t="s">
        <v>43</v>
      </c>
      <c r="D7" s="21" t="s">
        <v>51</v>
      </c>
      <c r="E7" s="6" t="s">
        <v>52</v>
      </c>
      <c r="F7" s="22" t="s">
        <v>46</v>
      </c>
      <c r="G7" s="7">
        <v>4000</v>
      </c>
      <c r="H7" s="7">
        <f t="shared" ref="H7:H77" si="1">G7/3.3058</f>
        <v>1209.9945550245025</v>
      </c>
      <c r="I7" s="7">
        <v>1</v>
      </c>
      <c r="J7" s="21" t="s">
        <v>47</v>
      </c>
      <c r="K7" s="21" t="s">
        <v>48</v>
      </c>
      <c r="L7" s="23" t="s">
        <v>49</v>
      </c>
      <c r="M7" s="21" t="s">
        <v>50</v>
      </c>
      <c r="N7" s="24"/>
      <c r="O7" s="21"/>
      <c r="P7" s="21">
        <v>11</v>
      </c>
      <c r="Q7" s="21">
        <v>11</v>
      </c>
      <c r="R7" s="25">
        <v>45797</v>
      </c>
      <c r="S7" s="26"/>
      <c r="T7" s="28"/>
      <c r="U7" s="13"/>
      <c r="V7" s="28"/>
      <c r="W7" s="29"/>
      <c r="X7" s="30"/>
      <c r="Y7" s="10"/>
      <c r="Z7" s="10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2:54" ht="18" hidden="1" thickTop="1" x14ac:dyDescent="0.3">
      <c r="B8" s="21">
        <v>3</v>
      </c>
      <c r="C8" s="21" t="s">
        <v>43</v>
      </c>
      <c r="D8" s="21" t="s">
        <v>53</v>
      </c>
      <c r="E8" s="6" t="s">
        <v>54</v>
      </c>
      <c r="F8" s="22" t="s">
        <v>46</v>
      </c>
      <c r="G8" s="7">
        <v>4000</v>
      </c>
      <c r="H8" s="7">
        <f t="shared" si="1"/>
        <v>1209.9945550245025</v>
      </c>
      <c r="I8" s="7">
        <v>2</v>
      </c>
      <c r="J8" s="21" t="s">
        <v>47</v>
      </c>
      <c r="K8" s="21" t="s">
        <v>48</v>
      </c>
      <c r="L8" s="23" t="s">
        <v>49</v>
      </c>
      <c r="M8" s="21" t="s">
        <v>50</v>
      </c>
      <c r="N8" s="24"/>
      <c r="O8" s="21"/>
      <c r="P8" s="21">
        <v>11</v>
      </c>
      <c r="Q8" s="21">
        <v>11</v>
      </c>
      <c r="R8" s="25">
        <v>45797</v>
      </c>
      <c r="S8" s="26"/>
      <c r="T8" s="28"/>
      <c r="U8" s="13"/>
      <c r="V8" s="28"/>
      <c r="W8" s="29"/>
      <c r="X8" s="30"/>
      <c r="Y8" s="10"/>
      <c r="Z8" s="10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2:54" ht="18" hidden="1" thickTop="1" x14ac:dyDescent="0.3">
      <c r="B9" s="21">
        <v>4</v>
      </c>
      <c r="C9" s="21" t="s">
        <v>43</v>
      </c>
      <c r="D9" s="21" t="s">
        <v>55</v>
      </c>
      <c r="E9" s="6" t="s">
        <v>56</v>
      </c>
      <c r="F9" s="22" t="s">
        <v>46</v>
      </c>
      <c r="G9" s="7">
        <v>3980</v>
      </c>
      <c r="H9" s="7">
        <f t="shared" si="1"/>
        <v>1203.9445822493799</v>
      </c>
      <c r="I9" s="7">
        <v>2</v>
      </c>
      <c r="J9" s="21" t="s">
        <v>47</v>
      </c>
      <c r="K9" s="21" t="s">
        <v>48</v>
      </c>
      <c r="L9" s="23" t="s">
        <v>49</v>
      </c>
      <c r="M9" s="21" t="s">
        <v>50</v>
      </c>
      <c r="N9" s="24"/>
      <c r="O9" s="21"/>
      <c r="P9" s="21">
        <v>10</v>
      </c>
      <c r="Q9" s="21">
        <v>10</v>
      </c>
      <c r="R9" s="25">
        <v>45797</v>
      </c>
      <c r="S9" s="26"/>
      <c r="T9" s="28"/>
      <c r="U9" s="13"/>
      <c r="V9" s="28"/>
      <c r="W9" s="29"/>
      <c r="X9" s="30"/>
      <c r="Y9" s="10"/>
      <c r="Z9" s="10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2:54" ht="18" hidden="1" thickTop="1" x14ac:dyDescent="0.3">
      <c r="B10" s="23">
        <v>5</v>
      </c>
      <c r="C10" s="21" t="s">
        <v>43</v>
      </c>
      <c r="D10" s="21" t="s">
        <v>57</v>
      </c>
      <c r="E10" s="6" t="s">
        <v>58</v>
      </c>
      <c r="F10" s="22" t="s">
        <v>46</v>
      </c>
      <c r="G10" s="7">
        <v>4000</v>
      </c>
      <c r="H10" s="7">
        <f t="shared" si="1"/>
        <v>1209.9945550245025</v>
      </c>
      <c r="I10" s="7">
        <v>2</v>
      </c>
      <c r="J10" s="21" t="s">
        <v>47</v>
      </c>
      <c r="K10" s="21" t="s">
        <v>48</v>
      </c>
      <c r="L10" s="23" t="s">
        <v>49</v>
      </c>
      <c r="M10" s="21" t="s">
        <v>50</v>
      </c>
      <c r="N10" s="24"/>
      <c r="O10" s="21"/>
      <c r="P10" s="21">
        <v>11</v>
      </c>
      <c r="Q10" s="21">
        <v>11</v>
      </c>
      <c r="R10" s="25">
        <v>45797</v>
      </c>
      <c r="S10" s="26"/>
      <c r="T10" s="28"/>
      <c r="U10" s="13"/>
      <c r="V10" s="28"/>
      <c r="W10" s="29"/>
      <c r="X10" s="30"/>
      <c r="Y10" s="10"/>
      <c r="Z10" s="10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2:54" ht="18" hidden="1" thickTop="1" x14ac:dyDescent="0.3">
      <c r="B11" s="21">
        <v>6</v>
      </c>
      <c r="C11" s="21" t="s">
        <v>43</v>
      </c>
      <c r="D11" s="21" t="s">
        <v>59</v>
      </c>
      <c r="E11" s="6" t="s">
        <v>60</v>
      </c>
      <c r="F11" s="22" t="s">
        <v>46</v>
      </c>
      <c r="G11" s="7">
        <v>4000</v>
      </c>
      <c r="H11" s="7">
        <f t="shared" si="1"/>
        <v>1209.9945550245025</v>
      </c>
      <c r="I11" s="7">
        <v>2</v>
      </c>
      <c r="J11" s="21" t="s">
        <v>47</v>
      </c>
      <c r="K11" s="21" t="s">
        <v>48</v>
      </c>
      <c r="L11" s="23" t="s">
        <v>49</v>
      </c>
      <c r="M11" s="21" t="s">
        <v>50</v>
      </c>
      <c r="N11" s="24"/>
      <c r="O11" s="21"/>
      <c r="P11" s="21">
        <v>11</v>
      </c>
      <c r="Q11" s="21">
        <v>11</v>
      </c>
      <c r="R11" s="25">
        <v>45797</v>
      </c>
      <c r="S11" s="26"/>
      <c r="T11" s="28"/>
      <c r="U11" s="13"/>
      <c r="V11" s="28"/>
      <c r="W11" s="29"/>
      <c r="X11" s="30"/>
      <c r="Y11" s="10"/>
      <c r="Z11" s="10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2:54" ht="18" hidden="1" thickTop="1" x14ac:dyDescent="0.3">
      <c r="B12" s="21">
        <v>7</v>
      </c>
      <c r="C12" s="21" t="s">
        <v>43</v>
      </c>
      <c r="D12" s="21" t="s">
        <v>61</v>
      </c>
      <c r="E12" s="35" t="s">
        <v>62</v>
      </c>
      <c r="F12" s="22" t="s">
        <v>63</v>
      </c>
      <c r="G12" s="7">
        <v>4000</v>
      </c>
      <c r="H12" s="7">
        <f t="shared" si="1"/>
        <v>1209.9945550245025</v>
      </c>
      <c r="I12" s="7">
        <v>3</v>
      </c>
      <c r="J12" s="21" t="s">
        <v>47</v>
      </c>
      <c r="K12" s="21" t="s">
        <v>64</v>
      </c>
      <c r="L12" s="23" t="s">
        <v>49</v>
      </c>
      <c r="M12" s="21" t="s">
        <v>65</v>
      </c>
      <c r="N12" s="24"/>
      <c r="O12" s="21"/>
      <c r="P12" s="21">
        <v>10</v>
      </c>
      <c r="Q12" s="21">
        <v>9</v>
      </c>
      <c r="R12" s="25">
        <v>45798</v>
      </c>
      <c r="S12" s="26"/>
      <c r="T12" s="28"/>
      <c r="U12" s="13"/>
      <c r="V12" s="28"/>
      <c r="W12" s="29"/>
      <c r="X12" s="30"/>
      <c r="Y12" s="10"/>
      <c r="Z12" s="10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2:54" ht="18" hidden="1" thickTop="1" x14ac:dyDescent="0.3">
      <c r="B13" s="23">
        <v>8</v>
      </c>
      <c r="C13" s="21" t="s">
        <v>43</v>
      </c>
      <c r="D13" s="21" t="s">
        <v>66</v>
      </c>
      <c r="E13" s="37" t="s">
        <v>67</v>
      </c>
      <c r="F13" s="22" t="s">
        <v>63</v>
      </c>
      <c r="G13" s="7">
        <v>4000</v>
      </c>
      <c r="H13" s="7">
        <f t="shared" si="1"/>
        <v>1209.9945550245025</v>
      </c>
      <c r="I13" s="7">
        <v>3</v>
      </c>
      <c r="J13" s="21" t="s">
        <v>47</v>
      </c>
      <c r="K13" s="21" t="s">
        <v>64</v>
      </c>
      <c r="L13" s="23" t="s">
        <v>49</v>
      </c>
      <c r="M13" s="21" t="s">
        <v>65</v>
      </c>
      <c r="N13" s="24"/>
      <c r="O13" s="21"/>
      <c r="P13" s="21">
        <v>8</v>
      </c>
      <c r="Q13" s="21">
        <v>8</v>
      </c>
      <c r="R13" s="25">
        <v>45798</v>
      </c>
      <c r="S13" s="26"/>
      <c r="T13" s="28"/>
      <c r="U13" s="13"/>
      <c r="V13" s="28"/>
      <c r="W13" s="29"/>
      <c r="X13" s="30"/>
      <c r="Y13" s="10"/>
      <c r="Z13" s="10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2:54" ht="18" hidden="1" thickTop="1" x14ac:dyDescent="0.3">
      <c r="B14" s="21">
        <v>9</v>
      </c>
      <c r="C14" s="21" t="s">
        <v>43</v>
      </c>
      <c r="D14" s="21" t="s">
        <v>68</v>
      </c>
      <c r="E14" s="6" t="s">
        <v>69</v>
      </c>
      <c r="F14" s="22" t="s">
        <v>70</v>
      </c>
      <c r="G14" s="7">
        <v>2520</v>
      </c>
      <c r="H14" s="7">
        <f t="shared" si="1"/>
        <v>762.29656966543644</v>
      </c>
      <c r="I14" s="7">
        <v>3</v>
      </c>
      <c r="J14" s="21" t="s">
        <v>47</v>
      </c>
      <c r="K14" s="21" t="s">
        <v>64</v>
      </c>
      <c r="L14" s="23" t="s">
        <v>49</v>
      </c>
      <c r="M14" s="21" t="s">
        <v>71</v>
      </c>
      <c r="N14" s="24"/>
      <c r="O14" s="21"/>
      <c r="P14" s="21">
        <v>5</v>
      </c>
      <c r="Q14" s="21">
        <v>6</v>
      </c>
      <c r="R14" s="25">
        <v>45815</v>
      </c>
      <c r="S14" s="26"/>
      <c r="T14" s="26"/>
      <c r="U14" s="8"/>
      <c r="V14" s="26"/>
      <c r="W14" s="27"/>
      <c r="X14" s="7"/>
      <c r="Y14" s="9"/>
      <c r="Z14" s="10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2:54" ht="18" hidden="1" thickTop="1" x14ac:dyDescent="0.3">
      <c r="B15" s="21">
        <v>10</v>
      </c>
      <c r="C15" s="21" t="s">
        <v>43</v>
      </c>
      <c r="D15" s="21" t="s">
        <v>72</v>
      </c>
      <c r="E15" s="6" t="s">
        <v>73</v>
      </c>
      <c r="F15" s="22" t="s">
        <v>70</v>
      </c>
      <c r="G15" s="7">
        <v>4000</v>
      </c>
      <c r="H15" s="7">
        <f t="shared" si="1"/>
        <v>1209.9945550245025</v>
      </c>
      <c r="I15" s="7">
        <v>3</v>
      </c>
      <c r="J15" s="21" t="s">
        <v>47</v>
      </c>
      <c r="K15" s="21" t="s">
        <v>64</v>
      </c>
      <c r="L15" s="23" t="s">
        <v>49</v>
      </c>
      <c r="M15" s="21" t="s">
        <v>71</v>
      </c>
      <c r="N15" s="31"/>
      <c r="O15" s="21"/>
      <c r="P15" s="21">
        <v>9</v>
      </c>
      <c r="Q15" s="21">
        <v>9</v>
      </c>
      <c r="R15" s="32">
        <v>45795</v>
      </c>
      <c r="S15" s="26"/>
      <c r="T15" s="28"/>
      <c r="U15" s="13"/>
      <c r="V15" s="28"/>
      <c r="W15" s="29"/>
      <c r="X15" s="30"/>
      <c r="Y15" s="10"/>
      <c r="Z15" s="10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2:54" ht="18" thickTop="1" x14ac:dyDescent="0.3">
      <c r="B16" s="23">
        <v>11</v>
      </c>
      <c r="C16" s="21" t="s">
        <v>43</v>
      </c>
      <c r="D16" s="21" t="s">
        <v>74</v>
      </c>
      <c r="E16" s="6" t="s">
        <v>75</v>
      </c>
      <c r="F16" s="22" t="s">
        <v>46</v>
      </c>
      <c r="G16" s="7">
        <v>3934.8</v>
      </c>
      <c r="H16" s="7">
        <f t="shared" si="1"/>
        <v>1190.271643777603</v>
      </c>
      <c r="I16" s="7">
        <v>1</v>
      </c>
      <c r="J16" s="21" t="s">
        <v>76</v>
      </c>
      <c r="K16" s="21" t="s">
        <v>77</v>
      </c>
      <c r="L16" s="23" t="s">
        <v>49</v>
      </c>
      <c r="M16" s="21" t="s">
        <v>78</v>
      </c>
      <c r="N16" s="31"/>
      <c r="O16" s="21"/>
      <c r="P16" s="21">
        <v>4.5999999999999996</v>
      </c>
      <c r="Q16" s="21">
        <v>5.2</v>
      </c>
      <c r="R16" s="32">
        <v>45825</v>
      </c>
      <c r="S16" s="26"/>
      <c r="T16" s="28"/>
      <c r="U16" s="13"/>
      <c r="V16" s="28"/>
      <c r="W16" s="29"/>
      <c r="X16" s="30"/>
      <c r="Y16" s="10"/>
      <c r="Z16" s="10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2:54" ht="17.25" x14ac:dyDescent="0.3">
      <c r="B17" s="21">
        <v>12</v>
      </c>
      <c r="C17" s="21" t="s">
        <v>43</v>
      </c>
      <c r="D17" s="21" t="s">
        <v>79</v>
      </c>
      <c r="E17" s="6" t="s">
        <v>80</v>
      </c>
      <c r="F17" s="22" t="s">
        <v>46</v>
      </c>
      <c r="G17" s="7">
        <v>3821.9</v>
      </c>
      <c r="H17" s="7">
        <f t="shared" si="1"/>
        <v>1156.1195474620365</v>
      </c>
      <c r="I17" s="7">
        <v>1</v>
      </c>
      <c r="J17" s="21" t="s">
        <v>76</v>
      </c>
      <c r="K17" s="21" t="s">
        <v>77</v>
      </c>
      <c r="L17" s="23" t="s">
        <v>49</v>
      </c>
      <c r="M17" s="21" t="s">
        <v>78</v>
      </c>
      <c r="N17" s="31"/>
      <c r="O17" s="21"/>
      <c r="P17" s="21">
        <v>5.3</v>
      </c>
      <c r="Q17" s="21">
        <v>4.8</v>
      </c>
      <c r="R17" s="32">
        <v>45825</v>
      </c>
      <c r="S17" s="26"/>
      <c r="T17" s="28"/>
      <c r="U17" s="13"/>
      <c r="V17" s="28"/>
      <c r="W17" s="29"/>
      <c r="X17" s="30"/>
      <c r="Y17" s="10"/>
      <c r="Z17" s="10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2:54" ht="17.25" x14ac:dyDescent="0.3">
      <c r="B18" s="21">
        <v>13</v>
      </c>
      <c r="C18" s="21" t="s">
        <v>43</v>
      </c>
      <c r="D18" s="21" t="s">
        <v>81</v>
      </c>
      <c r="E18" s="6" t="s">
        <v>82</v>
      </c>
      <c r="F18" s="22" t="s">
        <v>46</v>
      </c>
      <c r="G18" s="7">
        <v>3859.8</v>
      </c>
      <c r="H18" s="7">
        <f t="shared" si="1"/>
        <v>1167.5842458708937</v>
      </c>
      <c r="I18" s="7">
        <v>1</v>
      </c>
      <c r="J18" s="21" t="s">
        <v>76</v>
      </c>
      <c r="K18" s="21" t="s">
        <v>77</v>
      </c>
      <c r="L18" s="23" t="s">
        <v>49</v>
      </c>
      <c r="M18" s="21" t="s">
        <v>78</v>
      </c>
      <c r="N18" s="24"/>
      <c r="O18" s="21"/>
      <c r="P18" s="21">
        <v>4.5</v>
      </c>
      <c r="Q18" s="21">
        <v>3.9</v>
      </c>
      <c r="R18" s="32">
        <v>45825</v>
      </c>
      <c r="S18" s="26"/>
      <c r="T18" s="26"/>
      <c r="U18" s="8"/>
      <c r="V18" s="26"/>
      <c r="W18" s="27"/>
      <c r="X18" s="7"/>
      <c r="Y18" s="9"/>
      <c r="Z18" s="10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2:54" ht="17.25" x14ac:dyDescent="0.3">
      <c r="B19" s="23">
        <v>14</v>
      </c>
      <c r="C19" s="21" t="s">
        <v>43</v>
      </c>
      <c r="D19" s="21" t="s">
        <v>83</v>
      </c>
      <c r="E19" s="6" t="s">
        <v>84</v>
      </c>
      <c r="F19" s="22" t="s">
        <v>46</v>
      </c>
      <c r="G19" s="7">
        <v>3921.9</v>
      </c>
      <c r="H19" s="7">
        <f t="shared" si="1"/>
        <v>1186.3694113376489</v>
      </c>
      <c r="I19" s="7">
        <v>1</v>
      </c>
      <c r="J19" s="21" t="s">
        <v>76</v>
      </c>
      <c r="K19" s="21" t="s">
        <v>77</v>
      </c>
      <c r="L19" s="23" t="s">
        <v>49</v>
      </c>
      <c r="M19" s="21" t="s">
        <v>78</v>
      </c>
      <c r="N19" s="24"/>
      <c r="O19" s="21"/>
      <c r="P19" s="21">
        <v>5.8</v>
      </c>
      <c r="Q19" s="21">
        <v>6.7</v>
      </c>
      <c r="R19" s="32">
        <v>45825</v>
      </c>
      <c r="S19" s="26"/>
      <c r="T19" s="28"/>
      <c r="U19" s="8"/>
      <c r="V19" s="26"/>
      <c r="W19" s="29"/>
      <c r="X19" s="30"/>
      <c r="Y19" s="10"/>
      <c r="Z19" s="10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spans="2:54" ht="17.25" x14ac:dyDescent="0.3">
      <c r="B20" s="21">
        <v>15</v>
      </c>
      <c r="C20" s="21" t="s">
        <v>43</v>
      </c>
      <c r="D20" s="21" t="s">
        <v>85</v>
      </c>
      <c r="E20" s="6" t="s">
        <v>86</v>
      </c>
      <c r="F20" s="22" t="s">
        <v>70</v>
      </c>
      <c r="G20" s="7">
        <v>4000</v>
      </c>
      <c r="H20" s="7">
        <f t="shared" si="1"/>
        <v>1209.9945550245025</v>
      </c>
      <c r="I20" s="7" t="s">
        <v>87</v>
      </c>
      <c r="J20" s="21" t="s">
        <v>76</v>
      </c>
      <c r="K20" s="21" t="s">
        <v>77</v>
      </c>
      <c r="L20" s="23" t="s">
        <v>49</v>
      </c>
      <c r="M20" s="21" t="s">
        <v>88</v>
      </c>
      <c r="N20" s="24"/>
      <c r="O20" s="21"/>
      <c r="P20" s="21"/>
      <c r="Q20" s="21">
        <v>8</v>
      </c>
      <c r="R20" s="25">
        <v>45818</v>
      </c>
      <c r="S20" s="26"/>
      <c r="T20" s="28"/>
      <c r="U20" s="13"/>
      <c r="V20" s="28"/>
      <c r="W20" s="29"/>
      <c r="X20" s="30"/>
      <c r="Y20" s="10"/>
      <c r="Z20" s="10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2:54" ht="17.25" x14ac:dyDescent="0.3">
      <c r="B21" s="21">
        <v>16</v>
      </c>
      <c r="C21" s="21" t="s">
        <v>43</v>
      </c>
      <c r="D21" s="21" t="s">
        <v>89</v>
      </c>
      <c r="E21" s="6" t="s">
        <v>90</v>
      </c>
      <c r="F21" s="22" t="s">
        <v>70</v>
      </c>
      <c r="G21" s="7">
        <v>4000</v>
      </c>
      <c r="H21" s="7">
        <f t="shared" si="1"/>
        <v>1209.9945550245025</v>
      </c>
      <c r="I21" s="7" t="s">
        <v>87</v>
      </c>
      <c r="J21" s="21" t="s">
        <v>76</v>
      </c>
      <c r="K21" s="21" t="s">
        <v>77</v>
      </c>
      <c r="L21" s="23" t="s">
        <v>49</v>
      </c>
      <c r="M21" s="21" t="s">
        <v>88</v>
      </c>
      <c r="N21" s="24"/>
      <c r="O21" s="21"/>
      <c r="P21" s="21"/>
      <c r="Q21" s="21">
        <v>8</v>
      </c>
      <c r="R21" s="25">
        <v>45818</v>
      </c>
      <c r="S21" s="26"/>
      <c r="T21" s="28"/>
      <c r="U21" s="13"/>
      <c r="V21" s="28"/>
      <c r="W21" s="29"/>
      <c r="X21" s="30"/>
      <c r="Y21" s="10"/>
      <c r="Z21" s="10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spans="2:54" ht="17.25" x14ac:dyDescent="0.3">
      <c r="B22" s="23">
        <v>17</v>
      </c>
      <c r="C22" s="21" t="s">
        <v>43</v>
      </c>
      <c r="D22" s="21" t="s">
        <v>91</v>
      </c>
      <c r="E22" s="6" t="s">
        <v>92</v>
      </c>
      <c r="F22" s="22" t="s">
        <v>70</v>
      </c>
      <c r="G22" s="38">
        <v>4000</v>
      </c>
      <c r="H22" s="7">
        <f t="shared" si="1"/>
        <v>1209.9945550245025</v>
      </c>
      <c r="I22" s="7" t="s">
        <v>87</v>
      </c>
      <c r="J22" s="21" t="s">
        <v>76</v>
      </c>
      <c r="K22" s="21" t="s">
        <v>77</v>
      </c>
      <c r="L22" s="23" t="s">
        <v>49</v>
      </c>
      <c r="M22" s="21" t="s">
        <v>88</v>
      </c>
      <c r="N22" s="24"/>
      <c r="O22" s="21"/>
      <c r="P22" s="21"/>
      <c r="Q22" s="21">
        <v>8</v>
      </c>
      <c r="R22" s="25">
        <v>45818</v>
      </c>
      <c r="S22" s="26"/>
      <c r="T22" s="28"/>
      <c r="U22" s="13"/>
      <c r="V22" s="28"/>
      <c r="W22" s="29"/>
      <c r="X22" s="30"/>
      <c r="Y22" s="10"/>
      <c r="Z22" s="10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spans="2:54" ht="17.25" x14ac:dyDescent="0.3">
      <c r="B23" s="21">
        <v>18</v>
      </c>
      <c r="C23" s="21" t="s">
        <v>43</v>
      </c>
      <c r="D23" s="21" t="s">
        <v>93</v>
      </c>
      <c r="E23" s="6" t="s">
        <v>94</v>
      </c>
      <c r="F23" s="22" t="s">
        <v>70</v>
      </c>
      <c r="G23" s="7">
        <v>4035</v>
      </c>
      <c r="H23" s="7">
        <f t="shared" si="1"/>
        <v>1220.5820073809668</v>
      </c>
      <c r="I23" s="7" t="s">
        <v>87</v>
      </c>
      <c r="J23" s="21" t="s">
        <v>76</v>
      </c>
      <c r="K23" s="21" t="s">
        <v>77</v>
      </c>
      <c r="L23" s="23" t="s">
        <v>49</v>
      </c>
      <c r="M23" s="21" t="s">
        <v>88</v>
      </c>
      <c r="N23" s="24"/>
      <c r="O23" s="21"/>
      <c r="P23" s="21"/>
      <c r="Q23" s="21">
        <v>8</v>
      </c>
      <c r="R23" s="25">
        <v>45818</v>
      </c>
      <c r="S23" s="26"/>
      <c r="T23" s="28"/>
      <c r="U23" s="8"/>
      <c r="V23" s="26"/>
      <c r="W23" s="29"/>
      <c r="X23" s="30"/>
      <c r="Y23" s="10"/>
      <c r="Z23" s="10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2:54" ht="17.25" x14ac:dyDescent="0.3">
      <c r="B24" s="21">
        <v>19</v>
      </c>
      <c r="C24" s="21" t="s">
        <v>43</v>
      </c>
      <c r="D24" s="21" t="s">
        <v>95</v>
      </c>
      <c r="E24" s="6" t="s">
        <v>96</v>
      </c>
      <c r="F24" s="22" t="s">
        <v>70</v>
      </c>
      <c r="G24" s="7">
        <v>2000</v>
      </c>
      <c r="H24" s="7">
        <f t="shared" si="1"/>
        <v>604.99727751225123</v>
      </c>
      <c r="I24" s="7" t="s">
        <v>97</v>
      </c>
      <c r="J24" s="21" t="s">
        <v>76</v>
      </c>
      <c r="K24" s="21" t="s">
        <v>77</v>
      </c>
      <c r="L24" s="23" t="s">
        <v>49</v>
      </c>
      <c r="M24" s="21" t="s">
        <v>88</v>
      </c>
      <c r="N24" s="24"/>
      <c r="O24" s="21"/>
      <c r="P24" s="21"/>
      <c r="Q24" s="21">
        <v>4</v>
      </c>
      <c r="R24" s="25">
        <v>45818</v>
      </c>
      <c r="S24" s="26"/>
      <c r="T24" s="28"/>
      <c r="U24" s="8"/>
      <c r="V24" s="26"/>
      <c r="W24" s="29"/>
      <c r="X24" s="30"/>
      <c r="Y24" s="10"/>
      <c r="Z24" s="10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2:54" ht="17.25" x14ac:dyDescent="0.3">
      <c r="B25" s="23">
        <v>20</v>
      </c>
      <c r="C25" s="21" t="s">
        <v>43</v>
      </c>
      <c r="D25" s="21" t="s">
        <v>98</v>
      </c>
      <c r="E25" s="35" t="s">
        <v>99</v>
      </c>
      <c r="F25" s="22" t="s">
        <v>70</v>
      </c>
      <c r="G25" s="7">
        <v>6000</v>
      </c>
      <c r="H25" s="7">
        <f t="shared" si="1"/>
        <v>1814.9918325367535</v>
      </c>
      <c r="I25" s="7" t="s">
        <v>97</v>
      </c>
      <c r="J25" s="21" t="s">
        <v>76</v>
      </c>
      <c r="K25" s="21" t="s">
        <v>77</v>
      </c>
      <c r="L25" s="23" t="s">
        <v>49</v>
      </c>
      <c r="M25" s="21" t="s">
        <v>88</v>
      </c>
      <c r="N25" s="24"/>
      <c r="O25" s="21"/>
      <c r="P25" s="21"/>
      <c r="Q25" s="21">
        <v>12</v>
      </c>
      <c r="R25" s="25">
        <v>45818</v>
      </c>
      <c r="S25" s="26"/>
      <c r="T25" s="28"/>
      <c r="U25" s="8"/>
      <c r="V25" s="26"/>
      <c r="W25" s="29"/>
      <c r="X25" s="30"/>
      <c r="Y25" s="10"/>
      <c r="Z25" s="10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2:54" ht="17.25" x14ac:dyDescent="0.3">
      <c r="B26" s="21">
        <v>21</v>
      </c>
      <c r="C26" s="21" t="s">
        <v>43</v>
      </c>
      <c r="D26" s="21" t="s">
        <v>100</v>
      </c>
      <c r="E26" s="6" t="s">
        <v>101</v>
      </c>
      <c r="F26" s="22" t="s">
        <v>46</v>
      </c>
      <c r="G26" s="7">
        <v>3782.1</v>
      </c>
      <c r="H26" s="7">
        <f t="shared" si="1"/>
        <v>1144.0801016395426</v>
      </c>
      <c r="I26" s="7" t="s">
        <v>97</v>
      </c>
      <c r="J26" s="21" t="s">
        <v>76</v>
      </c>
      <c r="K26" s="21" t="s">
        <v>77</v>
      </c>
      <c r="L26" s="23" t="s">
        <v>49</v>
      </c>
      <c r="M26" s="21" t="s">
        <v>78</v>
      </c>
      <c r="N26" s="24"/>
      <c r="O26" s="21"/>
      <c r="P26" s="21">
        <v>6</v>
      </c>
      <c r="Q26" s="21">
        <v>15</v>
      </c>
      <c r="R26" s="25">
        <v>45845</v>
      </c>
      <c r="S26" s="26"/>
      <c r="T26" s="28"/>
      <c r="U26" s="8"/>
      <c r="V26" s="26"/>
      <c r="W26" s="29"/>
      <c r="X26" s="30"/>
      <c r="Y26" s="10"/>
      <c r="Z26" s="10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2:54" ht="17.25" x14ac:dyDescent="0.3">
      <c r="B27" s="21">
        <v>22</v>
      </c>
      <c r="C27" s="21" t="s">
        <v>43</v>
      </c>
      <c r="D27" s="21" t="s">
        <v>102</v>
      </c>
      <c r="E27" s="6" t="s">
        <v>103</v>
      </c>
      <c r="F27" s="22" t="s">
        <v>46</v>
      </c>
      <c r="G27" s="7">
        <v>4479.3</v>
      </c>
      <c r="H27" s="7">
        <f t="shared" si="1"/>
        <v>1354.9821525803134</v>
      </c>
      <c r="I27" s="7" t="s">
        <v>97</v>
      </c>
      <c r="J27" s="21" t="s">
        <v>76</v>
      </c>
      <c r="K27" s="21" t="s">
        <v>77</v>
      </c>
      <c r="L27" s="23" t="s">
        <v>49</v>
      </c>
      <c r="M27" s="21" t="s">
        <v>78</v>
      </c>
      <c r="N27" s="24"/>
      <c r="O27" s="21"/>
      <c r="P27" s="21">
        <v>11</v>
      </c>
      <c r="Q27" s="21">
        <v>17</v>
      </c>
      <c r="R27" s="25">
        <v>45845</v>
      </c>
      <c r="S27" s="26"/>
      <c r="T27" s="28"/>
      <c r="U27" s="13"/>
      <c r="V27" s="28"/>
      <c r="W27" s="29"/>
      <c r="X27" s="30"/>
      <c r="Y27" s="10"/>
      <c r="Z27" s="10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2:54" ht="17.25" x14ac:dyDescent="0.3">
      <c r="B28" s="23">
        <v>23</v>
      </c>
      <c r="C28" s="21" t="s">
        <v>43</v>
      </c>
      <c r="D28" s="21" t="s">
        <v>104</v>
      </c>
      <c r="E28" s="6" t="s">
        <v>105</v>
      </c>
      <c r="F28" s="22" t="s">
        <v>46</v>
      </c>
      <c r="G28" s="7">
        <v>3975.6</v>
      </c>
      <c r="H28" s="7">
        <f t="shared" si="1"/>
        <v>1202.6135882388528</v>
      </c>
      <c r="I28" s="7" t="s">
        <v>97</v>
      </c>
      <c r="J28" s="21" t="s">
        <v>76</v>
      </c>
      <c r="K28" s="21" t="s">
        <v>77</v>
      </c>
      <c r="L28" s="23" t="s">
        <v>49</v>
      </c>
      <c r="M28" s="21" t="s">
        <v>78</v>
      </c>
      <c r="N28" s="24"/>
      <c r="O28" s="21"/>
      <c r="P28" s="21">
        <v>7</v>
      </c>
      <c r="Q28" s="21">
        <v>15</v>
      </c>
      <c r="R28" s="25">
        <v>45845</v>
      </c>
      <c r="S28" s="26"/>
      <c r="T28" s="28"/>
      <c r="U28" s="8"/>
      <c r="V28" s="26"/>
      <c r="W28" s="29"/>
      <c r="X28" s="30"/>
      <c r="Y28" s="10"/>
      <c r="Z28" s="10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2:54" ht="17.25" x14ac:dyDescent="0.3">
      <c r="B29" s="21">
        <v>24</v>
      </c>
      <c r="C29" s="21" t="s">
        <v>43</v>
      </c>
      <c r="D29" s="21" t="s">
        <v>106</v>
      </c>
      <c r="E29" s="6" t="s">
        <v>107</v>
      </c>
      <c r="F29" s="22" t="s">
        <v>46</v>
      </c>
      <c r="G29" s="7">
        <v>3960.9</v>
      </c>
      <c r="H29" s="7">
        <f t="shared" si="1"/>
        <v>1198.1668582491379</v>
      </c>
      <c r="I29" s="7" t="s">
        <v>97</v>
      </c>
      <c r="J29" s="21" t="s">
        <v>76</v>
      </c>
      <c r="K29" s="21" t="s">
        <v>77</v>
      </c>
      <c r="L29" s="23" t="s">
        <v>49</v>
      </c>
      <c r="M29" s="21" t="s">
        <v>78</v>
      </c>
      <c r="N29" s="24"/>
      <c r="O29" s="21"/>
      <c r="P29" s="21">
        <v>5</v>
      </c>
      <c r="Q29" s="21">
        <v>15</v>
      </c>
      <c r="R29" s="25">
        <v>45845</v>
      </c>
      <c r="S29" s="26"/>
      <c r="T29" s="28"/>
      <c r="U29" s="8"/>
      <c r="V29" s="26"/>
      <c r="W29" s="29"/>
      <c r="X29" s="30"/>
      <c r="Y29" s="10"/>
      <c r="Z29" s="10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2:54" ht="17.25" x14ac:dyDescent="0.3">
      <c r="B30" s="21">
        <v>25</v>
      </c>
      <c r="C30" s="21" t="s">
        <v>43</v>
      </c>
      <c r="D30" s="21" t="s">
        <v>108</v>
      </c>
      <c r="E30" s="6" t="s">
        <v>109</v>
      </c>
      <c r="F30" s="22" t="s">
        <v>46</v>
      </c>
      <c r="G30" s="7">
        <v>2945</v>
      </c>
      <c r="H30" s="7">
        <f t="shared" si="1"/>
        <v>890.85849113678989</v>
      </c>
      <c r="I30" s="7">
        <v>3</v>
      </c>
      <c r="J30" s="21" t="s">
        <v>76</v>
      </c>
      <c r="K30" s="21" t="s">
        <v>77</v>
      </c>
      <c r="L30" s="23" t="s">
        <v>49</v>
      </c>
      <c r="M30" s="21" t="s">
        <v>78</v>
      </c>
      <c r="N30" s="24"/>
      <c r="O30" s="21"/>
      <c r="P30" s="21">
        <v>7</v>
      </c>
      <c r="Q30" s="21">
        <v>11</v>
      </c>
      <c r="R30" s="25">
        <v>45845</v>
      </c>
      <c r="S30" s="26"/>
      <c r="T30" s="28"/>
      <c r="U30" s="8"/>
      <c r="V30" s="26"/>
      <c r="W30" s="29"/>
      <c r="X30" s="30"/>
      <c r="Y30" s="10"/>
      <c r="Z30" s="10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2:54" ht="17.25" x14ac:dyDescent="0.3">
      <c r="B31" s="23">
        <v>26</v>
      </c>
      <c r="C31" s="21" t="s">
        <v>43</v>
      </c>
      <c r="D31" s="21" t="s">
        <v>110</v>
      </c>
      <c r="E31" s="6" t="s">
        <v>111</v>
      </c>
      <c r="F31" s="22" t="s">
        <v>46</v>
      </c>
      <c r="G31" s="7">
        <v>1868.9</v>
      </c>
      <c r="H31" s="7">
        <f t="shared" si="1"/>
        <v>565.33970597132316</v>
      </c>
      <c r="I31" s="7">
        <v>3</v>
      </c>
      <c r="J31" s="21" t="s">
        <v>76</v>
      </c>
      <c r="K31" s="21" t="s">
        <v>77</v>
      </c>
      <c r="L31" s="23" t="s">
        <v>49</v>
      </c>
      <c r="M31" s="21" t="s">
        <v>78</v>
      </c>
      <c r="N31" s="24"/>
      <c r="O31" s="21"/>
      <c r="P31" s="21">
        <v>3</v>
      </c>
      <c r="Q31" s="21">
        <v>7</v>
      </c>
      <c r="R31" s="25">
        <v>45845</v>
      </c>
      <c r="S31" s="26"/>
      <c r="T31" s="28"/>
      <c r="U31" s="8"/>
      <c r="V31" s="26"/>
      <c r="W31" s="29"/>
      <c r="X31" s="30"/>
      <c r="Y31" s="10"/>
      <c r="Z31" s="10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2:54" ht="17.25" x14ac:dyDescent="0.3">
      <c r="B32" s="21">
        <v>27</v>
      </c>
      <c r="C32" s="21" t="s">
        <v>43</v>
      </c>
      <c r="D32" s="21" t="s">
        <v>112</v>
      </c>
      <c r="E32" s="6" t="s">
        <v>113</v>
      </c>
      <c r="F32" s="22" t="s">
        <v>46</v>
      </c>
      <c r="G32" s="7">
        <v>3226.9</v>
      </c>
      <c r="H32" s="7">
        <f t="shared" si="1"/>
        <v>976.13285740214167</v>
      </c>
      <c r="I32" s="7">
        <v>3</v>
      </c>
      <c r="J32" s="21" t="s">
        <v>76</v>
      </c>
      <c r="K32" s="21" t="s">
        <v>77</v>
      </c>
      <c r="L32" s="23" t="s">
        <v>49</v>
      </c>
      <c r="M32" s="21" t="s">
        <v>78</v>
      </c>
      <c r="N32" s="24"/>
      <c r="O32" s="21"/>
      <c r="P32" s="21">
        <v>6</v>
      </c>
      <c r="Q32" s="21">
        <v>12</v>
      </c>
      <c r="R32" s="25">
        <v>45845</v>
      </c>
      <c r="S32" s="26"/>
      <c r="T32" s="28"/>
      <c r="U32" s="8"/>
      <c r="V32" s="26"/>
      <c r="W32" s="29"/>
      <c r="X32" s="30"/>
      <c r="Y32" s="10"/>
      <c r="Z32" s="10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2:54" ht="17.25" x14ac:dyDescent="0.3">
      <c r="B33" s="21">
        <v>28</v>
      </c>
      <c r="C33" s="21" t="s">
        <v>43</v>
      </c>
      <c r="D33" s="21" t="s">
        <v>114</v>
      </c>
      <c r="E33" s="6" t="s">
        <v>115</v>
      </c>
      <c r="F33" s="22" t="s">
        <v>46</v>
      </c>
      <c r="G33" s="7">
        <v>3731.7</v>
      </c>
      <c r="H33" s="7">
        <f t="shared" si="1"/>
        <v>1128.8341702462337</v>
      </c>
      <c r="I33" s="7">
        <v>3</v>
      </c>
      <c r="J33" s="21" t="s">
        <v>76</v>
      </c>
      <c r="K33" s="21" t="s">
        <v>77</v>
      </c>
      <c r="L33" s="23" t="s">
        <v>49</v>
      </c>
      <c r="M33" s="21" t="s">
        <v>78</v>
      </c>
      <c r="N33" s="24"/>
      <c r="O33" s="21"/>
      <c r="P33" s="21">
        <v>6</v>
      </c>
      <c r="Q33" s="21">
        <v>14</v>
      </c>
      <c r="R33" s="25">
        <v>45845</v>
      </c>
      <c r="S33" s="26"/>
      <c r="T33" s="28"/>
      <c r="U33" s="8"/>
      <c r="V33" s="26"/>
      <c r="W33" s="29"/>
      <c r="X33" s="30"/>
      <c r="Y33" s="10"/>
      <c r="Z33" s="10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2:54" ht="17.25" x14ac:dyDescent="0.3">
      <c r="B34" s="23">
        <v>29</v>
      </c>
      <c r="C34" s="21" t="s">
        <v>43</v>
      </c>
      <c r="D34" s="21" t="s">
        <v>116</v>
      </c>
      <c r="E34" s="6" t="s">
        <v>117</v>
      </c>
      <c r="F34" s="22" t="s">
        <v>46</v>
      </c>
      <c r="G34" s="7">
        <v>4003.7</v>
      </c>
      <c r="H34" s="7">
        <f t="shared" si="1"/>
        <v>1211.1137999878999</v>
      </c>
      <c r="I34" s="7">
        <v>3</v>
      </c>
      <c r="J34" s="21" t="s">
        <v>76</v>
      </c>
      <c r="K34" s="21" t="s">
        <v>77</v>
      </c>
      <c r="L34" s="23" t="s">
        <v>49</v>
      </c>
      <c r="M34" s="21" t="s">
        <v>78</v>
      </c>
      <c r="N34" s="24"/>
      <c r="O34" s="21"/>
      <c r="P34" s="21">
        <v>8</v>
      </c>
      <c r="Q34" s="21">
        <v>15</v>
      </c>
      <c r="R34" s="25">
        <v>45845</v>
      </c>
      <c r="S34" s="26"/>
      <c r="T34" s="28"/>
      <c r="U34" s="8"/>
      <c r="V34" s="26"/>
      <c r="W34" s="29"/>
      <c r="X34" s="30"/>
      <c r="Y34" s="10"/>
      <c r="Z34" s="10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2:54" s="208" customFormat="1" ht="17.25" hidden="1" x14ac:dyDescent="0.3">
      <c r="B35" s="193">
        <v>30</v>
      </c>
      <c r="C35" s="193" t="s">
        <v>43</v>
      </c>
      <c r="D35" s="193" t="s">
        <v>118</v>
      </c>
      <c r="E35" s="194" t="s">
        <v>119</v>
      </c>
      <c r="F35" s="195" t="s">
        <v>46</v>
      </c>
      <c r="G35" s="196">
        <v>4000</v>
      </c>
      <c r="H35" s="196">
        <f t="shared" si="1"/>
        <v>1209.9945550245025</v>
      </c>
      <c r="I35" s="196">
        <v>2</v>
      </c>
      <c r="J35" s="193" t="s">
        <v>120</v>
      </c>
      <c r="K35" s="193" t="s">
        <v>121</v>
      </c>
      <c r="L35" s="197" t="s">
        <v>49</v>
      </c>
      <c r="M35" s="193" t="s">
        <v>122</v>
      </c>
      <c r="N35" s="198"/>
      <c r="O35" s="193"/>
      <c r="P35" s="193"/>
      <c r="Q35" s="193"/>
      <c r="R35" s="199"/>
      <c r="S35" s="200" t="s">
        <v>123</v>
      </c>
      <c r="T35" s="201" t="s">
        <v>124</v>
      </c>
      <c r="U35" s="202"/>
      <c r="V35" s="200">
        <v>45819</v>
      </c>
      <c r="W35" s="203"/>
      <c r="X35" s="204">
        <f>(3040-1930)+(2520-1930)</f>
        <v>1700</v>
      </c>
      <c r="Y35" s="205"/>
      <c r="Z35" s="205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</row>
    <row r="36" spans="2:54" s="208" customFormat="1" ht="17.25" hidden="1" x14ac:dyDescent="0.3">
      <c r="B36" s="193">
        <v>31</v>
      </c>
      <c r="C36" s="193" t="s">
        <v>43</v>
      </c>
      <c r="D36" s="193" t="s">
        <v>125</v>
      </c>
      <c r="E36" s="194" t="s">
        <v>126</v>
      </c>
      <c r="F36" s="195" t="s">
        <v>46</v>
      </c>
      <c r="G36" s="196">
        <v>2600</v>
      </c>
      <c r="H36" s="196">
        <f t="shared" si="1"/>
        <v>786.49646076592649</v>
      </c>
      <c r="I36" s="196">
        <v>2</v>
      </c>
      <c r="J36" s="193" t="s">
        <v>120</v>
      </c>
      <c r="K36" s="193" t="s">
        <v>121</v>
      </c>
      <c r="L36" s="197" t="s">
        <v>49</v>
      </c>
      <c r="M36" s="193" t="s">
        <v>122</v>
      </c>
      <c r="N36" s="198"/>
      <c r="O36" s="193"/>
      <c r="P36" s="193"/>
      <c r="Q36" s="193"/>
      <c r="R36" s="199"/>
      <c r="S36" s="200" t="s">
        <v>123</v>
      </c>
      <c r="T36" s="201" t="s">
        <v>124</v>
      </c>
      <c r="U36" s="202"/>
      <c r="V36" s="200">
        <v>45819</v>
      </c>
      <c r="W36" s="203"/>
      <c r="X36" s="204">
        <f>3430-2150</f>
        <v>1280</v>
      </c>
      <c r="Y36" s="205"/>
      <c r="Z36" s="205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</row>
    <row r="37" spans="2:54" s="208" customFormat="1" ht="17.25" hidden="1" x14ac:dyDescent="0.3">
      <c r="B37" s="197">
        <v>32</v>
      </c>
      <c r="C37" s="193" t="s">
        <v>43</v>
      </c>
      <c r="D37" s="193" t="s">
        <v>127</v>
      </c>
      <c r="E37" s="194" t="s">
        <v>128</v>
      </c>
      <c r="F37" s="195" t="s">
        <v>46</v>
      </c>
      <c r="G37" s="196">
        <v>4000</v>
      </c>
      <c r="H37" s="196">
        <f t="shared" si="1"/>
        <v>1209.9945550245025</v>
      </c>
      <c r="I37" s="196">
        <v>2</v>
      </c>
      <c r="J37" s="193" t="s">
        <v>120</v>
      </c>
      <c r="K37" s="193" t="s">
        <v>121</v>
      </c>
      <c r="L37" s="197" t="s">
        <v>49</v>
      </c>
      <c r="M37" s="193" t="s">
        <v>122</v>
      </c>
      <c r="N37" s="198"/>
      <c r="O37" s="193"/>
      <c r="P37" s="193"/>
      <c r="Q37" s="193"/>
      <c r="R37" s="199"/>
      <c r="S37" s="200" t="s">
        <v>123</v>
      </c>
      <c r="T37" s="201" t="s">
        <v>124</v>
      </c>
      <c r="U37" s="202"/>
      <c r="V37" s="200">
        <v>45819</v>
      </c>
      <c r="W37" s="203"/>
      <c r="X37" s="204">
        <f>(2900-1930)+(2600-1930)</f>
        <v>1640</v>
      </c>
      <c r="Y37" s="205"/>
      <c r="Z37" s="205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</row>
    <row r="38" spans="2:54" s="208" customFormat="1" ht="17.25" hidden="1" x14ac:dyDescent="0.3">
      <c r="B38" s="193">
        <v>33</v>
      </c>
      <c r="C38" s="193" t="s">
        <v>43</v>
      </c>
      <c r="D38" s="193" t="s">
        <v>129</v>
      </c>
      <c r="E38" s="194" t="s">
        <v>130</v>
      </c>
      <c r="F38" s="195" t="s">
        <v>46</v>
      </c>
      <c r="G38" s="196">
        <v>4000</v>
      </c>
      <c r="H38" s="196">
        <f t="shared" si="1"/>
        <v>1209.9945550245025</v>
      </c>
      <c r="I38" s="196">
        <v>2</v>
      </c>
      <c r="J38" s="193" t="s">
        <v>120</v>
      </c>
      <c r="K38" s="193" t="s">
        <v>121</v>
      </c>
      <c r="L38" s="197" t="s">
        <v>49</v>
      </c>
      <c r="M38" s="193" t="s">
        <v>122</v>
      </c>
      <c r="N38" s="198"/>
      <c r="O38" s="193"/>
      <c r="P38" s="193"/>
      <c r="Q38" s="193"/>
      <c r="R38" s="199"/>
      <c r="S38" s="200" t="s">
        <v>123</v>
      </c>
      <c r="T38" s="201" t="s">
        <v>124</v>
      </c>
      <c r="U38" s="202"/>
      <c r="V38" s="200">
        <v>45819</v>
      </c>
      <c r="W38" s="203"/>
      <c r="X38" s="204">
        <f>(2870-1930)+(3020-2150)</f>
        <v>1810</v>
      </c>
      <c r="Y38" s="205"/>
      <c r="Z38" s="205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</row>
    <row r="39" spans="2:54" s="208" customFormat="1" ht="17.25" hidden="1" x14ac:dyDescent="0.3">
      <c r="B39" s="193">
        <v>34</v>
      </c>
      <c r="C39" s="193" t="s">
        <v>43</v>
      </c>
      <c r="D39" s="193" t="s">
        <v>131</v>
      </c>
      <c r="E39" s="194" t="s">
        <v>132</v>
      </c>
      <c r="F39" s="195" t="s">
        <v>46</v>
      </c>
      <c r="G39" s="196">
        <v>4000</v>
      </c>
      <c r="H39" s="196">
        <f t="shared" si="1"/>
        <v>1209.9945550245025</v>
      </c>
      <c r="I39" s="196">
        <v>2</v>
      </c>
      <c r="J39" s="193" t="s">
        <v>120</v>
      </c>
      <c r="K39" s="193" t="s">
        <v>121</v>
      </c>
      <c r="L39" s="197" t="s">
        <v>49</v>
      </c>
      <c r="M39" s="193" t="s">
        <v>122</v>
      </c>
      <c r="N39" s="198"/>
      <c r="O39" s="193"/>
      <c r="P39" s="193"/>
      <c r="Q39" s="193"/>
      <c r="R39" s="199"/>
      <c r="S39" s="200" t="s">
        <v>123</v>
      </c>
      <c r="T39" s="201" t="s">
        <v>124</v>
      </c>
      <c r="U39" s="202"/>
      <c r="V39" s="200">
        <v>45819</v>
      </c>
      <c r="W39" s="203"/>
      <c r="X39" s="204">
        <f>4050-2150</f>
        <v>1900</v>
      </c>
      <c r="Y39" s="205"/>
      <c r="Z39" s="205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</row>
    <row r="40" spans="2:54" s="208" customFormat="1" ht="17.25" hidden="1" x14ac:dyDescent="0.3">
      <c r="B40" s="197">
        <v>35</v>
      </c>
      <c r="C40" s="193" t="s">
        <v>43</v>
      </c>
      <c r="D40" s="193" t="s">
        <v>133</v>
      </c>
      <c r="E40" s="194" t="s">
        <v>134</v>
      </c>
      <c r="F40" s="195" t="s">
        <v>46</v>
      </c>
      <c r="G40" s="196">
        <v>4000</v>
      </c>
      <c r="H40" s="196">
        <f t="shared" si="1"/>
        <v>1209.9945550245025</v>
      </c>
      <c r="I40" s="196">
        <v>2</v>
      </c>
      <c r="J40" s="193" t="s">
        <v>120</v>
      </c>
      <c r="K40" s="193" t="s">
        <v>121</v>
      </c>
      <c r="L40" s="197" t="s">
        <v>49</v>
      </c>
      <c r="M40" s="193" t="s">
        <v>122</v>
      </c>
      <c r="N40" s="198"/>
      <c r="O40" s="193"/>
      <c r="P40" s="193"/>
      <c r="Q40" s="193"/>
      <c r="R40" s="199"/>
      <c r="S40" s="200" t="s">
        <v>123</v>
      </c>
      <c r="T40" s="201" t="s">
        <v>124</v>
      </c>
      <c r="U40" s="202"/>
      <c r="V40" s="200">
        <v>45819</v>
      </c>
      <c r="W40" s="203"/>
      <c r="X40" s="204">
        <f>3840-2150</f>
        <v>1690</v>
      </c>
      <c r="Y40" s="205"/>
      <c r="Z40" s="205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</row>
    <row r="41" spans="2:54" s="208" customFormat="1" ht="17.25" hidden="1" x14ac:dyDescent="0.3">
      <c r="B41" s="193">
        <v>36</v>
      </c>
      <c r="C41" s="193" t="s">
        <v>43</v>
      </c>
      <c r="D41" s="193" t="s">
        <v>135</v>
      </c>
      <c r="E41" s="194" t="s">
        <v>136</v>
      </c>
      <c r="F41" s="195" t="s">
        <v>46</v>
      </c>
      <c r="G41" s="196">
        <v>3700</v>
      </c>
      <c r="H41" s="196">
        <f t="shared" si="1"/>
        <v>1119.2449633976646</v>
      </c>
      <c r="I41" s="196">
        <v>3</v>
      </c>
      <c r="J41" s="193" t="s">
        <v>120</v>
      </c>
      <c r="K41" s="193" t="s">
        <v>121</v>
      </c>
      <c r="L41" s="197" t="s">
        <v>49</v>
      </c>
      <c r="M41" s="193" t="s">
        <v>122</v>
      </c>
      <c r="N41" s="193"/>
      <c r="O41" s="193"/>
      <c r="P41" s="193"/>
      <c r="Q41" s="193"/>
      <c r="R41" s="200"/>
      <c r="S41" s="200" t="s">
        <v>137</v>
      </c>
      <c r="T41" s="201" t="s">
        <v>124</v>
      </c>
      <c r="U41" s="202"/>
      <c r="V41" s="200">
        <v>45819</v>
      </c>
      <c r="W41" s="209"/>
      <c r="X41" s="196">
        <f>4020-2150</f>
        <v>1870</v>
      </c>
      <c r="Y41" s="210"/>
      <c r="Z41" s="205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</row>
    <row r="42" spans="2:54" s="208" customFormat="1" ht="17.25" hidden="1" x14ac:dyDescent="0.3">
      <c r="B42" s="193">
        <v>37</v>
      </c>
      <c r="C42" s="193" t="s">
        <v>43</v>
      </c>
      <c r="D42" s="193" t="s">
        <v>138</v>
      </c>
      <c r="E42" s="194" t="s">
        <v>139</v>
      </c>
      <c r="F42" s="195" t="s">
        <v>46</v>
      </c>
      <c r="G42" s="196">
        <v>4000</v>
      </c>
      <c r="H42" s="196">
        <f t="shared" si="1"/>
        <v>1209.9945550245025</v>
      </c>
      <c r="I42" s="196">
        <v>3</v>
      </c>
      <c r="J42" s="193" t="s">
        <v>120</v>
      </c>
      <c r="K42" s="193" t="s">
        <v>121</v>
      </c>
      <c r="L42" s="197" t="s">
        <v>49</v>
      </c>
      <c r="M42" s="193" t="s">
        <v>122</v>
      </c>
      <c r="N42" s="193"/>
      <c r="O42" s="193"/>
      <c r="P42" s="193"/>
      <c r="Q42" s="193"/>
      <c r="R42" s="200"/>
      <c r="S42" s="200" t="s">
        <v>137</v>
      </c>
      <c r="T42" s="201" t="s">
        <v>124</v>
      </c>
      <c r="U42" s="202"/>
      <c r="V42" s="200">
        <v>45819</v>
      </c>
      <c r="W42" s="209"/>
      <c r="X42" s="196">
        <f>(2990-1930)+(2980-1930)</f>
        <v>2110</v>
      </c>
      <c r="Y42" s="210"/>
      <c r="Z42" s="205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</row>
    <row r="43" spans="2:54" s="208" customFormat="1" ht="18" hidden="1" customHeight="1" x14ac:dyDescent="0.3">
      <c r="B43" s="197">
        <v>38</v>
      </c>
      <c r="C43" s="193" t="s">
        <v>43</v>
      </c>
      <c r="D43" s="193" t="s">
        <v>140</v>
      </c>
      <c r="E43" s="194" t="s">
        <v>141</v>
      </c>
      <c r="F43" s="195" t="s">
        <v>46</v>
      </c>
      <c r="G43" s="196">
        <v>4000</v>
      </c>
      <c r="H43" s="196">
        <f t="shared" si="1"/>
        <v>1209.9945550245025</v>
      </c>
      <c r="I43" s="196">
        <v>3</v>
      </c>
      <c r="J43" s="193" t="s">
        <v>120</v>
      </c>
      <c r="K43" s="193" t="s">
        <v>121</v>
      </c>
      <c r="L43" s="197" t="s">
        <v>49</v>
      </c>
      <c r="M43" s="193" t="s">
        <v>122</v>
      </c>
      <c r="N43" s="193"/>
      <c r="O43" s="193"/>
      <c r="P43" s="193"/>
      <c r="Q43" s="193"/>
      <c r="R43" s="200"/>
      <c r="S43" s="200" t="s">
        <v>137</v>
      </c>
      <c r="T43" s="201" t="s">
        <v>124</v>
      </c>
      <c r="U43" s="202"/>
      <c r="V43" s="200">
        <v>45819</v>
      </c>
      <c r="W43" s="209"/>
      <c r="X43" s="196">
        <f>3620-2150</f>
        <v>1470</v>
      </c>
      <c r="Y43" s="210"/>
      <c r="Z43" s="205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</row>
    <row r="44" spans="2:54" ht="17.25" hidden="1" x14ac:dyDescent="0.3">
      <c r="B44" s="21">
        <v>39</v>
      </c>
      <c r="C44" s="21" t="s">
        <v>142</v>
      </c>
      <c r="D44" s="21" t="s">
        <v>143</v>
      </c>
      <c r="E44" s="87" t="s">
        <v>144</v>
      </c>
      <c r="F44" s="21" t="s">
        <v>145</v>
      </c>
      <c r="G44" s="7">
        <v>5155</v>
      </c>
      <c r="H44" s="7">
        <f t="shared" ref="H44:H53" si="2">G44/3.3058</f>
        <v>1559.3804827878275</v>
      </c>
      <c r="I44" s="7">
        <v>1</v>
      </c>
      <c r="J44" s="21" t="s">
        <v>47</v>
      </c>
      <c r="K44" s="21" t="s">
        <v>146</v>
      </c>
      <c r="L44" s="23" t="s">
        <v>147</v>
      </c>
      <c r="M44" s="21" t="s">
        <v>148</v>
      </c>
      <c r="N44" s="21"/>
      <c r="O44" s="21"/>
      <c r="P44" s="21">
        <v>12</v>
      </c>
      <c r="Q44" s="21">
        <v>12</v>
      </c>
      <c r="R44" s="25">
        <v>45797</v>
      </c>
      <c r="S44" s="26"/>
      <c r="T44" s="26"/>
      <c r="U44" s="8"/>
      <c r="V44" s="26"/>
      <c r="W44" s="27"/>
      <c r="X44" s="7"/>
      <c r="Y44" s="9"/>
      <c r="Z44" s="10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2:54" ht="17.25" hidden="1" x14ac:dyDescent="0.3">
      <c r="B45" s="21">
        <v>40</v>
      </c>
      <c r="C45" s="21" t="s">
        <v>142</v>
      </c>
      <c r="D45" s="21" t="s">
        <v>149</v>
      </c>
      <c r="E45" s="87" t="s">
        <v>150</v>
      </c>
      <c r="F45" s="21" t="s">
        <v>145</v>
      </c>
      <c r="G45" s="7">
        <v>4996</v>
      </c>
      <c r="H45" s="7">
        <f t="shared" si="2"/>
        <v>1511.2831992256035</v>
      </c>
      <c r="I45" s="7">
        <v>1</v>
      </c>
      <c r="J45" s="21" t="s">
        <v>47</v>
      </c>
      <c r="K45" s="21" t="s">
        <v>146</v>
      </c>
      <c r="L45" s="23" t="s">
        <v>147</v>
      </c>
      <c r="M45" s="21" t="s">
        <v>148</v>
      </c>
      <c r="N45" s="21"/>
      <c r="O45" s="21"/>
      <c r="P45" s="21">
        <v>12</v>
      </c>
      <c r="Q45" s="21">
        <v>12</v>
      </c>
      <c r="R45" s="25">
        <v>45797</v>
      </c>
      <c r="S45" s="26"/>
      <c r="T45" s="26"/>
      <c r="U45" s="8"/>
      <c r="V45" s="26"/>
      <c r="W45" s="27"/>
      <c r="X45" s="7"/>
      <c r="Y45" s="9"/>
      <c r="Z45" s="10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2:54" s="106" customFormat="1" ht="17.25" hidden="1" x14ac:dyDescent="0.3">
      <c r="B46" s="23">
        <v>41</v>
      </c>
      <c r="C46" s="21" t="s">
        <v>142</v>
      </c>
      <c r="D46" s="21" t="s">
        <v>151</v>
      </c>
      <c r="E46" s="87" t="s">
        <v>152</v>
      </c>
      <c r="F46" s="21" t="s">
        <v>1117</v>
      </c>
      <c r="G46" s="7">
        <v>4911</v>
      </c>
      <c r="H46" s="7">
        <f t="shared" si="2"/>
        <v>1485.5708149313327</v>
      </c>
      <c r="I46" s="7">
        <v>2</v>
      </c>
      <c r="J46" s="21" t="s">
        <v>47</v>
      </c>
      <c r="K46" s="21" t="s">
        <v>146</v>
      </c>
      <c r="L46" s="23" t="s">
        <v>147</v>
      </c>
      <c r="M46" s="21" t="s">
        <v>154</v>
      </c>
      <c r="N46" s="21"/>
      <c r="O46" s="21"/>
      <c r="P46" s="21">
        <v>18</v>
      </c>
      <c r="Q46" s="21">
        <v>9</v>
      </c>
      <c r="R46" s="26" t="s">
        <v>155</v>
      </c>
      <c r="S46" s="26"/>
      <c r="T46" s="26"/>
      <c r="U46" s="8"/>
      <c r="V46" s="26"/>
      <c r="W46" s="27"/>
      <c r="X46" s="7"/>
      <c r="Y46" s="9"/>
      <c r="Z46" s="10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2:54" ht="17.25" hidden="1" x14ac:dyDescent="0.3">
      <c r="B47" s="21">
        <v>42</v>
      </c>
      <c r="C47" s="21" t="s">
        <v>142</v>
      </c>
      <c r="D47" s="21" t="s">
        <v>156</v>
      </c>
      <c r="E47" s="100" t="s">
        <v>157</v>
      </c>
      <c r="F47" s="21" t="s">
        <v>1117</v>
      </c>
      <c r="G47" s="7">
        <v>4929</v>
      </c>
      <c r="H47" s="7">
        <f t="shared" si="2"/>
        <v>1491.0157904289431</v>
      </c>
      <c r="I47" s="7">
        <v>3</v>
      </c>
      <c r="J47" s="21" t="s">
        <v>47</v>
      </c>
      <c r="K47" s="21" t="s">
        <v>146</v>
      </c>
      <c r="L47" s="23" t="s">
        <v>147</v>
      </c>
      <c r="M47" s="21" t="s">
        <v>154</v>
      </c>
      <c r="N47" s="21"/>
      <c r="O47" s="21"/>
      <c r="P47" s="21">
        <v>18</v>
      </c>
      <c r="Q47" s="21">
        <v>12</v>
      </c>
      <c r="R47" s="26" t="s">
        <v>155</v>
      </c>
      <c r="S47" s="26"/>
      <c r="T47" s="26"/>
      <c r="U47" s="8"/>
      <c r="V47" s="26"/>
      <c r="W47" s="27"/>
      <c r="X47" s="7"/>
      <c r="Y47" s="9"/>
      <c r="Z47" s="10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</row>
    <row r="48" spans="2:54" ht="34.5" hidden="1" x14ac:dyDescent="0.3">
      <c r="B48" s="21">
        <v>43</v>
      </c>
      <c r="C48" s="21" t="s">
        <v>142</v>
      </c>
      <c r="D48" s="21" t="s">
        <v>158</v>
      </c>
      <c r="E48" s="87" t="s">
        <v>159</v>
      </c>
      <c r="F48" s="21" t="s">
        <v>160</v>
      </c>
      <c r="G48" s="7">
        <v>4917</v>
      </c>
      <c r="H48" s="7">
        <f t="shared" si="2"/>
        <v>1487.3858067638696</v>
      </c>
      <c r="I48" s="7">
        <v>2</v>
      </c>
      <c r="J48" s="21" t="s">
        <v>47</v>
      </c>
      <c r="K48" s="21" t="s">
        <v>146</v>
      </c>
      <c r="L48" s="23" t="s">
        <v>147</v>
      </c>
      <c r="M48" s="22" t="s">
        <v>161</v>
      </c>
      <c r="N48" s="21"/>
      <c r="O48" s="21"/>
      <c r="P48" s="21" t="s">
        <v>162</v>
      </c>
      <c r="Q48" s="21">
        <v>11</v>
      </c>
      <c r="R48" s="26" t="s">
        <v>163</v>
      </c>
      <c r="S48" s="26"/>
      <c r="T48" s="26"/>
      <c r="U48" s="8"/>
      <c r="V48" s="26"/>
      <c r="W48" s="27"/>
      <c r="X48" s="7"/>
      <c r="Y48" s="9"/>
      <c r="Z48" s="10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2:54" ht="34.5" hidden="1" x14ac:dyDescent="0.3">
      <c r="B49" s="23">
        <v>44</v>
      </c>
      <c r="C49" s="21" t="s">
        <v>142</v>
      </c>
      <c r="D49" s="21" t="s">
        <v>164</v>
      </c>
      <c r="E49" s="87" t="s">
        <v>165</v>
      </c>
      <c r="F49" s="21" t="s">
        <v>160</v>
      </c>
      <c r="G49" s="7">
        <v>4799</v>
      </c>
      <c r="H49" s="7">
        <f t="shared" si="2"/>
        <v>1451.6909673906466</v>
      </c>
      <c r="I49" s="7">
        <v>3</v>
      </c>
      <c r="J49" s="21" t="s">
        <v>47</v>
      </c>
      <c r="K49" s="21" t="s">
        <v>146</v>
      </c>
      <c r="L49" s="23" t="s">
        <v>147</v>
      </c>
      <c r="M49" s="22" t="s">
        <v>161</v>
      </c>
      <c r="N49" s="21"/>
      <c r="O49" s="21"/>
      <c r="P49" s="21" t="s">
        <v>166</v>
      </c>
      <c r="Q49" s="21">
        <v>11.5</v>
      </c>
      <c r="R49" s="26" t="s">
        <v>163</v>
      </c>
      <c r="S49" s="26"/>
      <c r="T49" s="26"/>
      <c r="U49" s="8"/>
      <c r="V49" s="26"/>
      <c r="W49" s="27"/>
      <c r="X49" s="7"/>
      <c r="Y49" s="9"/>
      <c r="Z49" s="10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2:54" ht="34.5" hidden="1" x14ac:dyDescent="0.3">
      <c r="B50" s="21">
        <v>45</v>
      </c>
      <c r="C50" s="21" t="s">
        <v>142</v>
      </c>
      <c r="D50" s="21" t="s">
        <v>167</v>
      </c>
      <c r="E50" s="87" t="s">
        <v>168</v>
      </c>
      <c r="F50" s="21" t="s">
        <v>160</v>
      </c>
      <c r="G50" s="7">
        <v>5111</v>
      </c>
      <c r="H50" s="7">
        <f t="shared" si="2"/>
        <v>1546.070542682558</v>
      </c>
      <c r="I50" s="7">
        <v>2</v>
      </c>
      <c r="J50" s="21" t="s">
        <v>47</v>
      </c>
      <c r="K50" s="21" t="s">
        <v>146</v>
      </c>
      <c r="L50" s="23" t="s">
        <v>147</v>
      </c>
      <c r="M50" s="22" t="s">
        <v>161</v>
      </c>
      <c r="N50" s="21"/>
      <c r="O50" s="21"/>
      <c r="P50" s="21" t="s">
        <v>169</v>
      </c>
      <c r="Q50" s="21">
        <v>12</v>
      </c>
      <c r="R50" s="26" t="s">
        <v>170</v>
      </c>
      <c r="S50" s="26"/>
      <c r="T50" s="26"/>
      <c r="U50" s="8"/>
      <c r="V50" s="26"/>
      <c r="W50" s="27"/>
      <c r="X50" s="7"/>
      <c r="Y50" s="9"/>
      <c r="Z50" s="10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2:54" ht="34.5" hidden="1" x14ac:dyDescent="0.3">
      <c r="B51" s="21">
        <v>46</v>
      </c>
      <c r="C51" s="21" t="s">
        <v>142</v>
      </c>
      <c r="D51" s="21" t="s">
        <v>171</v>
      </c>
      <c r="E51" s="87" t="s">
        <v>172</v>
      </c>
      <c r="F51" s="21" t="s">
        <v>160</v>
      </c>
      <c r="G51" s="7">
        <v>4980</v>
      </c>
      <c r="H51" s="7">
        <f t="shared" si="2"/>
        <v>1506.4432210055054</v>
      </c>
      <c r="I51" s="7">
        <v>3</v>
      </c>
      <c r="J51" s="21" t="s">
        <v>47</v>
      </c>
      <c r="K51" s="21" t="s">
        <v>146</v>
      </c>
      <c r="L51" s="23" t="s">
        <v>147</v>
      </c>
      <c r="M51" s="22" t="s">
        <v>161</v>
      </c>
      <c r="N51" s="21"/>
      <c r="O51" s="21"/>
      <c r="P51" s="21" t="s">
        <v>169</v>
      </c>
      <c r="Q51" s="21">
        <v>11</v>
      </c>
      <c r="R51" s="26" t="s">
        <v>170</v>
      </c>
      <c r="S51" s="26"/>
      <c r="T51" s="26"/>
      <c r="U51" s="8"/>
      <c r="V51" s="26"/>
      <c r="W51" s="27"/>
      <c r="X51" s="7"/>
      <c r="Y51" s="9"/>
      <c r="Z51" s="10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2:54" ht="17.25" hidden="1" x14ac:dyDescent="0.3">
      <c r="B52" s="23">
        <v>47</v>
      </c>
      <c r="C52" s="21" t="s">
        <v>142</v>
      </c>
      <c r="D52" s="21" t="s">
        <v>173</v>
      </c>
      <c r="E52" s="87" t="s">
        <v>174</v>
      </c>
      <c r="F52" s="21" t="s">
        <v>175</v>
      </c>
      <c r="G52" s="7">
        <v>5180</v>
      </c>
      <c r="H52" s="7">
        <f t="shared" si="2"/>
        <v>1566.9429487567306</v>
      </c>
      <c r="I52" s="7">
        <v>2</v>
      </c>
      <c r="J52" s="21" t="s">
        <v>47</v>
      </c>
      <c r="K52" s="21" t="s">
        <v>146</v>
      </c>
      <c r="L52" s="23" t="s">
        <v>147</v>
      </c>
      <c r="M52" s="21" t="s">
        <v>176</v>
      </c>
      <c r="N52" s="21"/>
      <c r="O52" s="21"/>
      <c r="P52" s="21">
        <v>15</v>
      </c>
      <c r="Q52" s="21">
        <v>10</v>
      </c>
      <c r="R52" s="26" t="s">
        <v>177</v>
      </c>
      <c r="S52" s="26"/>
      <c r="T52" s="26"/>
      <c r="U52" s="8"/>
      <c r="V52" s="26"/>
      <c r="W52" s="27"/>
      <c r="X52" s="7"/>
      <c r="Y52" s="9"/>
      <c r="Z52" s="10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2:54" ht="17.25" hidden="1" x14ac:dyDescent="0.3">
      <c r="B53" s="21">
        <v>48</v>
      </c>
      <c r="C53" s="21" t="s">
        <v>142</v>
      </c>
      <c r="D53" s="21" t="s">
        <v>178</v>
      </c>
      <c r="E53" s="87" t="s">
        <v>179</v>
      </c>
      <c r="F53" s="21" t="s">
        <v>175</v>
      </c>
      <c r="G53" s="7">
        <v>5027</v>
      </c>
      <c r="H53" s="7">
        <f t="shared" si="2"/>
        <v>1520.6606570270433</v>
      </c>
      <c r="I53" s="7">
        <v>3</v>
      </c>
      <c r="J53" s="21" t="s">
        <v>47</v>
      </c>
      <c r="K53" s="21" t="s">
        <v>146</v>
      </c>
      <c r="L53" s="23" t="s">
        <v>147</v>
      </c>
      <c r="M53" s="21" t="s">
        <v>176</v>
      </c>
      <c r="N53" s="21"/>
      <c r="O53" s="21"/>
      <c r="P53" s="21">
        <v>15</v>
      </c>
      <c r="Q53" s="21">
        <v>10</v>
      </c>
      <c r="R53" s="26" t="s">
        <v>177</v>
      </c>
      <c r="S53" s="26"/>
      <c r="T53" s="26"/>
      <c r="U53" s="8"/>
      <c r="V53" s="26"/>
      <c r="W53" s="27"/>
      <c r="X53" s="7"/>
      <c r="Y53" s="9"/>
      <c r="Z53" s="10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2:54" ht="17.25" hidden="1" x14ac:dyDescent="0.3">
      <c r="B54" s="21">
        <v>49</v>
      </c>
      <c r="C54" s="21" t="s">
        <v>180</v>
      </c>
      <c r="D54" s="21" t="s">
        <v>181</v>
      </c>
      <c r="E54" s="6" t="s">
        <v>182</v>
      </c>
      <c r="F54" s="22" t="s">
        <v>46</v>
      </c>
      <c r="G54" s="7">
        <v>31448</v>
      </c>
      <c r="H54" s="7">
        <f t="shared" si="1"/>
        <v>9512.9771916026384</v>
      </c>
      <c r="I54" s="7"/>
      <c r="J54" s="21" t="s">
        <v>76</v>
      </c>
      <c r="K54" s="21"/>
      <c r="L54" s="23" t="s">
        <v>49</v>
      </c>
      <c r="M54" s="21" t="s">
        <v>183</v>
      </c>
      <c r="N54" s="34"/>
      <c r="O54" s="21"/>
      <c r="P54" s="21"/>
      <c r="Q54" s="59">
        <v>50</v>
      </c>
      <c r="R54" s="25"/>
      <c r="S54" s="26"/>
      <c r="T54" s="26"/>
      <c r="U54" s="8"/>
      <c r="V54" s="26"/>
      <c r="W54" s="26"/>
      <c r="X54" s="7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2:54" ht="17.25" hidden="1" x14ac:dyDescent="0.3">
      <c r="B55" s="23">
        <v>50</v>
      </c>
      <c r="C55" s="21" t="s">
        <v>180</v>
      </c>
      <c r="D55" s="21" t="s">
        <v>184</v>
      </c>
      <c r="E55" s="6" t="s">
        <v>185</v>
      </c>
      <c r="F55" s="22" t="s">
        <v>46</v>
      </c>
      <c r="G55" s="7">
        <v>59500</v>
      </c>
      <c r="H55" s="7">
        <f t="shared" si="1"/>
        <v>17998.669005989472</v>
      </c>
      <c r="I55" s="7"/>
      <c r="J55" s="21" t="s">
        <v>76</v>
      </c>
      <c r="K55" s="21"/>
      <c r="L55" s="23" t="s">
        <v>49</v>
      </c>
      <c r="M55" s="21"/>
      <c r="N55" s="24"/>
      <c r="O55" s="21"/>
      <c r="P55" s="21"/>
      <c r="Q55" s="59">
        <v>100</v>
      </c>
      <c r="R55" s="25"/>
      <c r="S55" s="26"/>
      <c r="T55" s="26"/>
      <c r="U55" s="8"/>
      <c r="V55" s="26"/>
      <c r="W55" s="26"/>
      <c r="X55" s="7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2:54" ht="17.25" hidden="1" x14ac:dyDescent="0.3">
      <c r="B56" s="21">
        <v>51</v>
      </c>
      <c r="C56" s="21" t="s">
        <v>180</v>
      </c>
      <c r="D56" s="21" t="s">
        <v>186</v>
      </c>
      <c r="E56" s="6" t="s">
        <v>187</v>
      </c>
      <c r="F56" s="22" t="s">
        <v>46</v>
      </c>
      <c r="G56" s="7">
        <v>59636</v>
      </c>
      <c r="H56" s="7">
        <f t="shared" si="1"/>
        <v>18039.808820860304</v>
      </c>
      <c r="I56" s="7"/>
      <c r="J56" s="21" t="s">
        <v>76</v>
      </c>
      <c r="K56" s="21"/>
      <c r="L56" s="23" t="s">
        <v>49</v>
      </c>
      <c r="M56" s="21"/>
      <c r="N56" s="24"/>
      <c r="O56" s="21"/>
      <c r="P56" s="21"/>
      <c r="Q56" s="59">
        <v>100</v>
      </c>
      <c r="R56" s="25"/>
      <c r="S56" s="26"/>
      <c r="T56" s="26"/>
      <c r="U56" s="8"/>
      <c r="V56" s="26"/>
      <c r="W56" s="26"/>
      <c r="X56" s="7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2:54" ht="17.25" hidden="1" x14ac:dyDescent="0.3">
      <c r="B57" s="21">
        <v>52</v>
      </c>
      <c r="C57" s="21" t="s">
        <v>180</v>
      </c>
      <c r="D57" s="21" t="s">
        <v>188</v>
      </c>
      <c r="E57" s="6" t="s">
        <v>189</v>
      </c>
      <c r="F57" s="22" t="s">
        <v>46</v>
      </c>
      <c r="G57" s="7">
        <v>59468</v>
      </c>
      <c r="H57" s="7">
        <f t="shared" si="1"/>
        <v>17988.989049549276</v>
      </c>
      <c r="I57" s="7"/>
      <c r="J57" s="21" t="s">
        <v>76</v>
      </c>
      <c r="K57" s="21"/>
      <c r="L57" s="23" t="s">
        <v>49</v>
      </c>
      <c r="M57" s="21"/>
      <c r="N57" s="24"/>
      <c r="O57" s="21"/>
      <c r="P57" s="21"/>
      <c r="Q57" s="59">
        <v>100</v>
      </c>
      <c r="R57" s="25"/>
      <c r="S57" s="26"/>
      <c r="T57" s="26"/>
      <c r="U57" s="8"/>
      <c r="V57" s="26"/>
      <c r="W57" s="26"/>
      <c r="X57" s="7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2:54" ht="17.25" hidden="1" x14ac:dyDescent="0.3">
      <c r="B58" s="23">
        <v>53</v>
      </c>
      <c r="C58" s="21" t="s">
        <v>180</v>
      </c>
      <c r="D58" s="21" t="s">
        <v>190</v>
      </c>
      <c r="E58" s="6" t="s">
        <v>191</v>
      </c>
      <c r="F58" s="22" t="s">
        <v>46</v>
      </c>
      <c r="G58" s="7">
        <v>59652</v>
      </c>
      <c r="H58" s="7">
        <f t="shared" si="1"/>
        <v>18044.648799080405</v>
      </c>
      <c r="I58" s="7"/>
      <c r="J58" s="21" t="s">
        <v>76</v>
      </c>
      <c r="K58" s="21"/>
      <c r="L58" s="23" t="s">
        <v>49</v>
      </c>
      <c r="M58" s="21"/>
      <c r="N58" s="24"/>
      <c r="O58" s="21"/>
      <c r="P58" s="21"/>
      <c r="Q58" s="59">
        <v>100</v>
      </c>
      <c r="R58" s="25"/>
      <c r="S58" s="26"/>
      <c r="T58" s="26"/>
      <c r="U58" s="8"/>
      <c r="V58" s="26"/>
      <c r="W58" s="26"/>
      <c r="X58" s="7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2:54" ht="17.25" hidden="1" x14ac:dyDescent="0.3">
      <c r="B59" s="21">
        <v>54</v>
      </c>
      <c r="C59" s="21" t="s">
        <v>180</v>
      </c>
      <c r="D59" s="21" t="s">
        <v>192</v>
      </c>
      <c r="E59" s="6" t="s">
        <v>193</v>
      </c>
      <c r="F59" s="22" t="s">
        <v>46</v>
      </c>
      <c r="G59" s="7">
        <v>59522</v>
      </c>
      <c r="H59" s="7">
        <f t="shared" si="1"/>
        <v>18005.323976042106</v>
      </c>
      <c r="I59" s="7"/>
      <c r="J59" s="21" t="s">
        <v>76</v>
      </c>
      <c r="K59" s="21"/>
      <c r="L59" s="23" t="s">
        <v>49</v>
      </c>
      <c r="M59" s="21"/>
      <c r="N59" s="24"/>
      <c r="O59" s="21"/>
      <c r="P59" s="21"/>
      <c r="Q59" s="59">
        <v>100</v>
      </c>
      <c r="R59" s="25"/>
      <c r="S59" s="26"/>
      <c r="T59" s="26"/>
      <c r="U59" s="8"/>
      <c r="V59" s="26"/>
      <c r="W59" s="26"/>
      <c r="X59" s="7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2:54" ht="17.25" hidden="1" x14ac:dyDescent="0.3">
      <c r="B60" s="21">
        <v>55</v>
      </c>
      <c r="C60" s="21" t="s">
        <v>180</v>
      </c>
      <c r="D60" s="21" t="s">
        <v>194</v>
      </c>
      <c r="E60" s="6" t="s">
        <v>195</v>
      </c>
      <c r="F60" s="22" t="s">
        <v>46</v>
      </c>
      <c r="G60" s="7">
        <v>59651</v>
      </c>
      <c r="H60" s="7">
        <f t="shared" si="1"/>
        <v>18044.346300441648</v>
      </c>
      <c r="I60" s="7"/>
      <c r="J60" s="21" t="s">
        <v>76</v>
      </c>
      <c r="K60" s="21"/>
      <c r="L60" s="23" t="s">
        <v>49</v>
      </c>
      <c r="M60" s="21"/>
      <c r="N60" s="24"/>
      <c r="O60" s="21"/>
      <c r="P60" s="21"/>
      <c r="Q60" s="59">
        <v>100</v>
      </c>
      <c r="R60" s="25"/>
      <c r="S60" s="26"/>
      <c r="T60" s="26"/>
      <c r="U60" s="8"/>
      <c r="V60" s="26"/>
      <c r="W60" s="26"/>
      <c r="X60" s="7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2:54" ht="17.25" hidden="1" x14ac:dyDescent="0.3">
      <c r="B61" s="23">
        <v>56</v>
      </c>
      <c r="C61" s="21" t="s">
        <v>180</v>
      </c>
      <c r="D61" s="21" t="s">
        <v>196</v>
      </c>
      <c r="E61" s="6" t="s">
        <v>197</v>
      </c>
      <c r="F61" s="22" t="s">
        <v>46</v>
      </c>
      <c r="G61" s="7">
        <v>59738</v>
      </c>
      <c r="H61" s="7">
        <f t="shared" si="1"/>
        <v>18070.66368201343</v>
      </c>
      <c r="I61" s="7"/>
      <c r="J61" s="21" t="s">
        <v>76</v>
      </c>
      <c r="K61" s="21"/>
      <c r="L61" s="23" t="s">
        <v>49</v>
      </c>
      <c r="M61" s="21"/>
      <c r="N61" s="24"/>
      <c r="O61" s="21"/>
      <c r="P61" s="21"/>
      <c r="Q61" s="59">
        <v>100</v>
      </c>
      <c r="R61" s="25"/>
      <c r="S61" s="26"/>
      <c r="T61" s="26"/>
      <c r="U61" s="8"/>
      <c r="V61" s="26"/>
      <c r="W61" s="26"/>
      <c r="X61" s="7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2:54" ht="17.25" hidden="1" x14ac:dyDescent="0.3">
      <c r="B62" s="21">
        <v>57</v>
      </c>
      <c r="C62" s="21" t="s">
        <v>180</v>
      </c>
      <c r="D62" s="21" t="s">
        <v>198</v>
      </c>
      <c r="E62" s="6" t="s">
        <v>199</v>
      </c>
      <c r="F62" s="22" t="s">
        <v>46</v>
      </c>
      <c r="G62" s="7">
        <v>59452</v>
      </c>
      <c r="H62" s="7">
        <f t="shared" si="1"/>
        <v>17984.149071329179</v>
      </c>
      <c r="I62" s="7"/>
      <c r="J62" s="21" t="s">
        <v>76</v>
      </c>
      <c r="K62" s="21"/>
      <c r="L62" s="23" t="s">
        <v>49</v>
      </c>
      <c r="M62" s="21"/>
      <c r="N62" s="24"/>
      <c r="O62" s="21"/>
      <c r="P62" s="21"/>
      <c r="Q62" s="59">
        <v>100</v>
      </c>
      <c r="R62" s="25"/>
      <c r="S62" s="26"/>
      <c r="T62" s="26"/>
      <c r="U62" s="8"/>
      <c r="V62" s="26"/>
      <c r="W62" s="26"/>
      <c r="X62" s="7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spans="2:54" ht="17.25" hidden="1" x14ac:dyDescent="0.3">
      <c r="B63" s="21">
        <v>58</v>
      </c>
      <c r="C63" s="21" t="s">
        <v>180</v>
      </c>
      <c r="D63" s="21" t="s">
        <v>200</v>
      </c>
      <c r="E63" s="6" t="s">
        <v>201</v>
      </c>
      <c r="F63" s="22" t="s">
        <v>46</v>
      </c>
      <c r="G63" s="7">
        <v>59687</v>
      </c>
      <c r="H63" s="7">
        <f t="shared" si="1"/>
        <v>18055.236251436869</v>
      </c>
      <c r="I63" s="7"/>
      <c r="J63" s="21" t="s">
        <v>76</v>
      </c>
      <c r="K63" s="21"/>
      <c r="L63" s="23" t="s">
        <v>49</v>
      </c>
      <c r="M63" s="21"/>
      <c r="N63" s="24"/>
      <c r="O63" s="21"/>
      <c r="P63" s="21"/>
      <c r="Q63" s="59">
        <v>100</v>
      </c>
      <c r="R63" s="25"/>
      <c r="S63" s="26"/>
      <c r="T63" s="26"/>
      <c r="U63" s="8"/>
      <c r="V63" s="26"/>
      <c r="W63" s="26"/>
      <c r="X63" s="7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spans="2:54" ht="17.25" hidden="1" x14ac:dyDescent="0.3">
      <c r="B64" s="23">
        <v>59</v>
      </c>
      <c r="C64" s="21" t="s">
        <v>180</v>
      </c>
      <c r="D64" s="21" t="s">
        <v>202</v>
      </c>
      <c r="E64" s="6" t="s">
        <v>203</v>
      </c>
      <c r="F64" s="22" t="s">
        <v>46</v>
      </c>
      <c r="G64" s="7">
        <v>59577</v>
      </c>
      <c r="H64" s="7">
        <f t="shared" si="1"/>
        <v>18021.961401173696</v>
      </c>
      <c r="I64" s="7"/>
      <c r="J64" s="21" t="s">
        <v>76</v>
      </c>
      <c r="K64" s="21"/>
      <c r="L64" s="23" t="s">
        <v>49</v>
      </c>
      <c r="M64" s="21"/>
      <c r="N64" s="24"/>
      <c r="O64" s="21"/>
      <c r="P64" s="21"/>
      <c r="Q64" s="59">
        <v>100</v>
      </c>
      <c r="R64" s="25"/>
      <c r="S64" s="26"/>
      <c r="T64" s="26"/>
      <c r="U64" s="8"/>
      <c r="V64" s="26"/>
      <c r="W64" s="26"/>
      <c r="X64" s="7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2:54" ht="17.25" hidden="1" x14ac:dyDescent="0.3">
      <c r="B65" s="21">
        <v>60</v>
      </c>
      <c r="C65" s="21" t="s">
        <v>180</v>
      </c>
      <c r="D65" s="21" t="s">
        <v>204</v>
      </c>
      <c r="E65" s="6" t="s">
        <v>205</v>
      </c>
      <c r="F65" s="22" t="s">
        <v>46</v>
      </c>
      <c r="G65" s="7">
        <v>49638</v>
      </c>
      <c r="H65" s="7">
        <f t="shared" si="1"/>
        <v>15015.427430576563</v>
      </c>
      <c r="I65" s="7"/>
      <c r="J65" s="21" t="s">
        <v>76</v>
      </c>
      <c r="K65" s="21"/>
      <c r="L65" s="23" t="s">
        <v>49</v>
      </c>
      <c r="M65" s="21"/>
      <c r="N65" s="24"/>
      <c r="O65" s="21"/>
      <c r="P65" s="21"/>
      <c r="Q65" s="59">
        <v>100</v>
      </c>
      <c r="R65" s="25"/>
      <c r="S65" s="26"/>
      <c r="T65" s="26"/>
      <c r="U65" s="8"/>
      <c r="V65" s="26"/>
      <c r="W65" s="26"/>
      <c r="X65" s="7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2:54" ht="17.25" hidden="1" x14ac:dyDescent="0.3">
      <c r="B66" s="21">
        <v>61</v>
      </c>
      <c r="C66" s="21" t="s">
        <v>180</v>
      </c>
      <c r="D66" s="21" t="s">
        <v>206</v>
      </c>
      <c r="E66" s="6" t="s">
        <v>207</v>
      </c>
      <c r="F66" s="21" t="s">
        <v>208</v>
      </c>
      <c r="G66" s="7">
        <v>44296</v>
      </c>
      <c r="H66" s="7">
        <f t="shared" si="1"/>
        <v>13399.479702341339</v>
      </c>
      <c r="I66" s="7"/>
      <c r="J66" s="21" t="s">
        <v>76</v>
      </c>
      <c r="K66" s="21"/>
      <c r="L66" s="23" t="s">
        <v>49</v>
      </c>
      <c r="M66" s="21" t="s">
        <v>209</v>
      </c>
      <c r="N66" s="24"/>
      <c r="O66" s="21"/>
      <c r="P66" s="21"/>
      <c r="Q66" s="59">
        <f>H66*0.00333</f>
        <v>44.620267408796664</v>
      </c>
      <c r="R66" s="25">
        <v>45821</v>
      </c>
      <c r="S66" s="26"/>
      <c r="T66" s="26"/>
      <c r="U66" s="8"/>
      <c r="V66" s="26"/>
      <c r="W66" s="26"/>
      <c r="X66" s="7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2:54" ht="17.25" hidden="1" x14ac:dyDescent="0.3">
      <c r="B67" s="23">
        <v>62</v>
      </c>
      <c r="C67" s="21" t="s">
        <v>180</v>
      </c>
      <c r="D67" s="21" t="s">
        <v>210</v>
      </c>
      <c r="E67" s="6" t="s">
        <v>211</v>
      </c>
      <c r="F67" s="21" t="s">
        <v>208</v>
      </c>
      <c r="G67" s="7">
        <v>53621</v>
      </c>
      <c r="H67" s="7">
        <f t="shared" si="1"/>
        <v>16220.279508742211</v>
      </c>
      <c r="I67" s="7"/>
      <c r="J67" s="21" t="s">
        <v>76</v>
      </c>
      <c r="K67" s="21"/>
      <c r="L67" s="23" t="s">
        <v>49</v>
      </c>
      <c r="M67" s="21" t="s">
        <v>209</v>
      </c>
      <c r="N67" s="24"/>
      <c r="O67" s="21"/>
      <c r="P67" s="21"/>
      <c r="Q67" s="59">
        <f t="shared" ref="Q67:Q77" si="3">H67*0.00333</f>
        <v>54.013530764111565</v>
      </c>
      <c r="R67" s="25">
        <v>45821</v>
      </c>
      <c r="S67" s="26"/>
      <c r="T67" s="26"/>
      <c r="U67" s="8"/>
      <c r="V67" s="26"/>
      <c r="W67" s="26"/>
      <c r="X67" s="7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spans="2:54" ht="17.25" hidden="1" x14ac:dyDescent="0.3">
      <c r="B68" s="21">
        <v>63</v>
      </c>
      <c r="C68" s="21" t="s">
        <v>180</v>
      </c>
      <c r="D68" s="21" t="s">
        <v>212</v>
      </c>
      <c r="E68" s="6" t="s">
        <v>213</v>
      </c>
      <c r="F68" s="21" t="s">
        <v>208</v>
      </c>
      <c r="G68" s="7">
        <v>53520</v>
      </c>
      <c r="H68" s="7">
        <f t="shared" si="1"/>
        <v>16189.727146227842</v>
      </c>
      <c r="I68" s="7"/>
      <c r="J68" s="21" t="s">
        <v>76</v>
      </c>
      <c r="K68" s="21"/>
      <c r="L68" s="23" t="s">
        <v>49</v>
      </c>
      <c r="M68" s="21" t="s">
        <v>214</v>
      </c>
      <c r="N68" s="24"/>
      <c r="O68" s="21"/>
      <c r="P68" s="21"/>
      <c r="Q68" s="59">
        <f t="shared" si="3"/>
        <v>53.911791396938717</v>
      </c>
      <c r="R68" s="25">
        <v>45821</v>
      </c>
      <c r="S68" s="26"/>
      <c r="T68" s="26"/>
      <c r="U68" s="8"/>
      <c r="V68" s="26"/>
      <c r="W68" s="26"/>
      <c r="X68" s="7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spans="2:54" ht="17.25" hidden="1" x14ac:dyDescent="0.3">
      <c r="B69" s="21">
        <v>64</v>
      </c>
      <c r="C69" s="21" t="s">
        <v>180</v>
      </c>
      <c r="D69" s="21" t="s">
        <v>215</v>
      </c>
      <c r="E69" s="6" t="s">
        <v>216</v>
      </c>
      <c r="F69" s="21" t="s">
        <v>208</v>
      </c>
      <c r="G69" s="7">
        <v>53474</v>
      </c>
      <c r="H69" s="7">
        <f t="shared" si="1"/>
        <v>16175.81220884506</v>
      </c>
      <c r="I69" s="7"/>
      <c r="J69" s="21" t="s">
        <v>76</v>
      </c>
      <c r="K69" s="21"/>
      <c r="L69" s="23" t="s">
        <v>49</v>
      </c>
      <c r="M69" s="21" t="s">
        <v>214</v>
      </c>
      <c r="N69" s="24"/>
      <c r="O69" s="21"/>
      <c r="P69" s="21"/>
      <c r="Q69" s="59">
        <f t="shared" si="3"/>
        <v>53.865454655454052</v>
      </c>
      <c r="R69" s="25">
        <v>45821</v>
      </c>
      <c r="S69" s="26"/>
      <c r="T69" s="26"/>
      <c r="U69" s="8"/>
      <c r="V69" s="26"/>
      <c r="W69" s="26"/>
      <c r="X69" s="7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spans="2:54" ht="17.25" hidden="1" x14ac:dyDescent="0.3">
      <c r="B70" s="23">
        <v>65</v>
      </c>
      <c r="C70" s="21" t="s">
        <v>180</v>
      </c>
      <c r="D70" s="21" t="s">
        <v>217</v>
      </c>
      <c r="E70" s="6" t="s">
        <v>218</v>
      </c>
      <c r="F70" s="21" t="s">
        <v>208</v>
      </c>
      <c r="G70" s="7">
        <v>53541</v>
      </c>
      <c r="H70" s="7">
        <f t="shared" si="1"/>
        <v>16196.079617641721</v>
      </c>
      <c r="I70" s="7"/>
      <c r="J70" s="21" t="s">
        <v>76</v>
      </c>
      <c r="K70" s="21"/>
      <c r="L70" s="23" t="s">
        <v>49</v>
      </c>
      <c r="M70" s="21" t="s">
        <v>214</v>
      </c>
      <c r="N70" s="24"/>
      <c r="O70" s="21"/>
      <c r="P70" s="21"/>
      <c r="Q70" s="59">
        <f t="shared" si="3"/>
        <v>53.93294512674693</v>
      </c>
      <c r="R70" s="25">
        <v>45821</v>
      </c>
      <c r="S70" s="26"/>
      <c r="T70" s="26"/>
      <c r="U70" s="8"/>
      <c r="V70" s="26"/>
      <c r="W70" s="26"/>
      <c r="X70" s="7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spans="2:54" ht="17.25" hidden="1" x14ac:dyDescent="0.3">
      <c r="B71" s="21">
        <v>66</v>
      </c>
      <c r="C71" s="21" t="s">
        <v>180</v>
      </c>
      <c r="D71" s="21" t="s">
        <v>219</v>
      </c>
      <c r="E71" s="6" t="s">
        <v>220</v>
      </c>
      <c r="F71" s="21" t="s">
        <v>208</v>
      </c>
      <c r="G71" s="7">
        <v>52358</v>
      </c>
      <c r="H71" s="7">
        <f t="shared" si="1"/>
        <v>15838.223727993223</v>
      </c>
      <c r="I71" s="7"/>
      <c r="J71" s="21" t="s">
        <v>76</v>
      </c>
      <c r="K71" s="21"/>
      <c r="L71" s="23" t="s">
        <v>49</v>
      </c>
      <c r="M71" s="21" t="s">
        <v>214</v>
      </c>
      <c r="N71" s="24"/>
      <c r="O71" s="21"/>
      <c r="P71" s="21"/>
      <c r="Q71" s="59">
        <f t="shared" si="3"/>
        <v>52.741285014217432</v>
      </c>
      <c r="R71" s="25">
        <v>45821</v>
      </c>
      <c r="S71" s="26"/>
      <c r="T71" s="26"/>
      <c r="U71" s="8"/>
      <c r="V71" s="26"/>
      <c r="W71" s="26"/>
      <c r="X71" s="7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spans="2:54" ht="17.25" hidden="1" x14ac:dyDescent="0.3">
      <c r="B72" s="21">
        <v>67</v>
      </c>
      <c r="C72" s="21" t="s">
        <v>180</v>
      </c>
      <c r="D72" s="21" t="s">
        <v>221</v>
      </c>
      <c r="E72" s="6" t="s">
        <v>222</v>
      </c>
      <c r="F72" s="21" t="s">
        <v>208</v>
      </c>
      <c r="G72" s="7">
        <v>52903</v>
      </c>
      <c r="H72" s="7">
        <f t="shared" si="1"/>
        <v>16003.085486115313</v>
      </c>
      <c r="I72" s="7"/>
      <c r="J72" s="21" t="s">
        <v>76</v>
      </c>
      <c r="K72" s="21"/>
      <c r="L72" s="23" t="s">
        <v>49</v>
      </c>
      <c r="M72" s="21" t="s">
        <v>214</v>
      </c>
      <c r="N72" s="24"/>
      <c r="O72" s="21"/>
      <c r="P72" s="21"/>
      <c r="Q72" s="59">
        <f t="shared" si="3"/>
        <v>53.290274668763992</v>
      </c>
      <c r="R72" s="25">
        <v>45821</v>
      </c>
      <c r="S72" s="26"/>
      <c r="T72" s="26"/>
      <c r="U72" s="8"/>
      <c r="V72" s="26"/>
      <c r="W72" s="26"/>
      <c r="X72" s="7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spans="2:54" ht="17.25" hidden="1" x14ac:dyDescent="0.3">
      <c r="B73" s="23">
        <v>68</v>
      </c>
      <c r="C73" s="21" t="s">
        <v>180</v>
      </c>
      <c r="D73" s="21" t="s">
        <v>223</v>
      </c>
      <c r="E73" s="6" t="s">
        <v>224</v>
      </c>
      <c r="F73" s="21" t="s">
        <v>208</v>
      </c>
      <c r="G73" s="7">
        <v>64203</v>
      </c>
      <c r="H73" s="7">
        <f t="shared" si="1"/>
        <v>19421.32010405953</v>
      </c>
      <c r="I73" s="7"/>
      <c r="J73" s="21" t="s">
        <v>76</v>
      </c>
      <c r="K73" s="21"/>
      <c r="L73" s="23" t="s">
        <v>49</v>
      </c>
      <c r="M73" s="21" t="s">
        <v>214</v>
      </c>
      <c r="N73" s="24"/>
      <c r="O73" s="21"/>
      <c r="P73" s="21"/>
      <c r="Q73" s="59">
        <f t="shared" si="3"/>
        <v>64.672995946518242</v>
      </c>
      <c r="R73" s="25">
        <v>45821</v>
      </c>
      <c r="S73" s="26"/>
      <c r="T73" s="26"/>
      <c r="U73" s="8"/>
      <c r="V73" s="26"/>
      <c r="W73" s="26"/>
      <c r="X73" s="7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2:54" ht="17.25" hidden="1" x14ac:dyDescent="0.3">
      <c r="B74" s="21">
        <v>69</v>
      </c>
      <c r="C74" s="21" t="s">
        <v>180</v>
      </c>
      <c r="D74" s="21" t="s">
        <v>225</v>
      </c>
      <c r="E74" s="6" t="s">
        <v>226</v>
      </c>
      <c r="F74" s="21" t="s">
        <v>208</v>
      </c>
      <c r="G74" s="7">
        <v>63873</v>
      </c>
      <c r="H74" s="7">
        <f t="shared" si="1"/>
        <v>19321.495553270011</v>
      </c>
      <c r="I74" s="7"/>
      <c r="J74" s="21" t="s">
        <v>76</v>
      </c>
      <c r="K74" s="21"/>
      <c r="L74" s="23" t="s">
        <v>49</v>
      </c>
      <c r="M74" s="21" t="s">
        <v>214</v>
      </c>
      <c r="N74" s="24"/>
      <c r="O74" s="21"/>
      <c r="P74" s="21"/>
      <c r="Q74" s="59">
        <f t="shared" si="3"/>
        <v>64.34058019238914</v>
      </c>
      <c r="R74" s="25">
        <v>45821</v>
      </c>
      <c r="S74" s="26"/>
      <c r="T74" s="26"/>
      <c r="U74" s="8"/>
      <c r="V74" s="26"/>
      <c r="W74" s="26"/>
      <c r="X74" s="7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spans="2:54" ht="17.25" hidden="1" x14ac:dyDescent="0.3">
      <c r="B75" s="21">
        <v>70</v>
      </c>
      <c r="C75" s="21" t="s">
        <v>180</v>
      </c>
      <c r="D75" s="21" t="s">
        <v>227</v>
      </c>
      <c r="E75" s="6" t="s">
        <v>228</v>
      </c>
      <c r="F75" s="21" t="s">
        <v>208</v>
      </c>
      <c r="G75" s="7">
        <v>64535</v>
      </c>
      <c r="H75" s="7">
        <f t="shared" si="1"/>
        <v>19521.749652126564</v>
      </c>
      <c r="I75" s="7"/>
      <c r="J75" s="21" t="s">
        <v>76</v>
      </c>
      <c r="K75" s="21"/>
      <c r="L75" s="23" t="s">
        <v>49</v>
      </c>
      <c r="M75" s="21" t="s">
        <v>214</v>
      </c>
      <c r="N75" s="24"/>
      <c r="O75" s="21"/>
      <c r="P75" s="21"/>
      <c r="Q75" s="59">
        <f t="shared" si="3"/>
        <v>65.007426341581464</v>
      </c>
      <c r="R75" s="25">
        <v>45821</v>
      </c>
      <c r="S75" s="26"/>
      <c r="T75" s="26"/>
      <c r="U75" s="8"/>
      <c r="V75" s="26"/>
      <c r="W75" s="26"/>
      <c r="X75" s="7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spans="2:54" ht="17.25" hidden="1" x14ac:dyDescent="0.3">
      <c r="B76" s="23">
        <v>71</v>
      </c>
      <c r="C76" s="21" t="s">
        <v>180</v>
      </c>
      <c r="D76" s="21" t="s">
        <v>229</v>
      </c>
      <c r="E76" s="6" t="s">
        <v>230</v>
      </c>
      <c r="F76" s="21" t="s">
        <v>208</v>
      </c>
      <c r="G76" s="7">
        <v>63701</v>
      </c>
      <c r="H76" s="7">
        <f t="shared" si="1"/>
        <v>19269.465787403955</v>
      </c>
      <c r="I76" s="30"/>
      <c r="J76" s="21" t="s">
        <v>76</v>
      </c>
      <c r="K76" s="23"/>
      <c r="L76" s="23" t="s">
        <v>49</v>
      </c>
      <c r="M76" s="21" t="s">
        <v>214</v>
      </c>
      <c r="N76" s="23"/>
      <c r="O76" s="23"/>
      <c r="P76" s="23"/>
      <c r="Q76" s="59">
        <f t="shared" si="3"/>
        <v>64.167321072055174</v>
      </c>
      <c r="R76" s="25">
        <v>45821</v>
      </c>
      <c r="S76" s="28"/>
      <c r="T76" s="28"/>
      <c r="U76" s="13"/>
      <c r="V76" s="28"/>
      <c r="W76" s="29"/>
      <c r="X76" s="30"/>
      <c r="Y76" s="10"/>
      <c r="Z76" s="10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spans="2:54" ht="17.25" hidden="1" x14ac:dyDescent="0.3">
      <c r="B77" s="21">
        <v>72</v>
      </c>
      <c r="C77" s="21" t="s">
        <v>180</v>
      </c>
      <c r="D77" s="21" t="s">
        <v>231</v>
      </c>
      <c r="E77" s="6" t="s">
        <v>232</v>
      </c>
      <c r="F77" s="21" t="s">
        <v>208</v>
      </c>
      <c r="G77" s="7">
        <v>64131</v>
      </c>
      <c r="H77" s="7">
        <f t="shared" si="1"/>
        <v>19399.540202069089</v>
      </c>
      <c r="I77" s="7"/>
      <c r="J77" s="21" t="s">
        <v>76</v>
      </c>
      <c r="K77" s="23"/>
      <c r="L77" s="23" t="s">
        <v>49</v>
      </c>
      <c r="M77" s="21" t="s">
        <v>214</v>
      </c>
      <c r="N77" s="21"/>
      <c r="O77" s="21"/>
      <c r="P77" s="21"/>
      <c r="Q77" s="59">
        <f t="shared" si="3"/>
        <v>64.600468872890062</v>
      </c>
      <c r="R77" s="25">
        <v>45821</v>
      </c>
      <c r="S77" s="26"/>
      <c r="T77" s="26"/>
      <c r="U77" s="8"/>
      <c r="V77" s="26"/>
      <c r="W77" s="27"/>
      <c r="X77" s="7"/>
      <c r="Y77" s="9"/>
      <c r="Z77" s="10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spans="2:54" ht="17.25" hidden="1" x14ac:dyDescent="0.3">
      <c r="B78" s="21"/>
      <c r="C78" s="21"/>
      <c r="D78" s="21"/>
      <c r="E78" s="6"/>
      <c r="F78" s="22"/>
      <c r="G78" s="7"/>
      <c r="H78" s="7"/>
      <c r="I78" s="7"/>
      <c r="J78" s="21"/>
      <c r="K78" s="23"/>
      <c r="L78" s="23"/>
      <c r="M78" s="23"/>
      <c r="N78" s="21"/>
      <c r="O78" s="21"/>
      <c r="P78" s="21"/>
      <c r="Q78" s="21"/>
      <c r="R78" s="28"/>
      <c r="S78" s="26"/>
      <c r="T78" s="26"/>
      <c r="U78" s="8"/>
      <c r="V78" s="26"/>
      <c r="W78" s="27"/>
      <c r="X78" s="7"/>
      <c r="Y78" s="9"/>
      <c r="Z78" s="10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spans="2:54" ht="17.25" hidden="1" x14ac:dyDescent="0.3">
      <c r="B79" s="21"/>
      <c r="C79" s="21"/>
      <c r="D79" s="21"/>
      <c r="E79" s="6"/>
      <c r="F79" s="22"/>
      <c r="G79" s="7"/>
      <c r="H79" s="7"/>
      <c r="I79" s="7"/>
      <c r="J79" s="21"/>
      <c r="K79" s="23"/>
      <c r="L79" s="23"/>
      <c r="M79" s="23"/>
      <c r="N79" s="21"/>
      <c r="O79" s="21"/>
      <c r="P79" s="21"/>
      <c r="Q79" s="21"/>
      <c r="R79" s="28"/>
      <c r="S79" s="26"/>
      <c r="T79" s="26"/>
      <c r="U79" s="8"/>
      <c r="V79" s="26"/>
      <c r="W79" s="27"/>
      <c r="X79" s="7"/>
      <c r="Y79" s="9"/>
      <c r="Z79" s="10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spans="2:54" ht="17.25" hidden="1" x14ac:dyDescent="0.3">
      <c r="B80" s="23"/>
      <c r="C80" s="21"/>
      <c r="D80" s="21"/>
      <c r="E80" s="6"/>
      <c r="F80" s="22"/>
      <c r="G80" s="7"/>
      <c r="H80" s="7"/>
      <c r="I80" s="7"/>
      <c r="J80" s="21"/>
      <c r="K80" s="23"/>
      <c r="L80" s="23"/>
      <c r="M80" s="23"/>
      <c r="N80" s="21"/>
      <c r="O80" s="21"/>
      <c r="P80" s="21"/>
      <c r="Q80" s="21"/>
      <c r="R80" s="28"/>
      <c r="S80" s="26"/>
      <c r="T80" s="26"/>
      <c r="U80" s="8"/>
      <c r="V80" s="26"/>
      <c r="W80" s="27"/>
      <c r="X80" s="7"/>
      <c r="Y80" s="9"/>
      <c r="Z80" s="10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spans="2:54" ht="17.25" hidden="1" x14ac:dyDescent="0.3">
      <c r="B81" s="21"/>
      <c r="C81" s="21"/>
      <c r="D81" s="21"/>
      <c r="E81" s="6"/>
      <c r="F81" s="22"/>
      <c r="G81" s="7"/>
      <c r="H81" s="7"/>
      <c r="I81" s="7"/>
      <c r="J81" s="21"/>
      <c r="K81" s="23"/>
      <c r="L81" s="23"/>
      <c r="M81" s="23"/>
      <c r="N81" s="21"/>
      <c r="O81" s="21"/>
      <c r="P81" s="21"/>
      <c r="Q81" s="21"/>
      <c r="R81" s="28"/>
      <c r="S81" s="26"/>
      <c r="T81" s="26"/>
      <c r="U81" s="8"/>
      <c r="V81" s="26"/>
      <c r="W81" s="27"/>
      <c r="X81" s="7"/>
      <c r="Y81" s="9"/>
      <c r="Z81" s="10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2:54" ht="17.25" hidden="1" x14ac:dyDescent="0.3">
      <c r="B82" s="4"/>
      <c r="C82" s="4"/>
      <c r="D82" s="4"/>
      <c r="E82" s="15"/>
      <c r="Y82" s="16"/>
      <c r="Z82" s="16"/>
    </row>
    <row r="83" spans="2:54" ht="17.25" hidden="1" x14ac:dyDescent="0.3">
      <c r="B83" s="4"/>
      <c r="C83" s="4"/>
      <c r="D83" s="4"/>
      <c r="E83" s="15"/>
      <c r="Y83" s="16"/>
      <c r="Z83" s="16"/>
    </row>
    <row r="84" spans="2:54" ht="17.25" hidden="1" x14ac:dyDescent="0.3">
      <c r="D84" s="4"/>
    </row>
    <row r="85" spans="2:54" x14ac:dyDescent="0.3">
      <c r="J85" s="3"/>
    </row>
    <row r="86" spans="2:54" x14ac:dyDescent="0.3">
      <c r="J86" s="3"/>
    </row>
  </sheetData>
  <autoFilter ref="B5:BB84" xr:uid="{00000000-0009-0000-0000-000000000000}">
    <filterColumn colId="1">
      <filters>
        <filter val="김제"/>
      </filters>
    </filterColumn>
    <filterColumn colId="8">
      <filters>
        <filter val="콩"/>
      </filters>
    </filterColumn>
    <sortState xmlns:xlrd2="http://schemas.microsoft.com/office/spreadsheetml/2017/richdata2" ref="B43:BB53">
      <sortCondition ref="B5:B84"/>
    </sortState>
  </autoFilter>
  <mergeCells count="55">
    <mergeCell ref="I4:I5"/>
    <mergeCell ref="AF2:AK3"/>
    <mergeCell ref="AQ2:AT3"/>
    <mergeCell ref="B4:B5"/>
    <mergeCell ref="C4:C5"/>
    <mergeCell ref="D4:D5"/>
    <mergeCell ref="E4:E5"/>
    <mergeCell ref="F4:F5"/>
    <mergeCell ref="G4:G5"/>
    <mergeCell ref="H4:H5"/>
    <mergeCell ref="J4:J5"/>
    <mergeCell ref="V4:V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AH4:AH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T4:AT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BA4:BA5"/>
    <mergeCell ref="BB4:BB5"/>
    <mergeCell ref="AU4:AU5"/>
    <mergeCell ref="AV4:AV5"/>
    <mergeCell ref="AW4:AW5"/>
    <mergeCell ref="AX4:AX5"/>
    <mergeCell ref="AY4:AY5"/>
    <mergeCell ref="AZ4:AZ5"/>
  </mergeCells>
  <phoneticPr fontId="2" type="noConversion"/>
  <pageMargins left="0.23622047244094491" right="0.23622047244094491" top="0.74803149606299213" bottom="0.74803149606299213" header="0.31496062992125984" footer="0.31496062992125984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FF00"/>
    <pageSetUpPr fitToPage="1"/>
  </sheetPr>
  <dimension ref="B1:BE179"/>
  <sheetViews>
    <sheetView zoomScale="85" zoomScaleNormal="85" zoomScaleSheetLayoutView="40" workbookViewId="0">
      <pane xSplit="4" ySplit="6" topLeftCell="G103" activePane="bottomRight" state="frozen"/>
      <selection pane="topRight" activeCell="B2" sqref="B2:Y3 B6:Y6 B11:Y11 B18:Y24 B27:Y30 B32:Y36 B48:Y54 B56:Y58 B61:Y78 B80:Y81"/>
      <selection pane="bottomLeft" activeCell="B2" sqref="B2:Y3 B6:Y6 B11:Y11 B18:Y24 B27:Y30 B32:Y36 B48:Y54 B56:Y58 B61:Y78 B80:Y81"/>
      <selection pane="bottomRight" activeCell="A110" sqref="A110:XFD113"/>
    </sheetView>
  </sheetViews>
  <sheetFormatPr defaultColWidth="9" defaultRowHeight="16.5" x14ac:dyDescent="0.3"/>
  <cols>
    <col min="1" max="2" width="9" style="1"/>
    <col min="3" max="3" width="10.125" style="1" customWidth="1"/>
    <col min="4" max="4" width="10" style="1" bestFit="1" customWidth="1"/>
    <col min="5" max="5" width="72.125" style="18" bestFit="1" customWidth="1"/>
    <col min="6" max="6" width="27.5" style="1" bestFit="1" customWidth="1"/>
    <col min="7" max="7" width="15.125" style="1" customWidth="1"/>
    <col min="8" max="9" width="16.125" style="1" customWidth="1"/>
    <col min="10" max="10" width="40.625" style="1" bestFit="1" customWidth="1"/>
    <col min="11" max="12" width="16.125" style="1" customWidth="1"/>
    <col min="13" max="13" width="10.875" style="1" customWidth="1"/>
    <col min="14" max="14" width="11.875" style="1" bestFit="1" customWidth="1"/>
    <col min="15" max="15" width="11.75" style="1" customWidth="1"/>
    <col min="16" max="16" width="31.25" style="1" customWidth="1"/>
    <col min="17" max="17" width="17.75" style="1" customWidth="1"/>
    <col min="18" max="18" width="14.75" style="1" hidden="1" customWidth="1"/>
    <col min="19" max="19" width="11" style="1" customWidth="1"/>
    <col min="20" max="20" width="13.25" style="1" customWidth="1"/>
    <col min="21" max="21" width="16.25" style="1" customWidth="1"/>
    <col min="22" max="23" width="15.375" style="1" customWidth="1"/>
    <col min="24" max="24" width="15.75" style="1" customWidth="1"/>
    <col min="25" max="25" width="11.5" style="1" bestFit="1" customWidth="1"/>
    <col min="26" max="26" width="11.5" style="1" customWidth="1"/>
    <col min="27" max="27" width="23.5" style="1" customWidth="1"/>
    <col min="28" max="28" width="15" style="3" customWidth="1"/>
    <col min="29" max="29" width="17.125" style="3" customWidth="1"/>
    <col min="30" max="30" width="15" style="1" customWidth="1"/>
    <col min="31" max="31" width="17.75" style="1" hidden="1" customWidth="1"/>
    <col min="32" max="32" width="5.75" style="1" bestFit="1" customWidth="1"/>
    <col min="33" max="33" width="16.375" style="1" bestFit="1" customWidth="1"/>
    <col min="34" max="34" width="16.375" style="1" customWidth="1"/>
    <col min="35" max="35" width="19.375" style="1" customWidth="1"/>
    <col min="36" max="36" width="23.75" style="1" customWidth="1"/>
    <col min="37" max="37" width="24.875" style="1" customWidth="1"/>
    <col min="38" max="38" width="16.75" style="1" bestFit="1" customWidth="1"/>
    <col min="39" max="39" width="20.75" style="1" bestFit="1" customWidth="1"/>
    <col min="40" max="40" width="16.75" style="1" customWidth="1"/>
    <col min="41" max="41" width="16.5" style="1" bestFit="1" customWidth="1"/>
    <col min="42" max="42" width="14.625" style="1" customWidth="1"/>
    <col min="43" max="43" width="12.75" style="1" bestFit="1" customWidth="1"/>
    <col min="44" max="45" width="12.75" style="1" customWidth="1"/>
    <col min="46" max="46" width="18.125" style="1" bestFit="1" customWidth="1"/>
    <col min="47" max="47" width="16.375" style="1" customWidth="1"/>
    <col min="48" max="48" width="18.125" style="1" bestFit="1" customWidth="1"/>
    <col min="49" max="49" width="20.25" style="1" customWidth="1"/>
    <col min="50" max="16384" width="9" style="1"/>
  </cols>
  <sheetData>
    <row r="1" spans="2:57" ht="17.25" thickBot="1" x14ac:dyDescent="0.35">
      <c r="H1" s="2"/>
      <c r="I1" s="2"/>
      <c r="J1" s="2"/>
      <c r="K1" s="2"/>
      <c r="L1" s="2"/>
    </row>
    <row r="2" spans="2:57" ht="18" thickBot="1" x14ac:dyDescent="0.35">
      <c r="B2" s="4"/>
      <c r="C2" s="4"/>
      <c r="D2" s="4"/>
      <c r="E2" s="36" t="s">
        <v>0</v>
      </c>
      <c r="F2" s="4"/>
      <c r="G2" s="4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80"/>
      <c r="Y2" s="4" t="s">
        <v>233</v>
      </c>
      <c r="Z2" s="4" t="s">
        <v>234</v>
      </c>
      <c r="AA2" s="4" t="s">
        <v>235</v>
      </c>
      <c r="AB2" s="20"/>
      <c r="AC2" s="20" t="s">
        <v>236</v>
      </c>
      <c r="AD2" s="4"/>
      <c r="AE2" s="4"/>
      <c r="AF2" s="4"/>
      <c r="AG2" s="4"/>
      <c r="AH2" s="4"/>
      <c r="AI2" s="239" t="s">
        <v>1</v>
      </c>
      <c r="AJ2" s="239"/>
      <c r="AK2" s="239"/>
      <c r="AL2" s="239"/>
      <c r="AM2" s="239"/>
      <c r="AN2" s="239"/>
      <c r="AO2" s="4"/>
      <c r="AP2" s="4"/>
      <c r="AQ2" s="4"/>
      <c r="AR2" s="4"/>
      <c r="AT2" s="245" t="s">
        <v>2</v>
      </c>
      <c r="AU2" s="245"/>
      <c r="AV2" s="245"/>
      <c r="AW2" s="245"/>
    </row>
    <row r="3" spans="2:57" ht="18" thickBot="1" x14ac:dyDescent="0.35">
      <c r="B3" s="4"/>
      <c r="C3" s="4"/>
      <c r="D3" s="4"/>
      <c r="E3" s="108" t="s">
        <v>237</v>
      </c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0"/>
      <c r="AC3" s="20"/>
      <c r="AD3" s="4"/>
      <c r="AE3" s="4"/>
      <c r="AF3" s="4"/>
      <c r="AG3" s="4"/>
      <c r="AH3" s="4"/>
      <c r="AI3" s="239"/>
      <c r="AJ3" s="239"/>
      <c r="AK3" s="239"/>
      <c r="AL3" s="239"/>
      <c r="AM3" s="239"/>
      <c r="AN3" s="239"/>
      <c r="AO3" s="4"/>
      <c r="AP3" s="4"/>
      <c r="AQ3" s="4"/>
      <c r="AR3" s="4"/>
      <c r="AT3" s="245"/>
      <c r="AU3" s="245"/>
      <c r="AV3" s="245"/>
      <c r="AW3" s="245"/>
    </row>
    <row r="4" spans="2:57" ht="18" thickBot="1" x14ac:dyDescent="0.35">
      <c r="B4" s="4"/>
      <c r="C4" s="4"/>
      <c r="D4" s="4"/>
      <c r="E4" s="161"/>
      <c r="F4" s="4"/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0"/>
      <c r="AC4" s="20"/>
      <c r="AD4" s="4"/>
      <c r="AE4" s="4"/>
      <c r="AF4" s="4"/>
      <c r="AG4" s="4"/>
      <c r="AH4" s="4"/>
      <c r="AI4" s="239"/>
      <c r="AJ4" s="239"/>
      <c r="AK4" s="239"/>
      <c r="AL4" s="239"/>
      <c r="AM4" s="239"/>
      <c r="AN4" s="239"/>
      <c r="AO4" s="4"/>
      <c r="AP4" s="4"/>
      <c r="AQ4" s="4"/>
      <c r="AR4" s="4"/>
      <c r="AT4" s="245"/>
      <c r="AU4" s="245"/>
      <c r="AV4" s="245"/>
      <c r="AW4" s="245"/>
    </row>
    <row r="5" spans="2:57" ht="15.6" customHeight="1" thickBot="1" x14ac:dyDescent="0.35">
      <c r="B5" s="255" t="s">
        <v>3</v>
      </c>
      <c r="C5" s="255" t="s">
        <v>4</v>
      </c>
      <c r="D5" s="255" t="s">
        <v>5</v>
      </c>
      <c r="E5" s="261" t="s">
        <v>6</v>
      </c>
      <c r="F5" s="255" t="s">
        <v>7</v>
      </c>
      <c r="G5" s="255" t="s">
        <v>8</v>
      </c>
      <c r="H5" s="256" t="s">
        <v>9</v>
      </c>
      <c r="I5" s="256" t="s">
        <v>238</v>
      </c>
      <c r="J5" s="256"/>
      <c r="K5" s="256"/>
      <c r="L5" s="256"/>
      <c r="M5" s="255" t="s">
        <v>11</v>
      </c>
      <c r="N5" s="255" t="s">
        <v>12</v>
      </c>
      <c r="O5" s="255" t="s">
        <v>13</v>
      </c>
      <c r="P5" s="255" t="s">
        <v>14</v>
      </c>
      <c r="Q5" s="258" t="s">
        <v>15</v>
      </c>
      <c r="R5" s="258" t="s">
        <v>16</v>
      </c>
      <c r="S5" s="258" t="s">
        <v>17</v>
      </c>
      <c r="T5" s="258" t="s">
        <v>18</v>
      </c>
      <c r="U5" s="255" t="s">
        <v>19</v>
      </c>
      <c r="V5" s="255" t="s">
        <v>20</v>
      </c>
      <c r="W5" s="255" t="s">
        <v>21</v>
      </c>
      <c r="X5" s="255" t="s">
        <v>22</v>
      </c>
      <c r="Y5" s="255" t="s">
        <v>23</v>
      </c>
      <c r="Z5" s="255" t="s">
        <v>24</v>
      </c>
      <c r="AA5" s="255" t="s">
        <v>239</v>
      </c>
      <c r="AB5" s="256" t="s">
        <v>26</v>
      </c>
      <c r="AC5" s="256" t="s">
        <v>27</v>
      </c>
      <c r="AD5" s="255" t="s">
        <v>28</v>
      </c>
      <c r="AE5" s="255" t="s">
        <v>7</v>
      </c>
      <c r="AF5" s="255" t="s">
        <v>29</v>
      </c>
      <c r="AG5" s="255" t="s">
        <v>30</v>
      </c>
      <c r="AH5" s="257" t="s">
        <v>31</v>
      </c>
      <c r="AI5" s="233" t="s">
        <v>32</v>
      </c>
      <c r="AJ5" s="233" t="s">
        <v>33</v>
      </c>
      <c r="AK5" s="233" t="s">
        <v>34</v>
      </c>
      <c r="AL5" s="227" t="s">
        <v>35</v>
      </c>
      <c r="AM5" s="229" t="s">
        <v>36</v>
      </c>
      <c r="AN5" s="229" t="s">
        <v>37</v>
      </c>
      <c r="AO5" s="231" t="s">
        <v>38</v>
      </c>
      <c r="AP5" s="233" t="s">
        <v>39</v>
      </c>
      <c r="AQ5" s="235" t="s">
        <v>40</v>
      </c>
      <c r="AR5" s="235" t="s">
        <v>41</v>
      </c>
      <c r="AS5" s="224"/>
      <c r="AT5" s="224" t="s">
        <v>42</v>
      </c>
      <c r="AU5" s="226" t="s">
        <v>32</v>
      </c>
      <c r="AV5" s="226" t="s">
        <v>33</v>
      </c>
      <c r="AW5" s="226" t="s">
        <v>35</v>
      </c>
      <c r="AX5" s="224"/>
      <c r="AY5" s="224"/>
      <c r="AZ5" s="224"/>
      <c r="BA5" s="224"/>
      <c r="BB5" s="224"/>
      <c r="BC5" s="224"/>
      <c r="BD5" s="224"/>
      <c r="BE5" s="224"/>
    </row>
    <row r="6" spans="2:57" ht="17.25" x14ac:dyDescent="0.3">
      <c r="B6" s="255"/>
      <c r="C6" s="255"/>
      <c r="D6" s="255"/>
      <c r="E6" s="261"/>
      <c r="F6" s="255"/>
      <c r="G6" s="255"/>
      <c r="H6" s="256"/>
      <c r="I6" s="7" t="s">
        <v>240</v>
      </c>
      <c r="J6" s="7" t="s">
        <v>241</v>
      </c>
      <c r="K6" s="7" t="s">
        <v>242</v>
      </c>
      <c r="L6" s="7" t="s">
        <v>243</v>
      </c>
      <c r="M6" s="255"/>
      <c r="N6" s="255"/>
      <c r="O6" s="255"/>
      <c r="P6" s="255"/>
      <c r="Q6" s="258"/>
      <c r="R6" s="258"/>
      <c r="S6" s="258"/>
      <c r="T6" s="258"/>
      <c r="U6" s="255"/>
      <c r="V6" s="255"/>
      <c r="W6" s="255"/>
      <c r="X6" s="255"/>
      <c r="Y6" s="255"/>
      <c r="Z6" s="255"/>
      <c r="AA6" s="255"/>
      <c r="AB6" s="256"/>
      <c r="AC6" s="256"/>
      <c r="AD6" s="255"/>
      <c r="AE6" s="255"/>
      <c r="AF6" s="255"/>
      <c r="AG6" s="255"/>
      <c r="AH6" s="257"/>
      <c r="AI6" s="233"/>
      <c r="AJ6" s="233"/>
      <c r="AK6" s="233"/>
      <c r="AL6" s="227"/>
      <c r="AM6" s="229"/>
      <c r="AN6" s="229"/>
      <c r="AO6" s="231"/>
      <c r="AP6" s="233"/>
      <c r="AQ6" s="235"/>
      <c r="AR6" s="235"/>
      <c r="AS6" s="224"/>
      <c r="AT6" s="224"/>
      <c r="AU6" s="226"/>
      <c r="AV6" s="226"/>
      <c r="AW6" s="226"/>
      <c r="AX6" s="224"/>
      <c r="AY6" s="224"/>
      <c r="AZ6" s="224"/>
      <c r="BA6" s="224"/>
      <c r="BB6" s="224"/>
      <c r="BC6" s="224"/>
      <c r="BD6" s="224"/>
      <c r="BE6" s="224"/>
    </row>
    <row r="7" spans="2:57" ht="17.25" hidden="1" x14ac:dyDescent="0.3">
      <c r="B7" s="21">
        <v>1</v>
      </c>
      <c r="C7" s="21" t="s">
        <v>244</v>
      </c>
      <c r="D7" s="21" t="s">
        <v>245</v>
      </c>
      <c r="E7" s="162" t="s">
        <v>246</v>
      </c>
      <c r="F7" s="21" t="s">
        <v>247</v>
      </c>
      <c r="G7" s="59">
        <v>1133</v>
      </c>
      <c r="H7" s="7">
        <f t="shared" ref="H7" si="0">G7/3.3058</f>
        <v>342.73095771069029</v>
      </c>
      <c r="I7" s="7" t="s">
        <v>248</v>
      </c>
      <c r="J7" s="7" t="s">
        <v>249</v>
      </c>
      <c r="K7" s="7" t="s">
        <v>248</v>
      </c>
      <c r="L7" s="7" t="s">
        <v>147</v>
      </c>
      <c r="M7" s="21" t="s">
        <v>76</v>
      </c>
      <c r="N7" s="21" t="s">
        <v>77</v>
      </c>
      <c r="O7" s="21"/>
      <c r="P7" s="21" t="s">
        <v>250</v>
      </c>
      <c r="Q7" s="22"/>
      <c r="R7" s="22"/>
      <c r="S7" s="22">
        <v>0.5</v>
      </c>
      <c r="T7" s="21">
        <v>0</v>
      </c>
      <c r="U7" s="26">
        <v>45810</v>
      </c>
      <c r="V7" s="21"/>
      <c r="W7" s="21"/>
      <c r="X7" s="21"/>
      <c r="Y7" s="21"/>
      <c r="Z7" s="21"/>
      <c r="AA7" s="21"/>
      <c r="AB7" s="7"/>
      <c r="AC7" s="7"/>
      <c r="AD7" s="21"/>
      <c r="AE7" s="21"/>
      <c r="AF7" s="21"/>
      <c r="AG7" s="21"/>
      <c r="AH7" s="44"/>
      <c r="AI7" s="23"/>
      <c r="AJ7" s="23"/>
      <c r="AK7" s="23"/>
      <c r="AL7" s="31"/>
      <c r="AM7" s="41"/>
      <c r="AN7" s="41"/>
      <c r="AO7" s="40"/>
      <c r="AP7" s="23"/>
      <c r="AQ7" s="43"/>
      <c r="AR7" s="43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2:57" ht="17.25" hidden="1" x14ac:dyDescent="0.3">
      <c r="B8" s="21">
        <v>2</v>
      </c>
      <c r="C8" s="21" t="s">
        <v>244</v>
      </c>
      <c r="D8" s="21" t="s">
        <v>251</v>
      </c>
      <c r="E8" s="162" t="s">
        <v>252</v>
      </c>
      <c r="F8" s="21" t="s">
        <v>247</v>
      </c>
      <c r="G8" s="59">
        <v>2290</v>
      </c>
      <c r="H8" s="7">
        <f t="shared" ref="H8:H39" si="1">G8/3.3058</f>
        <v>692.72188275152757</v>
      </c>
      <c r="I8" s="7" t="s">
        <v>248</v>
      </c>
      <c r="J8" s="7" t="s">
        <v>249</v>
      </c>
      <c r="K8" s="7" t="s">
        <v>248</v>
      </c>
      <c r="L8" s="7" t="s">
        <v>147</v>
      </c>
      <c r="M8" s="21" t="s">
        <v>76</v>
      </c>
      <c r="N8" s="21" t="s">
        <v>77</v>
      </c>
      <c r="O8" s="21"/>
      <c r="P8" s="21" t="s">
        <v>250</v>
      </c>
      <c r="Q8" s="22"/>
      <c r="R8" s="22"/>
      <c r="S8" s="22">
        <v>1</v>
      </c>
      <c r="T8" s="21">
        <v>0</v>
      </c>
      <c r="U8" s="26">
        <v>45810</v>
      </c>
      <c r="V8" s="21"/>
      <c r="W8" s="21"/>
      <c r="X8" s="21"/>
      <c r="Y8" s="21"/>
      <c r="Z8" s="21"/>
      <c r="AA8" s="21"/>
      <c r="AB8" s="7"/>
      <c r="AC8" s="7"/>
      <c r="AD8" s="21"/>
      <c r="AE8" s="21"/>
      <c r="AF8" s="21"/>
      <c r="AG8" s="21"/>
      <c r="AH8" s="69"/>
      <c r="AI8" s="21"/>
      <c r="AJ8" s="21"/>
      <c r="AK8" s="21"/>
      <c r="AL8" s="21"/>
      <c r="AM8" s="21"/>
      <c r="AN8" s="21"/>
      <c r="AO8" s="21"/>
      <c r="AP8" s="21"/>
      <c r="AQ8" s="22"/>
      <c r="AR8" s="22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</row>
    <row r="9" spans="2:57" ht="17.25" hidden="1" x14ac:dyDescent="0.3">
      <c r="B9" s="21">
        <v>3</v>
      </c>
      <c r="C9" s="21" t="s">
        <v>244</v>
      </c>
      <c r="D9" s="21" t="s">
        <v>253</v>
      </c>
      <c r="E9" s="162" t="s">
        <v>254</v>
      </c>
      <c r="F9" s="21" t="s">
        <v>247</v>
      </c>
      <c r="G9" s="7">
        <v>3044</v>
      </c>
      <c r="H9" s="7">
        <f t="shared" si="1"/>
        <v>920.80585637364629</v>
      </c>
      <c r="I9" s="7" t="s">
        <v>248</v>
      </c>
      <c r="J9" s="7" t="s">
        <v>249</v>
      </c>
      <c r="K9" s="7" t="s">
        <v>248</v>
      </c>
      <c r="L9" s="7" t="s">
        <v>147</v>
      </c>
      <c r="M9" s="21" t="s">
        <v>47</v>
      </c>
      <c r="N9" s="21" t="s">
        <v>255</v>
      </c>
      <c r="O9" s="21"/>
      <c r="P9" s="21" t="s">
        <v>256</v>
      </c>
      <c r="Q9" s="21"/>
      <c r="R9" s="21"/>
      <c r="S9" s="21">
        <v>7</v>
      </c>
      <c r="T9" s="21">
        <v>7</v>
      </c>
      <c r="U9" s="26">
        <v>45794</v>
      </c>
      <c r="V9" s="26"/>
      <c r="W9" s="26"/>
      <c r="X9" s="8"/>
      <c r="Y9" s="26"/>
      <c r="Z9" s="27"/>
      <c r="AA9" s="7"/>
      <c r="AB9" s="9"/>
      <c r="AC9" s="9"/>
      <c r="AD9" s="11"/>
      <c r="AE9" s="11"/>
      <c r="AF9" s="11"/>
      <c r="AG9" s="11"/>
      <c r="AH9" s="126"/>
      <c r="AI9" s="11"/>
      <c r="AJ9" s="11"/>
      <c r="AK9" s="11"/>
      <c r="AL9" s="11"/>
      <c r="AM9" s="11"/>
      <c r="AN9" s="11"/>
      <c r="AO9" s="21"/>
      <c r="AP9" s="21"/>
      <c r="AQ9" s="21"/>
      <c r="AR9" s="21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</row>
    <row r="10" spans="2:57" ht="17.25" hidden="1" x14ac:dyDescent="0.3">
      <c r="B10" s="21">
        <v>4</v>
      </c>
      <c r="C10" s="21" t="s">
        <v>244</v>
      </c>
      <c r="D10" s="21" t="s">
        <v>257</v>
      </c>
      <c r="E10" s="162" t="s">
        <v>258</v>
      </c>
      <c r="F10" s="21" t="s">
        <v>247</v>
      </c>
      <c r="G10" s="7">
        <v>3008</v>
      </c>
      <c r="H10" s="7">
        <f t="shared" si="1"/>
        <v>909.9159053784258</v>
      </c>
      <c r="I10" s="7" t="s">
        <v>248</v>
      </c>
      <c r="J10" s="7" t="s">
        <v>249</v>
      </c>
      <c r="K10" s="7" t="s">
        <v>248</v>
      </c>
      <c r="L10" s="7" t="s">
        <v>147</v>
      </c>
      <c r="M10" s="21" t="s">
        <v>47</v>
      </c>
      <c r="N10" s="21" t="s">
        <v>255</v>
      </c>
      <c r="O10" s="21"/>
      <c r="P10" s="21" t="s">
        <v>256</v>
      </c>
      <c r="Q10" s="21"/>
      <c r="R10" s="21"/>
      <c r="S10" s="21">
        <v>7</v>
      </c>
      <c r="T10" s="21">
        <v>7</v>
      </c>
      <c r="U10" s="26">
        <v>45794</v>
      </c>
      <c r="V10" s="26"/>
      <c r="W10" s="26"/>
      <c r="X10" s="8"/>
      <c r="Y10" s="26"/>
      <c r="Z10" s="27"/>
      <c r="AA10" s="7"/>
      <c r="AB10" s="9"/>
      <c r="AC10" s="9"/>
      <c r="AD10" s="11"/>
      <c r="AE10" s="11"/>
      <c r="AF10" s="11"/>
      <c r="AG10" s="11"/>
      <c r="AH10" s="127"/>
      <c r="AI10" s="14"/>
      <c r="AJ10" s="14"/>
      <c r="AK10" s="14"/>
      <c r="AL10" s="95"/>
      <c r="AM10" s="94"/>
      <c r="AN10" s="94"/>
      <c r="AO10" s="40"/>
      <c r="AP10" s="23"/>
      <c r="AQ10" s="41"/>
      <c r="AR10" s="41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</row>
    <row r="11" spans="2:57" ht="17.25" hidden="1" x14ac:dyDescent="0.3">
      <c r="B11" s="21">
        <v>5</v>
      </c>
      <c r="C11" s="21" t="s">
        <v>244</v>
      </c>
      <c r="D11" s="21" t="s">
        <v>259</v>
      </c>
      <c r="E11" s="162" t="s">
        <v>260</v>
      </c>
      <c r="F11" s="21" t="s">
        <v>247</v>
      </c>
      <c r="G11" s="7">
        <v>2924</v>
      </c>
      <c r="H11" s="7">
        <f t="shared" si="1"/>
        <v>884.50601972291122</v>
      </c>
      <c r="I11" s="7" t="s">
        <v>248</v>
      </c>
      <c r="J11" s="7" t="s">
        <v>249</v>
      </c>
      <c r="K11" s="7" t="s">
        <v>248</v>
      </c>
      <c r="L11" s="7" t="s">
        <v>147</v>
      </c>
      <c r="M11" s="21" t="s">
        <v>47</v>
      </c>
      <c r="N11" s="21" t="s">
        <v>255</v>
      </c>
      <c r="O11" s="21"/>
      <c r="P11" s="21" t="s">
        <v>256</v>
      </c>
      <c r="Q11" s="21"/>
      <c r="R11" s="21"/>
      <c r="S11" s="21">
        <v>7</v>
      </c>
      <c r="T11" s="21">
        <v>7</v>
      </c>
      <c r="U11" s="26">
        <v>45794</v>
      </c>
      <c r="V11" s="26"/>
      <c r="W11" s="26"/>
      <c r="X11" s="8"/>
      <c r="Y11" s="26"/>
      <c r="Z11" s="27"/>
      <c r="AA11" s="7"/>
      <c r="AB11" s="9"/>
      <c r="AC11" s="9"/>
      <c r="AD11" s="11"/>
      <c r="AE11" s="11"/>
      <c r="AF11" s="11"/>
      <c r="AG11" s="11"/>
      <c r="AH11" s="127"/>
      <c r="AI11" s="14"/>
      <c r="AJ11" s="14"/>
      <c r="AK11" s="14"/>
      <c r="AL11" s="95"/>
      <c r="AM11" s="94"/>
      <c r="AN11" s="94"/>
      <c r="AO11" s="40"/>
      <c r="AP11" s="23"/>
      <c r="AQ11" s="41"/>
      <c r="AR11" s="41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</row>
    <row r="12" spans="2:57" ht="17.25" hidden="1" x14ac:dyDescent="0.3">
      <c r="B12" s="21">
        <v>6</v>
      </c>
      <c r="C12" s="21" t="s">
        <v>244</v>
      </c>
      <c r="D12" s="21" t="s">
        <v>261</v>
      </c>
      <c r="E12" s="162" t="s">
        <v>262</v>
      </c>
      <c r="F12" s="21" t="s">
        <v>247</v>
      </c>
      <c r="G12" s="7">
        <v>2389</v>
      </c>
      <c r="H12" s="7">
        <f t="shared" si="1"/>
        <v>722.66924798838409</v>
      </c>
      <c r="I12" s="7" t="s">
        <v>248</v>
      </c>
      <c r="J12" s="7" t="s">
        <v>249</v>
      </c>
      <c r="K12" s="7" t="s">
        <v>248</v>
      </c>
      <c r="L12" s="7" t="s">
        <v>147</v>
      </c>
      <c r="M12" s="21" t="s">
        <v>47</v>
      </c>
      <c r="N12" s="21" t="s">
        <v>255</v>
      </c>
      <c r="O12" s="21"/>
      <c r="P12" s="21" t="s">
        <v>256</v>
      </c>
      <c r="Q12" s="21"/>
      <c r="R12" s="21"/>
      <c r="S12" s="21">
        <v>6</v>
      </c>
      <c r="T12" s="21">
        <v>6</v>
      </c>
      <c r="U12" s="26">
        <v>45794</v>
      </c>
      <c r="V12" s="26"/>
      <c r="W12" s="26"/>
      <c r="X12" s="8"/>
      <c r="Y12" s="26"/>
      <c r="Z12" s="27"/>
      <c r="AA12" s="7"/>
      <c r="AB12" s="9"/>
      <c r="AC12" s="9"/>
      <c r="AD12" s="11"/>
      <c r="AE12" s="11"/>
      <c r="AF12" s="11"/>
      <c r="AG12" s="11"/>
      <c r="AH12" s="127"/>
      <c r="AI12" s="14"/>
      <c r="AJ12" s="14"/>
      <c r="AK12" s="14"/>
      <c r="AL12" s="95"/>
      <c r="AM12" s="94"/>
      <c r="AN12" s="94"/>
      <c r="AO12" s="40"/>
      <c r="AP12" s="23"/>
      <c r="AQ12" s="41"/>
      <c r="AR12" s="41"/>
      <c r="AS12" s="159"/>
      <c r="AT12" s="159"/>
      <c r="AU12" s="159"/>
      <c r="AV12" s="159"/>
      <c r="AW12" s="159"/>
      <c r="AX12" s="159"/>
      <c r="AY12" s="159"/>
      <c r="AZ12" s="159"/>
      <c r="BA12" s="159"/>
      <c r="BB12" s="159"/>
      <c r="BC12" s="159"/>
      <c r="BD12" s="159"/>
      <c r="BE12" s="159"/>
    </row>
    <row r="13" spans="2:57" ht="17.25" hidden="1" x14ac:dyDescent="0.3">
      <c r="B13" s="21">
        <v>7</v>
      </c>
      <c r="C13" s="21" t="s">
        <v>244</v>
      </c>
      <c r="D13" s="21" t="s">
        <v>263</v>
      </c>
      <c r="E13" s="162" t="s">
        <v>264</v>
      </c>
      <c r="F13" s="21" t="s">
        <v>247</v>
      </c>
      <c r="G13" s="7">
        <v>2424</v>
      </c>
      <c r="H13" s="7">
        <f t="shared" si="1"/>
        <v>733.25670034484847</v>
      </c>
      <c r="I13" s="7" t="s">
        <v>248</v>
      </c>
      <c r="J13" s="7" t="s">
        <v>249</v>
      </c>
      <c r="K13" s="7" t="s">
        <v>248</v>
      </c>
      <c r="L13" s="7" t="s">
        <v>147</v>
      </c>
      <c r="M13" s="21" t="s">
        <v>47</v>
      </c>
      <c r="N13" s="21" t="s">
        <v>255</v>
      </c>
      <c r="O13" s="21"/>
      <c r="P13" s="21" t="s">
        <v>256</v>
      </c>
      <c r="Q13" s="21"/>
      <c r="R13" s="21"/>
      <c r="S13" s="21">
        <v>6</v>
      </c>
      <c r="T13" s="21">
        <v>6</v>
      </c>
      <c r="U13" s="26">
        <v>45794</v>
      </c>
      <c r="V13" s="26"/>
      <c r="W13" s="26"/>
      <c r="X13" s="8"/>
      <c r="Y13" s="26"/>
      <c r="Z13" s="27"/>
      <c r="AA13" s="7"/>
      <c r="AB13" s="9"/>
      <c r="AC13" s="9"/>
      <c r="AD13" s="11"/>
      <c r="AE13" s="11"/>
      <c r="AF13" s="11"/>
      <c r="AG13" s="11"/>
      <c r="AH13" s="127"/>
      <c r="AI13" s="14"/>
      <c r="AJ13" s="14"/>
      <c r="AK13" s="14"/>
      <c r="AL13" s="95"/>
      <c r="AM13" s="94"/>
      <c r="AN13" s="94"/>
      <c r="AO13" s="40"/>
      <c r="AP13" s="23"/>
      <c r="AQ13" s="41"/>
      <c r="AR13" s="41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</row>
    <row r="14" spans="2:57" ht="17.25" hidden="1" x14ac:dyDescent="0.3">
      <c r="B14" s="21">
        <v>8</v>
      </c>
      <c r="C14" s="21" t="s">
        <v>244</v>
      </c>
      <c r="D14" s="21" t="s">
        <v>265</v>
      </c>
      <c r="E14" s="162" t="s">
        <v>266</v>
      </c>
      <c r="F14" s="21" t="s">
        <v>247</v>
      </c>
      <c r="G14" s="7">
        <v>2412</v>
      </c>
      <c r="H14" s="7">
        <f t="shared" si="1"/>
        <v>729.62671667977497</v>
      </c>
      <c r="I14" s="7" t="s">
        <v>248</v>
      </c>
      <c r="J14" s="7" t="s">
        <v>249</v>
      </c>
      <c r="K14" s="7" t="s">
        <v>248</v>
      </c>
      <c r="L14" s="7" t="s">
        <v>147</v>
      </c>
      <c r="M14" s="21" t="s">
        <v>47</v>
      </c>
      <c r="N14" s="21" t="s">
        <v>255</v>
      </c>
      <c r="O14" s="21"/>
      <c r="P14" s="21" t="s">
        <v>256</v>
      </c>
      <c r="Q14" s="21"/>
      <c r="R14" s="21"/>
      <c r="S14" s="21">
        <v>6</v>
      </c>
      <c r="T14" s="21">
        <v>7</v>
      </c>
      <c r="U14" s="26">
        <v>45793</v>
      </c>
      <c r="V14" s="26"/>
      <c r="W14" s="26"/>
      <c r="X14" s="8"/>
      <c r="Y14" s="26"/>
      <c r="Z14" s="27"/>
      <c r="AA14" s="7"/>
      <c r="AB14" s="9"/>
      <c r="AC14" s="9"/>
      <c r="AD14" s="11"/>
      <c r="AE14" s="11"/>
      <c r="AF14" s="11"/>
      <c r="AG14" s="11"/>
      <c r="AH14" s="127"/>
      <c r="AI14" s="14"/>
      <c r="AJ14" s="14"/>
      <c r="AK14" s="14"/>
      <c r="AL14" s="95"/>
      <c r="AM14" s="94"/>
      <c r="AN14" s="94"/>
      <c r="AO14" s="40"/>
      <c r="AP14" s="23"/>
      <c r="AQ14" s="41"/>
      <c r="AR14" s="41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</row>
    <row r="15" spans="2:57" ht="17.25" hidden="1" x14ac:dyDescent="0.3">
      <c r="B15" s="21">
        <v>9</v>
      </c>
      <c r="C15" s="21" t="s">
        <v>244</v>
      </c>
      <c r="D15" s="21" t="s">
        <v>267</v>
      </c>
      <c r="E15" s="162" t="s">
        <v>268</v>
      </c>
      <c r="F15" s="21" t="s">
        <v>247</v>
      </c>
      <c r="G15" s="7">
        <v>2509</v>
      </c>
      <c r="H15" s="7">
        <f t="shared" si="1"/>
        <v>758.96908463911916</v>
      </c>
      <c r="I15" s="7" t="s">
        <v>248</v>
      </c>
      <c r="J15" s="7" t="s">
        <v>249</v>
      </c>
      <c r="K15" s="7" t="s">
        <v>248</v>
      </c>
      <c r="L15" s="7" t="s">
        <v>147</v>
      </c>
      <c r="M15" s="21" t="s">
        <v>47</v>
      </c>
      <c r="N15" s="21" t="s">
        <v>255</v>
      </c>
      <c r="O15" s="21"/>
      <c r="P15" s="21" t="s">
        <v>256</v>
      </c>
      <c r="Q15" s="21"/>
      <c r="R15" s="21"/>
      <c r="S15" s="21">
        <v>6</v>
      </c>
      <c r="T15" s="21">
        <v>7</v>
      </c>
      <c r="U15" s="26">
        <v>45793</v>
      </c>
      <c r="V15" s="26"/>
      <c r="W15" s="26"/>
      <c r="X15" s="8"/>
      <c r="Y15" s="26"/>
      <c r="Z15" s="27"/>
      <c r="AA15" s="7"/>
      <c r="AB15" s="9"/>
      <c r="AC15" s="9"/>
      <c r="AD15" s="11"/>
      <c r="AE15" s="11"/>
      <c r="AF15" s="11"/>
      <c r="AG15" s="11"/>
      <c r="AH15" s="127"/>
      <c r="AI15" s="14"/>
      <c r="AJ15" s="14"/>
      <c r="AK15" s="14"/>
      <c r="AL15" s="95"/>
      <c r="AM15" s="94"/>
      <c r="AN15" s="94"/>
      <c r="AO15" s="40"/>
      <c r="AP15" s="23"/>
      <c r="AQ15" s="41"/>
      <c r="AR15" s="41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</row>
    <row r="16" spans="2:57" ht="17.25" hidden="1" x14ac:dyDescent="0.3">
      <c r="B16" s="21">
        <v>10</v>
      </c>
      <c r="C16" s="21" t="s">
        <v>244</v>
      </c>
      <c r="D16" s="21" t="s">
        <v>269</v>
      </c>
      <c r="E16" s="162" t="s">
        <v>270</v>
      </c>
      <c r="F16" s="21" t="s">
        <v>247</v>
      </c>
      <c r="G16" s="7">
        <v>2799</v>
      </c>
      <c r="H16" s="7">
        <f t="shared" si="1"/>
        <v>846.6936898783955</v>
      </c>
      <c r="I16" s="7" t="s">
        <v>248</v>
      </c>
      <c r="J16" s="7" t="s">
        <v>249</v>
      </c>
      <c r="K16" s="7" t="s">
        <v>248</v>
      </c>
      <c r="L16" s="7" t="s">
        <v>147</v>
      </c>
      <c r="M16" s="21" t="s">
        <v>47</v>
      </c>
      <c r="N16" s="21" t="s">
        <v>255</v>
      </c>
      <c r="O16" s="21"/>
      <c r="P16" s="21" t="s">
        <v>256</v>
      </c>
      <c r="Q16" s="21"/>
      <c r="R16" s="21"/>
      <c r="S16" s="21">
        <v>7</v>
      </c>
      <c r="T16" s="21">
        <v>7</v>
      </c>
      <c r="U16" s="26">
        <v>45793</v>
      </c>
      <c r="V16" s="26"/>
      <c r="W16" s="26"/>
      <c r="X16" s="8"/>
      <c r="Y16" s="26"/>
      <c r="Z16" s="27"/>
      <c r="AA16" s="7"/>
      <c r="AB16" s="9"/>
      <c r="AC16" s="9"/>
      <c r="AD16" s="11"/>
      <c r="AE16" s="11"/>
      <c r="AF16" s="11"/>
      <c r="AG16" s="11"/>
      <c r="AH16" s="127"/>
      <c r="AI16" s="14"/>
      <c r="AJ16" s="14"/>
      <c r="AK16" s="14"/>
      <c r="AL16" s="95"/>
      <c r="AM16" s="94"/>
      <c r="AN16" s="94"/>
      <c r="AO16" s="40"/>
      <c r="AP16" s="23"/>
      <c r="AQ16" s="41"/>
      <c r="AR16" s="41"/>
      <c r="AS16" s="159"/>
      <c r="AT16" s="159"/>
      <c r="AU16" s="159"/>
      <c r="AV16" s="159"/>
      <c r="AW16" s="159"/>
      <c r="AX16" s="159"/>
      <c r="AY16" s="159"/>
      <c r="AZ16" s="159"/>
      <c r="BA16" s="159"/>
      <c r="BB16" s="159"/>
      <c r="BC16" s="159"/>
      <c r="BD16" s="159"/>
      <c r="BE16" s="159"/>
    </row>
    <row r="17" spans="2:57" ht="17.25" hidden="1" x14ac:dyDescent="0.3">
      <c r="B17" s="21">
        <v>11</v>
      </c>
      <c r="C17" s="21" t="s">
        <v>244</v>
      </c>
      <c r="D17" s="21" t="s">
        <v>271</v>
      </c>
      <c r="E17" s="162" t="s">
        <v>272</v>
      </c>
      <c r="F17" s="21" t="s">
        <v>247</v>
      </c>
      <c r="G17" s="7">
        <v>2545</v>
      </c>
      <c r="H17" s="7">
        <f t="shared" si="1"/>
        <v>769.85903563433965</v>
      </c>
      <c r="I17" s="7" t="s">
        <v>248</v>
      </c>
      <c r="J17" s="7" t="s">
        <v>249</v>
      </c>
      <c r="K17" s="7" t="s">
        <v>248</v>
      </c>
      <c r="L17" s="7" t="s">
        <v>147</v>
      </c>
      <c r="M17" s="21" t="s">
        <v>47</v>
      </c>
      <c r="N17" s="21" t="s">
        <v>255</v>
      </c>
      <c r="O17" s="21"/>
      <c r="P17" s="21" t="s">
        <v>256</v>
      </c>
      <c r="Q17" s="21"/>
      <c r="R17" s="21"/>
      <c r="S17" s="21">
        <v>6</v>
      </c>
      <c r="T17" s="21">
        <v>6</v>
      </c>
      <c r="U17" s="26">
        <v>45794</v>
      </c>
      <c r="V17" s="26"/>
      <c r="W17" s="26"/>
      <c r="X17" s="8"/>
      <c r="Y17" s="26"/>
      <c r="Z17" s="27"/>
      <c r="AA17" s="7"/>
      <c r="AB17" s="9"/>
      <c r="AC17" s="9"/>
      <c r="AD17" s="11"/>
      <c r="AE17" s="11"/>
      <c r="AF17" s="11"/>
      <c r="AG17" s="11"/>
      <c r="AH17" s="127"/>
      <c r="AI17" s="14"/>
      <c r="AJ17" s="14"/>
      <c r="AK17" s="14"/>
      <c r="AL17" s="95"/>
      <c r="AM17" s="94"/>
      <c r="AN17" s="94"/>
      <c r="AO17" s="40"/>
      <c r="AP17" s="23"/>
      <c r="AQ17" s="41"/>
      <c r="AR17" s="41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</row>
    <row r="18" spans="2:57" ht="17.25" hidden="1" x14ac:dyDescent="0.3">
      <c r="B18" s="21">
        <v>12</v>
      </c>
      <c r="C18" s="21" t="s">
        <v>244</v>
      </c>
      <c r="D18" s="21" t="s">
        <v>273</v>
      </c>
      <c r="E18" s="162" t="s">
        <v>274</v>
      </c>
      <c r="F18" s="21" t="s">
        <v>247</v>
      </c>
      <c r="G18" s="7">
        <v>1939</v>
      </c>
      <c r="H18" s="7">
        <f t="shared" si="1"/>
        <v>586.54486054812753</v>
      </c>
      <c r="I18" s="7" t="s">
        <v>248</v>
      </c>
      <c r="J18" s="7" t="s">
        <v>249</v>
      </c>
      <c r="K18" s="7" t="s">
        <v>248</v>
      </c>
      <c r="L18" s="7" t="s">
        <v>147</v>
      </c>
      <c r="M18" s="21" t="s">
        <v>76</v>
      </c>
      <c r="N18" s="21" t="s">
        <v>275</v>
      </c>
      <c r="O18" s="21"/>
      <c r="P18" s="21" t="s">
        <v>250</v>
      </c>
      <c r="Q18" s="21"/>
      <c r="R18" s="21"/>
      <c r="S18" s="21">
        <v>0</v>
      </c>
      <c r="T18" s="21">
        <v>0</v>
      </c>
      <c r="U18" s="26">
        <v>45811</v>
      </c>
      <c r="V18" s="26"/>
      <c r="W18" s="26"/>
      <c r="X18" s="8"/>
      <c r="Y18" s="26"/>
      <c r="Z18" s="27"/>
      <c r="AA18" s="7"/>
      <c r="AB18" s="9"/>
      <c r="AC18" s="9"/>
      <c r="AD18" s="11"/>
      <c r="AE18" s="11"/>
      <c r="AF18" s="11"/>
      <c r="AG18" s="11"/>
      <c r="AH18" s="127"/>
      <c r="AI18" s="14"/>
      <c r="AJ18" s="14"/>
      <c r="AK18" s="14"/>
      <c r="AL18" s="95"/>
      <c r="AM18" s="94"/>
      <c r="AN18" s="94"/>
      <c r="AO18" s="40"/>
      <c r="AP18" s="23"/>
      <c r="AQ18" s="41"/>
      <c r="AR18" s="41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</row>
    <row r="19" spans="2:57" ht="17.25" hidden="1" x14ac:dyDescent="0.3">
      <c r="B19" s="21">
        <v>13</v>
      </c>
      <c r="C19" s="21" t="s">
        <v>244</v>
      </c>
      <c r="D19" s="21" t="s">
        <v>276</v>
      </c>
      <c r="E19" s="162" t="s">
        <v>277</v>
      </c>
      <c r="F19" s="21" t="s">
        <v>247</v>
      </c>
      <c r="G19" s="7">
        <v>1078</v>
      </c>
      <c r="H19" s="7">
        <f t="shared" si="1"/>
        <v>326.0935325791034</v>
      </c>
      <c r="I19" s="7" t="s">
        <v>248</v>
      </c>
      <c r="J19" s="7" t="s">
        <v>249</v>
      </c>
      <c r="K19" s="7" t="s">
        <v>248</v>
      </c>
      <c r="L19" s="7" t="s">
        <v>147</v>
      </c>
      <c r="M19" s="21" t="s">
        <v>76</v>
      </c>
      <c r="N19" s="21" t="s">
        <v>275</v>
      </c>
      <c r="O19" s="21"/>
      <c r="P19" s="21" t="s">
        <v>250</v>
      </c>
      <c r="Q19" s="21"/>
      <c r="R19" s="21"/>
      <c r="S19" s="21">
        <v>0</v>
      </c>
      <c r="T19" s="21">
        <v>0</v>
      </c>
      <c r="U19" s="26">
        <v>45811</v>
      </c>
      <c r="V19" s="26"/>
      <c r="W19" s="26"/>
      <c r="X19" s="8"/>
      <c r="Y19" s="26"/>
      <c r="Z19" s="27"/>
      <c r="AA19" s="7"/>
      <c r="AB19" s="9"/>
      <c r="AC19" s="9"/>
      <c r="AD19" s="11"/>
      <c r="AE19" s="11"/>
      <c r="AF19" s="11"/>
      <c r="AG19" s="11"/>
      <c r="AH19" s="126"/>
      <c r="AI19" s="11"/>
      <c r="AJ19" s="11"/>
      <c r="AK19" s="11"/>
      <c r="AL19" s="11"/>
      <c r="AM19" s="11"/>
      <c r="AN19" s="11"/>
      <c r="AO19" s="21"/>
      <c r="AP19" s="21"/>
      <c r="AQ19" s="21"/>
      <c r="AR19" s="21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</row>
    <row r="20" spans="2:57" ht="17.25" hidden="1" x14ac:dyDescent="0.3">
      <c r="B20" s="21">
        <v>14</v>
      </c>
      <c r="C20" s="21" t="s">
        <v>244</v>
      </c>
      <c r="D20" s="21" t="s">
        <v>278</v>
      </c>
      <c r="E20" s="162" t="s">
        <v>279</v>
      </c>
      <c r="F20" s="21" t="s">
        <v>247</v>
      </c>
      <c r="G20" s="7">
        <v>5230</v>
      </c>
      <c r="H20" s="7">
        <f t="shared" si="1"/>
        <v>1582.0678806945368</v>
      </c>
      <c r="I20" s="7" t="s">
        <v>248</v>
      </c>
      <c r="J20" s="7" t="s">
        <v>249</v>
      </c>
      <c r="K20" s="7" t="s">
        <v>248</v>
      </c>
      <c r="L20" s="7" t="s">
        <v>147</v>
      </c>
      <c r="M20" s="21" t="s">
        <v>47</v>
      </c>
      <c r="N20" s="21" t="s">
        <v>255</v>
      </c>
      <c r="O20" s="21"/>
      <c r="P20" s="21" t="s">
        <v>256</v>
      </c>
      <c r="Q20" s="21"/>
      <c r="R20" s="21"/>
      <c r="S20" s="21">
        <v>12</v>
      </c>
      <c r="T20" s="21">
        <v>18</v>
      </c>
      <c r="U20" s="26">
        <v>45793</v>
      </c>
      <c r="V20" s="26"/>
      <c r="W20" s="26"/>
      <c r="X20" s="8"/>
      <c r="Y20" s="26"/>
      <c r="Z20" s="27"/>
      <c r="AA20" s="7"/>
      <c r="AB20" s="9"/>
      <c r="AC20" s="9"/>
      <c r="AD20" s="11"/>
      <c r="AE20" s="11"/>
      <c r="AF20" s="11"/>
      <c r="AG20" s="11"/>
      <c r="AH20" s="128"/>
      <c r="AI20" s="14"/>
      <c r="AJ20" s="14"/>
      <c r="AK20" s="14"/>
      <c r="AL20" s="14"/>
      <c r="AM20" s="14"/>
      <c r="AN20" s="14"/>
      <c r="AO20" s="21"/>
      <c r="AP20" s="21"/>
      <c r="AQ20" s="21"/>
      <c r="AR20" s="21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</row>
    <row r="21" spans="2:57" ht="17.25" hidden="1" x14ac:dyDescent="0.3">
      <c r="B21" s="21">
        <v>15</v>
      </c>
      <c r="C21" s="21" t="s">
        <v>244</v>
      </c>
      <c r="D21" s="21" t="s">
        <v>280</v>
      </c>
      <c r="E21" s="162" t="s">
        <v>281</v>
      </c>
      <c r="F21" s="21" t="s">
        <v>247</v>
      </c>
      <c r="G21" s="59">
        <v>4592</v>
      </c>
      <c r="H21" s="59">
        <f t="shared" si="1"/>
        <v>1389.0737491681286</v>
      </c>
      <c r="I21" s="7" t="s">
        <v>248</v>
      </c>
      <c r="J21" s="7" t="s">
        <v>249</v>
      </c>
      <c r="K21" s="7" t="s">
        <v>248</v>
      </c>
      <c r="L21" s="7" t="s">
        <v>147</v>
      </c>
      <c r="M21" s="21" t="s">
        <v>76</v>
      </c>
      <c r="N21" s="21" t="s">
        <v>77</v>
      </c>
      <c r="O21" s="21"/>
      <c r="P21" s="21" t="s">
        <v>250</v>
      </c>
      <c r="Q21" s="22"/>
      <c r="R21" s="22"/>
      <c r="S21" s="22">
        <v>0</v>
      </c>
      <c r="T21" s="22">
        <v>5</v>
      </c>
      <c r="U21" s="26">
        <v>45811</v>
      </c>
      <c r="V21" s="21"/>
      <c r="W21" s="21"/>
      <c r="X21" s="21"/>
      <c r="Y21" s="21"/>
      <c r="Z21" s="21"/>
      <c r="AA21" s="21"/>
      <c r="AB21" s="7"/>
      <c r="AC21" s="7"/>
      <c r="AD21" s="21"/>
      <c r="AE21" s="21"/>
      <c r="AF21" s="21"/>
      <c r="AG21" s="21"/>
      <c r="AH21" s="40"/>
      <c r="AI21" s="23"/>
      <c r="AJ21" s="23"/>
      <c r="AK21" s="23"/>
      <c r="AL21" s="23"/>
      <c r="AM21" s="23"/>
      <c r="AN21" s="23"/>
      <c r="AO21" s="21"/>
      <c r="AP21" s="21"/>
      <c r="AQ21" s="22"/>
      <c r="AR21" s="22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</row>
    <row r="22" spans="2:57" ht="17.25" hidden="1" x14ac:dyDescent="0.3">
      <c r="B22" s="21">
        <v>16</v>
      </c>
      <c r="C22" s="21" t="s">
        <v>244</v>
      </c>
      <c r="D22" s="21" t="s">
        <v>282</v>
      </c>
      <c r="E22" s="162" t="s">
        <v>283</v>
      </c>
      <c r="F22" s="21" t="s">
        <v>247</v>
      </c>
      <c r="G22" s="7">
        <v>1309.3</v>
      </c>
      <c r="H22" s="7">
        <f t="shared" si="1"/>
        <v>396.0614677233952</v>
      </c>
      <c r="I22" s="7" t="s">
        <v>248</v>
      </c>
      <c r="J22" s="7" t="s">
        <v>249</v>
      </c>
      <c r="K22" s="7" t="s">
        <v>248</v>
      </c>
      <c r="L22" s="7" t="s">
        <v>147</v>
      </c>
      <c r="M22" s="21" t="s">
        <v>76</v>
      </c>
      <c r="N22" s="21" t="s">
        <v>77</v>
      </c>
      <c r="O22" s="21"/>
      <c r="P22" s="21" t="s">
        <v>250</v>
      </c>
      <c r="Q22" s="21"/>
      <c r="R22" s="21"/>
      <c r="S22" s="4">
        <v>1</v>
      </c>
      <c r="T22" s="21">
        <v>1</v>
      </c>
      <c r="U22" s="26">
        <v>45809</v>
      </c>
      <c r="V22" s="26"/>
      <c r="W22" s="26"/>
      <c r="X22" s="8"/>
      <c r="Y22" s="26"/>
      <c r="Z22" s="27"/>
      <c r="AA22" s="7"/>
      <c r="AB22" s="9"/>
      <c r="AC22" s="9"/>
      <c r="AD22" s="11"/>
      <c r="AE22" s="11"/>
      <c r="AF22" s="11"/>
      <c r="AG22" s="11"/>
      <c r="AH22" s="126"/>
      <c r="AI22" s="11"/>
      <c r="AJ22" s="11"/>
      <c r="AK22" s="11"/>
      <c r="AL22" s="11"/>
      <c r="AM22" s="11"/>
      <c r="AN22" s="11"/>
      <c r="AO22" s="21"/>
      <c r="AP22" s="21"/>
      <c r="AQ22" s="21"/>
      <c r="AR22" s="21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</row>
    <row r="23" spans="2:57" ht="17.25" hidden="1" x14ac:dyDescent="0.3">
      <c r="B23" s="21">
        <v>17</v>
      </c>
      <c r="C23" s="21" t="s">
        <v>244</v>
      </c>
      <c r="D23" s="21" t="s">
        <v>284</v>
      </c>
      <c r="E23" s="162" t="s">
        <v>285</v>
      </c>
      <c r="F23" s="21" t="s">
        <v>247</v>
      </c>
      <c r="G23" s="7">
        <v>6958.3</v>
      </c>
      <c r="H23" s="7">
        <f t="shared" si="1"/>
        <v>2104.8762780567486</v>
      </c>
      <c r="I23" s="7" t="s">
        <v>248</v>
      </c>
      <c r="J23" s="7" t="s">
        <v>249</v>
      </c>
      <c r="K23" s="7" t="s">
        <v>248</v>
      </c>
      <c r="L23" s="7" t="s">
        <v>147</v>
      </c>
      <c r="M23" s="21" t="s">
        <v>76</v>
      </c>
      <c r="N23" s="21" t="s">
        <v>275</v>
      </c>
      <c r="O23" s="21"/>
      <c r="P23" s="21" t="s">
        <v>250</v>
      </c>
      <c r="Q23" s="21"/>
      <c r="R23" s="21"/>
      <c r="S23" s="21">
        <v>4</v>
      </c>
      <c r="T23" s="21">
        <v>10</v>
      </c>
      <c r="U23" s="26">
        <v>45800</v>
      </c>
      <c r="V23" s="26"/>
      <c r="W23" s="26"/>
      <c r="X23" s="8"/>
      <c r="Y23" s="26"/>
      <c r="Z23" s="27"/>
      <c r="AA23" s="7"/>
      <c r="AB23" s="9"/>
      <c r="AC23" s="9"/>
      <c r="AD23" s="11"/>
      <c r="AE23" s="11"/>
      <c r="AF23" s="11"/>
      <c r="AG23" s="11"/>
      <c r="AH23" s="128"/>
      <c r="AI23" s="14"/>
      <c r="AJ23" s="14"/>
      <c r="AK23" s="14"/>
      <c r="AL23" s="14"/>
      <c r="AM23" s="14"/>
      <c r="AN23" s="14"/>
      <c r="AO23" s="21"/>
      <c r="AP23" s="21"/>
      <c r="AQ23" s="21"/>
      <c r="AR23" s="21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29"/>
      <c r="BE23" s="129"/>
    </row>
    <row r="24" spans="2:57" ht="17.25" hidden="1" x14ac:dyDescent="0.3">
      <c r="B24" s="21">
        <v>18</v>
      </c>
      <c r="C24" s="21" t="s">
        <v>244</v>
      </c>
      <c r="D24" s="21" t="s">
        <v>286</v>
      </c>
      <c r="E24" s="162" t="s">
        <v>287</v>
      </c>
      <c r="F24" s="21" t="s">
        <v>247</v>
      </c>
      <c r="G24" s="7">
        <v>9027.9</v>
      </c>
      <c r="H24" s="7">
        <f t="shared" si="1"/>
        <v>2730.9274608264259</v>
      </c>
      <c r="I24" s="7" t="s">
        <v>248</v>
      </c>
      <c r="J24" s="7" t="s">
        <v>249</v>
      </c>
      <c r="K24" s="7" t="s">
        <v>248</v>
      </c>
      <c r="L24" s="7" t="s">
        <v>147</v>
      </c>
      <c r="M24" s="21" t="s">
        <v>76</v>
      </c>
      <c r="N24" s="21" t="s">
        <v>275</v>
      </c>
      <c r="O24" s="21"/>
      <c r="P24" s="21" t="s">
        <v>250</v>
      </c>
      <c r="Q24" s="21"/>
      <c r="R24" s="21"/>
      <c r="S24" s="21">
        <v>5</v>
      </c>
      <c r="T24" s="21">
        <v>14</v>
      </c>
      <c r="U24" s="26">
        <v>45800</v>
      </c>
      <c r="V24" s="26"/>
      <c r="W24" s="26"/>
      <c r="X24" s="8"/>
      <c r="Y24" s="26"/>
      <c r="Z24" s="27"/>
      <c r="AA24" s="7"/>
      <c r="AB24" s="9"/>
      <c r="AC24" s="9"/>
      <c r="AD24" s="11"/>
      <c r="AE24" s="11"/>
      <c r="AF24" s="11"/>
      <c r="AG24" s="11"/>
      <c r="AH24" s="128"/>
      <c r="AI24" s="14"/>
      <c r="AJ24" s="14"/>
      <c r="AK24" s="14"/>
      <c r="AL24" s="14"/>
      <c r="AM24" s="14"/>
      <c r="AN24" s="14"/>
      <c r="AO24" s="21"/>
      <c r="AP24" s="21"/>
      <c r="AQ24" s="21"/>
      <c r="AR24" s="21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29"/>
      <c r="BD24" s="129"/>
      <c r="BE24" s="129"/>
    </row>
    <row r="25" spans="2:57" ht="17.25" hidden="1" x14ac:dyDescent="0.3">
      <c r="B25" s="21">
        <v>19</v>
      </c>
      <c r="C25" s="21" t="s">
        <v>244</v>
      </c>
      <c r="D25" s="21" t="s">
        <v>288</v>
      </c>
      <c r="E25" s="163" t="s">
        <v>289</v>
      </c>
      <c r="F25" s="21" t="s">
        <v>247</v>
      </c>
      <c r="G25" s="7">
        <v>1738.6</v>
      </c>
      <c r="H25" s="7">
        <f t="shared" si="1"/>
        <v>525.92413334139997</v>
      </c>
      <c r="I25" s="7" t="s">
        <v>248</v>
      </c>
      <c r="J25" s="7" t="s">
        <v>249</v>
      </c>
      <c r="K25" s="7" t="s">
        <v>248</v>
      </c>
      <c r="L25" s="7" t="s">
        <v>147</v>
      </c>
      <c r="M25" s="21" t="s">
        <v>76</v>
      </c>
      <c r="N25" s="21" t="s">
        <v>77</v>
      </c>
      <c r="O25" s="21"/>
      <c r="P25" s="21" t="s">
        <v>250</v>
      </c>
      <c r="Q25" s="21"/>
      <c r="R25" s="21"/>
      <c r="S25" s="21">
        <v>0.2</v>
      </c>
      <c r="T25" s="259">
        <v>5</v>
      </c>
      <c r="U25" s="26">
        <v>45809</v>
      </c>
      <c r="V25" s="26"/>
      <c r="W25" s="26"/>
      <c r="X25" s="8"/>
      <c r="Y25" s="26"/>
      <c r="Z25" s="27"/>
      <c r="AA25" s="7"/>
      <c r="AB25" s="9"/>
      <c r="AC25" s="9"/>
      <c r="AD25" s="11"/>
      <c r="AE25" s="11"/>
      <c r="AF25" s="11"/>
      <c r="AG25" s="11"/>
      <c r="AH25" s="128"/>
      <c r="AI25" s="14"/>
      <c r="AJ25" s="14"/>
      <c r="AK25" s="14"/>
      <c r="AL25" s="14"/>
      <c r="AM25" s="14"/>
      <c r="AN25" s="14"/>
      <c r="AO25" s="21"/>
      <c r="AP25" s="21"/>
      <c r="AQ25" s="21"/>
      <c r="AR25" s="21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</row>
    <row r="26" spans="2:57" ht="17.25" hidden="1" x14ac:dyDescent="0.3">
      <c r="B26" s="21">
        <v>20</v>
      </c>
      <c r="C26" s="21" t="s">
        <v>244</v>
      </c>
      <c r="D26" s="21" t="s">
        <v>290</v>
      </c>
      <c r="E26" s="163" t="s">
        <v>291</v>
      </c>
      <c r="F26" s="21" t="s">
        <v>247</v>
      </c>
      <c r="G26" s="7">
        <v>1895.4</v>
      </c>
      <c r="H26" s="7">
        <f t="shared" si="1"/>
        <v>573.35591989836053</v>
      </c>
      <c r="I26" s="7" t="s">
        <v>248</v>
      </c>
      <c r="J26" s="7" t="s">
        <v>249</v>
      </c>
      <c r="K26" s="7" t="s">
        <v>248</v>
      </c>
      <c r="L26" s="7" t="s">
        <v>147</v>
      </c>
      <c r="M26" s="21" t="s">
        <v>76</v>
      </c>
      <c r="N26" s="21" t="s">
        <v>77</v>
      </c>
      <c r="O26" s="21"/>
      <c r="P26" s="21" t="s">
        <v>250</v>
      </c>
      <c r="Q26" s="21"/>
      <c r="R26" s="21"/>
      <c r="S26" s="21">
        <v>0.5</v>
      </c>
      <c r="T26" s="260"/>
      <c r="U26" s="26">
        <v>45809</v>
      </c>
      <c r="V26" s="26"/>
      <c r="W26" s="26"/>
      <c r="X26" s="8"/>
      <c r="Y26" s="26"/>
      <c r="Z26" s="27"/>
      <c r="AA26" s="7"/>
      <c r="AB26" s="9"/>
      <c r="AC26" s="9"/>
      <c r="AD26" s="11"/>
      <c r="AE26" s="11"/>
      <c r="AF26" s="11"/>
      <c r="AG26" s="11"/>
      <c r="AH26" s="128"/>
      <c r="AI26" s="14"/>
      <c r="AJ26" s="14"/>
      <c r="AK26" s="14"/>
      <c r="AL26" s="14"/>
      <c r="AM26" s="14"/>
      <c r="AN26" s="14"/>
      <c r="AO26" s="21"/>
      <c r="AP26" s="21"/>
      <c r="AQ26" s="21"/>
      <c r="AR26" s="21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</row>
    <row r="27" spans="2:57" ht="17.25" hidden="1" x14ac:dyDescent="0.3">
      <c r="B27" s="21">
        <v>21</v>
      </c>
      <c r="C27" s="21" t="s">
        <v>244</v>
      </c>
      <c r="D27" s="21" t="s">
        <v>292</v>
      </c>
      <c r="E27" s="162" t="s">
        <v>293</v>
      </c>
      <c r="F27" s="21" t="s">
        <v>247</v>
      </c>
      <c r="G27" s="7">
        <v>8358</v>
      </c>
      <c r="H27" s="7">
        <f t="shared" si="1"/>
        <v>2528.2836227236976</v>
      </c>
      <c r="I27" s="7" t="s">
        <v>248</v>
      </c>
      <c r="J27" s="7" t="s">
        <v>249</v>
      </c>
      <c r="K27" s="7" t="s">
        <v>248</v>
      </c>
      <c r="L27" s="7" t="s">
        <v>147</v>
      </c>
      <c r="M27" s="21" t="s">
        <v>76</v>
      </c>
      <c r="N27" s="21" t="s">
        <v>275</v>
      </c>
      <c r="O27" s="21"/>
      <c r="P27" s="21" t="s">
        <v>250</v>
      </c>
      <c r="Q27" s="22"/>
      <c r="R27" s="22"/>
      <c r="S27" s="21">
        <v>0</v>
      </c>
      <c r="T27" s="22">
        <v>0</v>
      </c>
      <c r="U27" s="26">
        <v>45800</v>
      </c>
      <c r="V27" s="21"/>
      <c r="W27" s="21"/>
      <c r="X27" s="21"/>
      <c r="Y27" s="21"/>
      <c r="Z27" s="21"/>
      <c r="AA27" s="21"/>
      <c r="AB27" s="7"/>
      <c r="AC27" s="7"/>
      <c r="AD27" s="21"/>
      <c r="AE27" s="21"/>
      <c r="AF27" s="21"/>
      <c r="AG27" s="21"/>
      <c r="AH27" s="40"/>
      <c r="AI27" s="23"/>
      <c r="AJ27" s="23"/>
      <c r="AK27" s="23"/>
      <c r="AL27" s="23"/>
      <c r="AM27" s="23"/>
      <c r="AN27" s="23"/>
      <c r="AO27" s="21"/>
      <c r="AP27" s="21"/>
      <c r="AQ27" s="22"/>
      <c r="AR27" s="22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</row>
    <row r="28" spans="2:57" ht="17.25" hidden="1" x14ac:dyDescent="0.3">
      <c r="B28" s="21">
        <v>22</v>
      </c>
      <c r="C28" s="21" t="s">
        <v>244</v>
      </c>
      <c r="D28" s="21" t="s">
        <v>294</v>
      </c>
      <c r="E28" s="163" t="s">
        <v>295</v>
      </c>
      <c r="F28" s="21" t="s">
        <v>247</v>
      </c>
      <c r="G28" s="7">
        <v>2747</v>
      </c>
      <c r="H28" s="7">
        <f t="shared" si="1"/>
        <v>830.96376066307698</v>
      </c>
      <c r="I28" s="7" t="s">
        <v>248</v>
      </c>
      <c r="J28" s="7" t="s">
        <v>249</v>
      </c>
      <c r="K28" s="7" t="s">
        <v>248</v>
      </c>
      <c r="L28" s="7" t="s">
        <v>147</v>
      </c>
      <c r="M28" s="21" t="s">
        <v>76</v>
      </c>
      <c r="N28" s="21" t="s">
        <v>275</v>
      </c>
      <c r="O28" s="21"/>
      <c r="P28" s="21" t="s">
        <v>250</v>
      </c>
      <c r="Q28" s="22"/>
      <c r="R28" s="22"/>
      <c r="S28" s="22">
        <v>0</v>
      </c>
      <c r="T28" s="22">
        <v>0</v>
      </c>
      <c r="U28" s="26">
        <v>45801</v>
      </c>
      <c r="V28" s="21"/>
      <c r="W28" s="21"/>
      <c r="X28" s="21"/>
      <c r="Y28" s="21"/>
      <c r="Z28" s="21"/>
      <c r="AA28" s="21"/>
      <c r="AB28" s="7"/>
      <c r="AC28" s="7"/>
      <c r="AD28" s="21"/>
      <c r="AE28" s="21"/>
      <c r="AF28" s="21"/>
      <c r="AG28" s="21"/>
      <c r="AH28" s="69"/>
      <c r="AI28" s="21"/>
      <c r="AJ28" s="21"/>
      <c r="AK28" s="21"/>
      <c r="AL28" s="21"/>
      <c r="AM28" s="21"/>
      <c r="AN28" s="21"/>
      <c r="AO28" s="21"/>
      <c r="AP28" s="21"/>
      <c r="AQ28" s="22"/>
      <c r="AR28" s="22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</row>
    <row r="29" spans="2:57" ht="17.25" hidden="1" x14ac:dyDescent="0.3">
      <c r="B29" s="21">
        <v>23</v>
      </c>
      <c r="C29" s="21" t="s">
        <v>296</v>
      </c>
      <c r="D29" s="21" t="s">
        <v>297</v>
      </c>
      <c r="E29" s="162" t="s">
        <v>298</v>
      </c>
      <c r="F29" s="22" t="s">
        <v>299</v>
      </c>
      <c r="G29" s="7">
        <v>2202</v>
      </c>
      <c r="H29" s="7">
        <f t="shared" si="1"/>
        <v>666.10200254098856</v>
      </c>
      <c r="I29" s="7" t="s">
        <v>248</v>
      </c>
      <c r="J29" s="7" t="s">
        <v>249</v>
      </c>
      <c r="K29" s="7" t="s">
        <v>248</v>
      </c>
      <c r="L29" s="7" t="s">
        <v>147</v>
      </c>
      <c r="M29" s="21" t="s">
        <v>47</v>
      </c>
      <c r="N29" s="21" t="s">
        <v>255</v>
      </c>
      <c r="O29" s="21" t="s">
        <v>49</v>
      </c>
      <c r="P29" s="21" t="s">
        <v>300</v>
      </c>
      <c r="Q29" s="21"/>
      <c r="R29" s="21"/>
      <c r="S29" s="21">
        <v>4</v>
      </c>
      <c r="T29" s="21">
        <v>4</v>
      </c>
      <c r="U29" s="26">
        <v>45827</v>
      </c>
      <c r="V29" s="26"/>
      <c r="W29" s="26"/>
      <c r="X29" s="8"/>
      <c r="Y29" s="26"/>
      <c r="Z29" s="27"/>
      <c r="AA29" s="7"/>
      <c r="AB29" s="9"/>
      <c r="AC29" s="9"/>
      <c r="AD29" s="11"/>
      <c r="AE29" s="11"/>
      <c r="AF29" s="11"/>
      <c r="AG29" s="11"/>
      <c r="AH29" s="128"/>
      <c r="AI29" s="14"/>
      <c r="AJ29" s="14"/>
      <c r="AK29" s="14"/>
      <c r="AL29" s="14"/>
      <c r="AM29" s="14"/>
      <c r="AN29" s="14"/>
      <c r="AO29" s="21"/>
      <c r="AP29" s="21"/>
      <c r="AQ29" s="21"/>
      <c r="AR29" s="21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</row>
    <row r="30" spans="2:57" ht="17.25" hidden="1" x14ac:dyDescent="0.3">
      <c r="B30" s="21">
        <v>24</v>
      </c>
      <c r="C30" s="21" t="s">
        <v>296</v>
      </c>
      <c r="D30" s="21" t="s">
        <v>301</v>
      </c>
      <c r="E30" s="162" t="s">
        <v>302</v>
      </c>
      <c r="F30" s="22" t="s">
        <v>299</v>
      </c>
      <c r="G30" s="7">
        <v>1431</v>
      </c>
      <c r="H30" s="7">
        <f t="shared" si="1"/>
        <v>432.87555206001571</v>
      </c>
      <c r="I30" s="7" t="s">
        <v>248</v>
      </c>
      <c r="J30" s="7" t="s">
        <v>249</v>
      </c>
      <c r="K30" s="7" t="s">
        <v>248</v>
      </c>
      <c r="L30" s="7" t="s">
        <v>147</v>
      </c>
      <c r="M30" s="21" t="s">
        <v>47</v>
      </c>
      <c r="N30" s="21" t="s">
        <v>255</v>
      </c>
      <c r="O30" s="21" t="s">
        <v>49</v>
      </c>
      <c r="P30" s="21" t="s">
        <v>300</v>
      </c>
      <c r="Q30" s="21"/>
      <c r="R30" s="21"/>
      <c r="S30" s="21">
        <v>3</v>
      </c>
      <c r="T30" s="21">
        <v>3</v>
      </c>
      <c r="U30" s="26">
        <v>45827</v>
      </c>
      <c r="V30" s="26"/>
      <c r="W30" s="26"/>
      <c r="X30" s="8"/>
      <c r="Y30" s="26"/>
      <c r="Z30" s="27"/>
      <c r="AA30" s="7"/>
      <c r="AB30" s="9"/>
      <c r="AC30" s="9"/>
      <c r="AD30" s="11"/>
      <c r="AE30" s="11"/>
      <c r="AF30" s="11"/>
      <c r="AG30" s="11"/>
      <c r="AH30" s="128"/>
      <c r="AI30" s="14"/>
      <c r="AJ30" s="14"/>
      <c r="AK30" s="14"/>
      <c r="AL30" s="14"/>
      <c r="AM30" s="14"/>
      <c r="AN30" s="14"/>
      <c r="AO30" s="21"/>
      <c r="AP30" s="21"/>
      <c r="AQ30" s="21"/>
      <c r="AR30" s="21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</row>
    <row r="31" spans="2:57" ht="17.25" hidden="1" x14ac:dyDescent="0.3">
      <c r="B31" s="21">
        <v>25</v>
      </c>
      <c r="C31" s="21" t="s">
        <v>296</v>
      </c>
      <c r="D31" s="21" t="s">
        <v>303</v>
      </c>
      <c r="E31" s="162" t="s">
        <v>304</v>
      </c>
      <c r="F31" s="22" t="s">
        <v>299</v>
      </c>
      <c r="G31" s="7">
        <v>4625</v>
      </c>
      <c r="H31" s="7">
        <f t="shared" si="1"/>
        <v>1399.0562042470808</v>
      </c>
      <c r="I31" s="7" t="s">
        <v>248</v>
      </c>
      <c r="J31" s="7" t="s">
        <v>249</v>
      </c>
      <c r="K31" s="7" t="s">
        <v>248</v>
      </c>
      <c r="L31" s="7" t="s">
        <v>147</v>
      </c>
      <c r="M31" s="21" t="s">
        <v>47</v>
      </c>
      <c r="N31" s="21" t="s">
        <v>255</v>
      </c>
      <c r="O31" s="21" t="s">
        <v>49</v>
      </c>
      <c r="P31" s="21" t="s">
        <v>305</v>
      </c>
      <c r="Q31" s="21"/>
      <c r="R31" s="21"/>
      <c r="S31" s="21">
        <v>9</v>
      </c>
      <c r="T31" s="21">
        <v>9</v>
      </c>
      <c r="U31" s="26">
        <v>45827</v>
      </c>
      <c r="V31" s="26"/>
      <c r="W31" s="26"/>
      <c r="X31" s="8"/>
      <c r="Y31" s="26"/>
      <c r="Z31" s="27"/>
      <c r="AA31" s="7"/>
      <c r="AB31" s="9"/>
      <c r="AC31" s="9"/>
      <c r="AD31" s="11"/>
      <c r="AE31" s="11"/>
      <c r="AF31" s="11"/>
      <c r="AG31" s="11"/>
      <c r="AH31" s="128"/>
      <c r="AI31" s="14"/>
      <c r="AJ31" s="14"/>
      <c r="AK31" s="14"/>
      <c r="AL31" s="14"/>
      <c r="AM31" s="14"/>
      <c r="AN31" s="14"/>
      <c r="AO31" s="21"/>
      <c r="AP31" s="21"/>
      <c r="AQ31" s="21"/>
      <c r="AR31" s="21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</row>
    <row r="32" spans="2:57" ht="17.25" hidden="1" x14ac:dyDescent="0.3">
      <c r="B32" s="21">
        <v>26</v>
      </c>
      <c r="C32" s="21" t="s">
        <v>296</v>
      </c>
      <c r="D32" s="21" t="s">
        <v>306</v>
      </c>
      <c r="E32" s="164" t="s">
        <v>307</v>
      </c>
      <c r="F32" s="22" t="s">
        <v>299</v>
      </c>
      <c r="G32" s="7">
        <v>3484</v>
      </c>
      <c r="H32" s="7">
        <f t="shared" si="1"/>
        <v>1053.9052574263414</v>
      </c>
      <c r="I32" s="7" t="s">
        <v>248</v>
      </c>
      <c r="J32" s="7" t="s">
        <v>249</v>
      </c>
      <c r="K32" s="7" t="s">
        <v>248</v>
      </c>
      <c r="L32" s="7" t="s">
        <v>147</v>
      </c>
      <c r="M32" s="21" t="s">
        <v>47</v>
      </c>
      <c r="N32" s="21" t="s">
        <v>255</v>
      </c>
      <c r="O32" s="21" t="s">
        <v>49</v>
      </c>
      <c r="P32" s="21" t="s">
        <v>305</v>
      </c>
      <c r="Q32" s="21"/>
      <c r="R32" s="21"/>
      <c r="S32" s="21">
        <v>8</v>
      </c>
      <c r="T32" s="21">
        <v>8</v>
      </c>
      <c r="U32" s="26">
        <v>45827</v>
      </c>
      <c r="V32" s="26"/>
      <c r="W32" s="26"/>
      <c r="X32" s="8"/>
      <c r="Y32" s="26"/>
      <c r="Z32" s="27"/>
      <c r="AA32" s="7"/>
      <c r="AB32" s="9"/>
      <c r="AC32" s="9"/>
      <c r="AD32" s="11"/>
      <c r="AE32" s="11"/>
      <c r="AF32" s="11"/>
      <c r="AG32" s="11"/>
      <c r="AH32" s="126"/>
      <c r="AI32" s="11"/>
      <c r="AJ32" s="11"/>
      <c r="AK32" s="11"/>
      <c r="AL32" s="11"/>
      <c r="AM32" s="11"/>
      <c r="AN32" s="11"/>
      <c r="AO32" s="21"/>
      <c r="AP32" s="21"/>
      <c r="AQ32" s="21"/>
      <c r="AR32" s="21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</row>
    <row r="33" spans="2:57" ht="17.25" hidden="1" x14ac:dyDescent="0.3">
      <c r="B33" s="21">
        <v>27</v>
      </c>
      <c r="C33" s="21" t="s">
        <v>296</v>
      </c>
      <c r="D33" s="21" t="s">
        <v>308</v>
      </c>
      <c r="E33" s="164" t="s">
        <v>309</v>
      </c>
      <c r="F33" s="22" t="s">
        <v>299</v>
      </c>
      <c r="G33" s="7">
        <v>2520</v>
      </c>
      <c r="H33" s="7">
        <f t="shared" si="1"/>
        <v>762.29656966543644</v>
      </c>
      <c r="I33" s="7" t="s">
        <v>248</v>
      </c>
      <c r="J33" s="7" t="s">
        <v>249</v>
      </c>
      <c r="K33" s="7" t="s">
        <v>248</v>
      </c>
      <c r="L33" s="7" t="s">
        <v>147</v>
      </c>
      <c r="M33" s="21" t="s">
        <v>47</v>
      </c>
      <c r="N33" s="21" t="s">
        <v>255</v>
      </c>
      <c r="O33" s="21" t="s">
        <v>49</v>
      </c>
      <c r="P33" s="21" t="s">
        <v>305</v>
      </c>
      <c r="Q33" s="21"/>
      <c r="R33" s="21"/>
      <c r="S33" s="21">
        <v>4</v>
      </c>
      <c r="T33" s="21">
        <v>4</v>
      </c>
      <c r="U33" s="26">
        <v>45827</v>
      </c>
      <c r="V33" s="26"/>
      <c r="W33" s="26"/>
      <c r="X33" s="8"/>
      <c r="Y33" s="26"/>
      <c r="Z33" s="27"/>
      <c r="AA33" s="7"/>
      <c r="AB33" s="9"/>
      <c r="AC33" s="9"/>
      <c r="AD33" s="11"/>
      <c r="AE33" s="11"/>
      <c r="AF33" s="11"/>
      <c r="AG33" s="11"/>
      <c r="AH33" s="126"/>
      <c r="AI33" s="11"/>
      <c r="AJ33" s="11"/>
      <c r="AK33" s="11"/>
      <c r="AL33" s="11"/>
      <c r="AM33" s="11"/>
      <c r="AN33" s="11"/>
      <c r="AO33" s="21"/>
      <c r="AP33" s="21"/>
      <c r="AQ33" s="21"/>
      <c r="AR33" s="21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</row>
    <row r="34" spans="2:57" ht="17.25" hidden="1" x14ac:dyDescent="0.3">
      <c r="B34" s="21">
        <v>28</v>
      </c>
      <c r="C34" s="21" t="s">
        <v>296</v>
      </c>
      <c r="D34" s="21" t="s">
        <v>310</v>
      </c>
      <c r="E34" s="164" t="s">
        <v>311</v>
      </c>
      <c r="F34" s="22" t="s">
        <v>299</v>
      </c>
      <c r="G34" s="7">
        <v>2694</v>
      </c>
      <c r="H34" s="7">
        <f t="shared" si="1"/>
        <v>814.93133280900236</v>
      </c>
      <c r="I34" s="7" t="s">
        <v>248</v>
      </c>
      <c r="J34" s="7" t="s">
        <v>249</v>
      </c>
      <c r="K34" s="7" t="s">
        <v>248</v>
      </c>
      <c r="L34" s="7" t="s">
        <v>147</v>
      </c>
      <c r="M34" s="21" t="s">
        <v>47</v>
      </c>
      <c r="N34" s="21" t="s">
        <v>255</v>
      </c>
      <c r="O34" s="21" t="s">
        <v>49</v>
      </c>
      <c r="P34" s="21" t="s">
        <v>305</v>
      </c>
      <c r="Q34" s="21"/>
      <c r="R34" s="21"/>
      <c r="S34" s="21">
        <v>6</v>
      </c>
      <c r="T34" s="21">
        <v>6</v>
      </c>
      <c r="U34" s="26">
        <v>45827</v>
      </c>
      <c r="V34" s="26"/>
      <c r="W34" s="26"/>
      <c r="X34" s="8"/>
      <c r="Y34" s="26"/>
      <c r="Z34" s="27"/>
      <c r="AA34" s="7"/>
      <c r="AB34" s="9"/>
      <c r="AC34" s="9"/>
      <c r="AD34" s="11"/>
      <c r="AE34" s="11"/>
      <c r="AF34" s="11"/>
      <c r="AG34" s="11"/>
      <c r="AH34" s="126"/>
      <c r="AI34" s="11"/>
      <c r="AJ34" s="11"/>
      <c r="AK34" s="11"/>
      <c r="AL34" s="11"/>
      <c r="AM34" s="11"/>
      <c r="AN34" s="11"/>
      <c r="AO34" s="21"/>
      <c r="AP34" s="21"/>
      <c r="AQ34" s="21"/>
      <c r="AR34" s="21"/>
      <c r="AS34" s="129"/>
      <c r="AT34" s="129"/>
      <c r="AU34" s="129"/>
      <c r="AV34" s="129"/>
      <c r="AW34" s="129"/>
      <c r="AX34" s="129"/>
      <c r="AY34" s="129"/>
      <c r="AZ34" s="129"/>
      <c r="BA34" s="129"/>
      <c r="BB34" s="129"/>
      <c r="BC34" s="129"/>
      <c r="BD34" s="129"/>
      <c r="BE34" s="129"/>
    </row>
    <row r="35" spans="2:57" ht="17.25" hidden="1" x14ac:dyDescent="0.3">
      <c r="B35" s="21">
        <v>29</v>
      </c>
      <c r="C35" s="21" t="s">
        <v>296</v>
      </c>
      <c r="D35" s="21" t="s">
        <v>312</v>
      </c>
      <c r="E35" s="163" t="s">
        <v>313</v>
      </c>
      <c r="F35" s="22" t="s">
        <v>299</v>
      </c>
      <c r="G35" s="7">
        <v>4301</v>
      </c>
      <c r="H35" s="7">
        <f t="shared" si="1"/>
        <v>1301.0466452900962</v>
      </c>
      <c r="I35" s="7" t="s">
        <v>248</v>
      </c>
      <c r="J35" s="7" t="s">
        <v>249</v>
      </c>
      <c r="K35" s="7" t="s">
        <v>248</v>
      </c>
      <c r="L35" s="7" t="s">
        <v>147</v>
      </c>
      <c r="M35" s="21" t="s">
        <v>47</v>
      </c>
      <c r="N35" s="21" t="s">
        <v>255</v>
      </c>
      <c r="O35" s="21" t="s">
        <v>49</v>
      </c>
      <c r="P35" s="21" t="s">
        <v>305</v>
      </c>
      <c r="Q35" s="21"/>
      <c r="R35" s="21"/>
      <c r="S35" s="21">
        <v>9</v>
      </c>
      <c r="T35" s="21">
        <v>9</v>
      </c>
      <c r="U35" s="26">
        <v>45827</v>
      </c>
      <c r="V35" s="26"/>
      <c r="W35" s="26"/>
      <c r="X35" s="8"/>
      <c r="Y35" s="26"/>
      <c r="Z35" s="27"/>
      <c r="AA35" s="7"/>
      <c r="AB35" s="9"/>
      <c r="AC35" s="9"/>
      <c r="AD35" s="11"/>
      <c r="AE35" s="11"/>
      <c r="AF35" s="11"/>
      <c r="AG35" s="11"/>
      <c r="AH35" s="126"/>
      <c r="AI35" s="11"/>
      <c r="AJ35" s="11"/>
      <c r="AK35" s="11"/>
      <c r="AL35" s="11"/>
      <c r="AM35" s="11"/>
      <c r="AN35" s="11"/>
      <c r="AO35" s="21"/>
      <c r="AP35" s="21"/>
      <c r="AQ35" s="21"/>
      <c r="AR35" s="21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</row>
    <row r="36" spans="2:57" ht="17.25" hidden="1" x14ac:dyDescent="0.3">
      <c r="B36" s="21">
        <v>30</v>
      </c>
      <c r="C36" s="21" t="s">
        <v>296</v>
      </c>
      <c r="D36" s="21" t="s">
        <v>314</v>
      </c>
      <c r="E36" s="162" t="s">
        <v>315</v>
      </c>
      <c r="F36" s="22" t="s">
        <v>299</v>
      </c>
      <c r="G36" s="7">
        <v>4112</v>
      </c>
      <c r="H36" s="7">
        <f t="shared" si="1"/>
        <v>1243.8744025651883</v>
      </c>
      <c r="I36" s="7" t="s">
        <v>248</v>
      </c>
      <c r="J36" s="7" t="s">
        <v>249</v>
      </c>
      <c r="K36" s="7" t="s">
        <v>248</v>
      </c>
      <c r="L36" s="7" t="s">
        <v>147</v>
      </c>
      <c r="M36" s="21" t="s">
        <v>47</v>
      </c>
      <c r="N36" s="21" t="s">
        <v>255</v>
      </c>
      <c r="O36" s="21" t="s">
        <v>49</v>
      </c>
      <c r="P36" s="21" t="s">
        <v>305</v>
      </c>
      <c r="Q36" s="21"/>
      <c r="R36" s="21"/>
      <c r="S36" s="21">
        <v>10</v>
      </c>
      <c r="T36" s="21">
        <v>10</v>
      </c>
      <c r="U36" s="26">
        <v>45827</v>
      </c>
      <c r="V36" s="26"/>
      <c r="W36" s="26"/>
      <c r="X36" s="8"/>
      <c r="Y36" s="26"/>
      <c r="Z36" s="27"/>
      <c r="AA36" s="7"/>
      <c r="AB36" s="9"/>
      <c r="AC36" s="9"/>
      <c r="AD36" s="11"/>
      <c r="AE36" s="11"/>
      <c r="AF36" s="11"/>
      <c r="AG36" s="11"/>
      <c r="AH36" s="128"/>
      <c r="AI36" s="14"/>
      <c r="AJ36" s="14"/>
      <c r="AK36" s="14"/>
      <c r="AL36" s="14"/>
      <c r="AM36" s="14"/>
      <c r="AN36" s="14"/>
      <c r="AO36" s="21"/>
      <c r="AP36" s="21"/>
      <c r="AQ36" s="21"/>
      <c r="AR36" s="21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</row>
    <row r="37" spans="2:57" ht="17.25" hidden="1" x14ac:dyDescent="0.3">
      <c r="B37" s="21">
        <v>31</v>
      </c>
      <c r="C37" s="21" t="s">
        <v>296</v>
      </c>
      <c r="D37" s="21" t="s">
        <v>316</v>
      </c>
      <c r="E37" s="163" t="s">
        <v>317</v>
      </c>
      <c r="F37" s="22" t="s">
        <v>299</v>
      </c>
      <c r="G37" s="7">
        <v>3029</v>
      </c>
      <c r="H37" s="7">
        <f t="shared" si="1"/>
        <v>916.26837679230437</v>
      </c>
      <c r="I37" s="7" t="s">
        <v>248</v>
      </c>
      <c r="J37" s="7" t="s">
        <v>249</v>
      </c>
      <c r="K37" s="7" t="s">
        <v>248</v>
      </c>
      <c r="L37" s="7" t="s">
        <v>147</v>
      </c>
      <c r="M37" s="21" t="s">
        <v>47</v>
      </c>
      <c r="N37" s="21" t="s">
        <v>255</v>
      </c>
      <c r="O37" s="21" t="s">
        <v>49</v>
      </c>
      <c r="P37" s="21" t="s">
        <v>305</v>
      </c>
      <c r="Q37" s="21"/>
      <c r="R37" s="21"/>
      <c r="S37" s="21">
        <v>6</v>
      </c>
      <c r="T37" s="21">
        <v>6</v>
      </c>
      <c r="U37" s="26">
        <v>45827</v>
      </c>
      <c r="V37" s="26"/>
      <c r="W37" s="26"/>
      <c r="X37" s="8"/>
      <c r="Y37" s="26"/>
      <c r="Z37" s="27"/>
      <c r="AA37" s="7"/>
      <c r="AB37" s="9"/>
      <c r="AC37" s="9"/>
      <c r="AD37" s="11"/>
      <c r="AE37" s="11"/>
      <c r="AF37" s="11"/>
      <c r="AG37" s="11"/>
      <c r="AH37" s="126"/>
      <c r="AI37" s="11"/>
      <c r="AJ37" s="11"/>
      <c r="AK37" s="11"/>
      <c r="AL37" s="11"/>
      <c r="AM37" s="11"/>
      <c r="AN37" s="11"/>
      <c r="AO37" s="21"/>
      <c r="AP37" s="21"/>
      <c r="AQ37" s="21"/>
      <c r="AR37" s="21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9"/>
      <c r="BE37" s="129"/>
    </row>
    <row r="38" spans="2:57" ht="17.25" hidden="1" x14ac:dyDescent="0.3">
      <c r="B38" s="21">
        <v>32</v>
      </c>
      <c r="C38" s="21" t="s">
        <v>296</v>
      </c>
      <c r="D38" s="21" t="s">
        <v>318</v>
      </c>
      <c r="E38" s="162" t="s">
        <v>319</v>
      </c>
      <c r="F38" s="22" t="s">
        <v>299</v>
      </c>
      <c r="G38" s="7">
        <v>2129</v>
      </c>
      <c r="H38" s="7">
        <f t="shared" si="1"/>
        <v>644.01960191179137</v>
      </c>
      <c r="I38" s="7" t="s">
        <v>248</v>
      </c>
      <c r="J38" s="7" t="s">
        <v>249</v>
      </c>
      <c r="K38" s="7" t="s">
        <v>248</v>
      </c>
      <c r="L38" s="7" t="s">
        <v>147</v>
      </c>
      <c r="M38" s="21" t="s">
        <v>47</v>
      </c>
      <c r="N38" s="21" t="s">
        <v>255</v>
      </c>
      <c r="O38" s="21" t="s">
        <v>49</v>
      </c>
      <c r="P38" s="21" t="s">
        <v>305</v>
      </c>
      <c r="Q38" s="21"/>
      <c r="R38" s="21"/>
      <c r="S38" s="21">
        <v>5</v>
      </c>
      <c r="T38" s="21">
        <v>5</v>
      </c>
      <c r="U38" s="26">
        <v>45827</v>
      </c>
      <c r="V38" s="26"/>
      <c r="W38" s="26"/>
      <c r="X38" s="8"/>
      <c r="Y38" s="26"/>
      <c r="Z38" s="27"/>
      <c r="AA38" s="7"/>
      <c r="AB38" s="9"/>
      <c r="AC38" s="9"/>
      <c r="AD38" s="11"/>
      <c r="AE38" s="11"/>
      <c r="AF38" s="11"/>
      <c r="AG38" s="11"/>
      <c r="AH38" s="128"/>
      <c r="AI38" s="14"/>
      <c r="AJ38" s="14"/>
      <c r="AK38" s="14"/>
      <c r="AL38" s="14"/>
      <c r="AM38" s="14"/>
      <c r="AN38" s="14"/>
      <c r="AO38" s="21"/>
      <c r="AP38" s="21"/>
      <c r="AQ38" s="21"/>
      <c r="AR38" s="21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9"/>
      <c r="BE38" s="129"/>
    </row>
    <row r="39" spans="2:57" ht="17.25" hidden="1" x14ac:dyDescent="0.3">
      <c r="B39" s="21">
        <v>33</v>
      </c>
      <c r="C39" s="21" t="s">
        <v>296</v>
      </c>
      <c r="D39" s="21" t="s">
        <v>320</v>
      </c>
      <c r="E39" s="162" t="s">
        <v>321</v>
      </c>
      <c r="F39" s="22" t="s">
        <v>299</v>
      </c>
      <c r="G39" s="7">
        <v>3002</v>
      </c>
      <c r="H39" s="7">
        <f t="shared" si="1"/>
        <v>908.10091354588906</v>
      </c>
      <c r="I39" s="7" t="s">
        <v>248</v>
      </c>
      <c r="J39" s="7" t="s">
        <v>249</v>
      </c>
      <c r="K39" s="7" t="s">
        <v>248</v>
      </c>
      <c r="L39" s="7" t="s">
        <v>147</v>
      </c>
      <c r="M39" s="21" t="s">
        <v>47</v>
      </c>
      <c r="N39" s="21" t="s">
        <v>255</v>
      </c>
      <c r="O39" s="21" t="s">
        <v>49</v>
      </c>
      <c r="P39" s="21" t="s">
        <v>305</v>
      </c>
      <c r="Q39" s="21"/>
      <c r="R39" s="21"/>
      <c r="S39" s="21">
        <v>9</v>
      </c>
      <c r="T39" s="21">
        <v>9</v>
      </c>
      <c r="U39" s="26">
        <v>45827</v>
      </c>
      <c r="V39" s="26"/>
      <c r="W39" s="26"/>
      <c r="X39" s="8"/>
      <c r="Y39" s="26"/>
      <c r="Z39" s="27"/>
      <c r="AA39" s="7"/>
      <c r="AB39" s="9"/>
      <c r="AC39" s="9"/>
      <c r="AD39" s="11"/>
      <c r="AE39" s="11"/>
      <c r="AF39" s="11"/>
      <c r="AG39" s="11"/>
      <c r="AH39" s="128"/>
      <c r="AI39" s="14"/>
      <c r="AJ39" s="14"/>
      <c r="AK39" s="14"/>
      <c r="AL39" s="14"/>
      <c r="AM39" s="14"/>
      <c r="AN39" s="14"/>
      <c r="AO39" s="21"/>
      <c r="AP39" s="21"/>
      <c r="AQ39" s="21"/>
      <c r="AR39" s="21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9"/>
      <c r="BE39" s="129"/>
    </row>
    <row r="40" spans="2:57" ht="17.25" hidden="1" x14ac:dyDescent="0.3">
      <c r="B40" s="21">
        <v>34</v>
      </c>
      <c r="C40" s="21" t="s">
        <v>296</v>
      </c>
      <c r="D40" s="21" t="s">
        <v>322</v>
      </c>
      <c r="E40" s="162" t="s">
        <v>323</v>
      </c>
      <c r="F40" s="22" t="s">
        <v>299</v>
      </c>
      <c r="G40" s="7">
        <v>2380</v>
      </c>
      <c r="H40" s="7">
        <f t="shared" ref="H40:H71" si="2">G40/3.3058</f>
        <v>719.94676023957891</v>
      </c>
      <c r="I40" s="7" t="s">
        <v>248</v>
      </c>
      <c r="J40" s="7" t="s">
        <v>249</v>
      </c>
      <c r="K40" s="7" t="s">
        <v>248</v>
      </c>
      <c r="L40" s="7" t="s">
        <v>147</v>
      </c>
      <c r="M40" s="21" t="s">
        <v>47</v>
      </c>
      <c r="N40" s="21" t="s">
        <v>255</v>
      </c>
      <c r="O40" s="21" t="s">
        <v>49</v>
      </c>
      <c r="P40" s="21" t="s">
        <v>305</v>
      </c>
      <c r="Q40" s="21"/>
      <c r="R40" s="21"/>
      <c r="S40" s="21">
        <v>3</v>
      </c>
      <c r="T40" s="21">
        <v>3</v>
      </c>
      <c r="U40" s="26">
        <v>45827</v>
      </c>
      <c r="V40" s="26"/>
      <c r="W40" s="26"/>
      <c r="X40" s="8"/>
      <c r="Y40" s="26"/>
      <c r="Z40" s="27"/>
      <c r="AA40" s="7"/>
      <c r="AB40" s="9"/>
      <c r="AC40" s="9"/>
      <c r="AD40" s="11"/>
      <c r="AE40" s="11"/>
      <c r="AF40" s="11"/>
      <c r="AG40" s="11"/>
      <c r="AH40" s="128"/>
      <c r="AI40" s="14"/>
      <c r="AJ40" s="14"/>
      <c r="AK40" s="14"/>
      <c r="AL40" s="14"/>
      <c r="AM40" s="14"/>
      <c r="AN40" s="14"/>
      <c r="AO40" s="21"/>
      <c r="AP40" s="21"/>
      <c r="AQ40" s="21"/>
      <c r="AR40" s="21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9"/>
      <c r="BE40" s="129"/>
    </row>
    <row r="41" spans="2:57" s="4" customFormat="1" ht="34.5" x14ac:dyDescent="0.3">
      <c r="B41" s="21">
        <v>35</v>
      </c>
      <c r="C41" s="21" t="s">
        <v>142</v>
      </c>
      <c r="D41" s="21" t="s">
        <v>324</v>
      </c>
      <c r="E41" s="165" t="s">
        <v>325</v>
      </c>
      <c r="F41" s="21" t="s">
        <v>160</v>
      </c>
      <c r="G41" s="160">
        <v>8817</v>
      </c>
      <c r="H41" s="7">
        <f t="shared" si="2"/>
        <v>2667.1304979127594</v>
      </c>
      <c r="I41" s="21" t="s">
        <v>248</v>
      </c>
      <c r="J41" s="7" t="s">
        <v>326</v>
      </c>
      <c r="K41" s="21" t="s">
        <v>327</v>
      </c>
      <c r="L41" s="21" t="s">
        <v>328</v>
      </c>
      <c r="M41" s="21" t="s">
        <v>47</v>
      </c>
      <c r="N41" s="21" t="s">
        <v>329</v>
      </c>
      <c r="O41" s="21"/>
      <c r="P41" s="22" t="s">
        <v>161</v>
      </c>
      <c r="Q41" s="21"/>
      <c r="R41" s="21"/>
      <c r="S41" s="21" t="s">
        <v>330</v>
      </c>
      <c r="T41" s="21">
        <v>22</v>
      </c>
      <c r="U41" s="26">
        <v>45800</v>
      </c>
      <c r="V41" s="21"/>
      <c r="W41" s="21"/>
      <c r="X41" s="21"/>
      <c r="Y41" s="21"/>
      <c r="Z41" s="21"/>
      <c r="AA41" s="21"/>
      <c r="AB41" s="59"/>
      <c r="AC41" s="59"/>
      <c r="AD41" s="21"/>
      <c r="AE41" s="21"/>
      <c r="AF41" s="21"/>
      <c r="AG41" s="21"/>
    </row>
    <row r="42" spans="2:57" s="4" customFormat="1" ht="34.5" x14ac:dyDescent="0.3">
      <c r="B42" s="21">
        <v>36</v>
      </c>
      <c r="C42" s="21" t="s">
        <v>142</v>
      </c>
      <c r="D42" s="21" t="s">
        <v>331</v>
      </c>
      <c r="E42" s="162" t="s">
        <v>1135</v>
      </c>
      <c r="F42" s="21" t="s">
        <v>160</v>
      </c>
      <c r="G42" s="160">
        <v>11558</v>
      </c>
      <c r="H42" s="7">
        <f t="shared" si="2"/>
        <v>3496.2792667432996</v>
      </c>
      <c r="I42" s="21" t="s">
        <v>248</v>
      </c>
      <c r="J42" s="7" t="s">
        <v>326</v>
      </c>
      <c r="K42" s="21" t="s">
        <v>327</v>
      </c>
      <c r="L42" s="21" t="s">
        <v>328</v>
      </c>
      <c r="M42" s="21" t="s">
        <v>47</v>
      </c>
      <c r="N42" s="21" t="s">
        <v>329</v>
      </c>
      <c r="O42" s="21"/>
      <c r="P42" s="22" t="s">
        <v>161</v>
      </c>
      <c r="Q42" s="21"/>
      <c r="R42" s="21"/>
      <c r="S42" s="21" t="s">
        <v>333</v>
      </c>
      <c r="T42" s="21">
        <v>27</v>
      </c>
      <c r="U42" s="26">
        <v>45800</v>
      </c>
      <c r="V42" s="21"/>
      <c r="W42" s="21"/>
      <c r="X42" s="21"/>
      <c r="Y42" s="21"/>
      <c r="Z42" s="21"/>
      <c r="AA42" s="21"/>
      <c r="AB42" s="59"/>
      <c r="AC42" s="59"/>
      <c r="AD42" s="21"/>
      <c r="AE42" s="21"/>
      <c r="AF42" s="21"/>
      <c r="AG42" s="21"/>
    </row>
    <row r="43" spans="2:57" s="4" customFormat="1" ht="17.25" x14ac:dyDescent="0.3">
      <c r="B43" s="21">
        <v>37</v>
      </c>
      <c r="C43" s="21" t="s">
        <v>142</v>
      </c>
      <c r="D43" s="21" t="s">
        <v>334</v>
      </c>
      <c r="E43" s="163" t="s">
        <v>335</v>
      </c>
      <c r="F43" s="21" t="s">
        <v>336</v>
      </c>
      <c r="G43" s="160">
        <v>11483</v>
      </c>
      <c r="H43" s="7">
        <f t="shared" si="2"/>
        <v>3473.59186883659</v>
      </c>
      <c r="I43" s="21" t="s">
        <v>248</v>
      </c>
      <c r="J43" s="7" t="s">
        <v>326</v>
      </c>
      <c r="K43" s="21" t="s">
        <v>327</v>
      </c>
      <c r="L43" s="21" t="s">
        <v>328</v>
      </c>
      <c r="M43" s="21" t="s">
        <v>47</v>
      </c>
      <c r="N43" s="21" t="s">
        <v>329</v>
      </c>
      <c r="O43" s="21"/>
      <c r="P43" s="21" t="s">
        <v>337</v>
      </c>
      <c r="Q43" s="21"/>
      <c r="R43" s="21"/>
      <c r="S43" s="21">
        <v>25</v>
      </c>
      <c r="T43" s="21"/>
      <c r="U43" s="26">
        <v>45818</v>
      </c>
      <c r="V43" s="21"/>
      <c r="W43" s="21"/>
      <c r="X43" s="21"/>
      <c r="Y43" s="21"/>
      <c r="Z43" s="21"/>
      <c r="AA43" s="21"/>
      <c r="AB43" s="59"/>
      <c r="AC43" s="59"/>
      <c r="AD43" s="21"/>
      <c r="AE43" s="21"/>
      <c r="AF43" s="21"/>
      <c r="AG43" s="21"/>
    </row>
    <row r="44" spans="2:57" s="4" customFormat="1" ht="17.25" x14ac:dyDescent="0.3">
      <c r="B44" s="21">
        <v>38</v>
      </c>
      <c r="C44" s="21" t="s">
        <v>142</v>
      </c>
      <c r="D44" s="21" t="s">
        <v>338</v>
      </c>
      <c r="E44" s="162" t="s">
        <v>339</v>
      </c>
      <c r="F44" s="21" t="s">
        <v>336</v>
      </c>
      <c r="G44" s="160">
        <v>4728</v>
      </c>
      <c r="H44" s="7">
        <f t="shared" si="2"/>
        <v>1430.2135640389617</v>
      </c>
      <c r="I44" s="21" t="s">
        <v>248</v>
      </c>
      <c r="J44" s="7" t="s">
        <v>326</v>
      </c>
      <c r="K44" s="21" t="s">
        <v>327</v>
      </c>
      <c r="L44" s="21" t="s">
        <v>328</v>
      </c>
      <c r="M44" s="21" t="s">
        <v>47</v>
      </c>
      <c r="N44" s="21" t="s">
        <v>329</v>
      </c>
      <c r="O44" s="21"/>
      <c r="P44" s="21" t="s">
        <v>337</v>
      </c>
      <c r="Q44" s="21"/>
      <c r="R44" s="21"/>
      <c r="S44" s="21">
        <v>10</v>
      </c>
      <c r="T44" s="21"/>
      <c r="U44" s="26">
        <v>45818</v>
      </c>
      <c r="V44" s="21"/>
      <c r="W44" s="21"/>
      <c r="X44" s="21"/>
      <c r="Y44" s="21"/>
      <c r="Z44" s="21"/>
      <c r="AA44" s="21"/>
      <c r="AB44" s="59"/>
      <c r="AC44" s="59"/>
      <c r="AD44" s="21"/>
      <c r="AE44" s="21"/>
      <c r="AF44" s="21"/>
      <c r="AG44" s="21"/>
    </row>
    <row r="45" spans="2:57" s="4" customFormat="1" ht="17.25" x14ac:dyDescent="0.3">
      <c r="B45" s="21">
        <v>39</v>
      </c>
      <c r="C45" s="21" t="s">
        <v>142</v>
      </c>
      <c r="D45" s="21" t="s">
        <v>340</v>
      </c>
      <c r="E45" s="162" t="s">
        <v>341</v>
      </c>
      <c r="F45" s="21" t="s">
        <v>336</v>
      </c>
      <c r="G45" s="160">
        <v>5005</v>
      </c>
      <c r="H45" s="7">
        <f t="shared" si="2"/>
        <v>1514.0056869744085</v>
      </c>
      <c r="I45" s="21" t="s">
        <v>248</v>
      </c>
      <c r="J45" s="7" t="s">
        <v>326</v>
      </c>
      <c r="K45" s="21" t="s">
        <v>327</v>
      </c>
      <c r="L45" s="21" t="s">
        <v>328</v>
      </c>
      <c r="M45" s="21" t="s">
        <v>47</v>
      </c>
      <c r="N45" s="21" t="s">
        <v>329</v>
      </c>
      <c r="O45" s="21"/>
      <c r="P45" s="21" t="s">
        <v>337</v>
      </c>
      <c r="Q45" s="21"/>
      <c r="R45" s="21"/>
      <c r="S45" s="21">
        <v>11</v>
      </c>
      <c r="T45" s="21"/>
      <c r="U45" s="26">
        <v>45818</v>
      </c>
      <c r="V45" s="21"/>
      <c r="W45" s="21"/>
      <c r="X45" s="21"/>
      <c r="Y45" s="21"/>
      <c r="Z45" s="21"/>
      <c r="AA45" s="21"/>
      <c r="AB45" s="59"/>
      <c r="AC45" s="59"/>
      <c r="AD45" s="21"/>
      <c r="AE45" s="21"/>
      <c r="AF45" s="21"/>
      <c r="AG45" s="21"/>
    </row>
    <row r="46" spans="2:57" s="4" customFormat="1" ht="17.25" x14ac:dyDescent="0.3">
      <c r="B46" s="21">
        <v>40</v>
      </c>
      <c r="C46" s="21" t="s">
        <v>142</v>
      </c>
      <c r="D46" s="21" t="s">
        <v>342</v>
      </c>
      <c r="E46" s="165" t="s">
        <v>343</v>
      </c>
      <c r="F46" s="21" t="s">
        <v>336</v>
      </c>
      <c r="G46" s="160">
        <v>9918</v>
      </c>
      <c r="H46" s="7">
        <f t="shared" si="2"/>
        <v>3000.1814991832534</v>
      </c>
      <c r="I46" s="21" t="s">
        <v>248</v>
      </c>
      <c r="J46" s="7" t="s">
        <v>326</v>
      </c>
      <c r="K46" s="21" t="s">
        <v>327</v>
      </c>
      <c r="L46" s="21" t="s">
        <v>328</v>
      </c>
      <c r="M46" s="21" t="s">
        <v>47</v>
      </c>
      <c r="N46" s="21" t="s">
        <v>329</v>
      </c>
      <c r="O46" s="21"/>
      <c r="P46" s="21" t="s">
        <v>337</v>
      </c>
      <c r="Q46" s="21"/>
      <c r="R46" s="21"/>
      <c r="S46" s="21">
        <v>21</v>
      </c>
      <c r="T46" s="21"/>
      <c r="U46" s="26">
        <v>45818</v>
      </c>
      <c r="V46" s="21"/>
      <c r="W46" s="21"/>
      <c r="X46" s="21"/>
      <c r="Y46" s="21"/>
      <c r="Z46" s="21"/>
      <c r="AA46" s="21"/>
      <c r="AB46" s="59"/>
      <c r="AC46" s="59"/>
      <c r="AD46" s="21"/>
      <c r="AE46" s="21"/>
      <c r="AF46" s="21"/>
      <c r="AG46" s="21"/>
    </row>
    <row r="47" spans="2:57" s="4" customFormat="1" ht="17.25" x14ac:dyDescent="0.3">
      <c r="B47" s="21">
        <v>41</v>
      </c>
      <c r="C47" s="21" t="s">
        <v>142</v>
      </c>
      <c r="D47" s="21" t="s">
        <v>344</v>
      </c>
      <c r="E47" s="165" t="s">
        <v>345</v>
      </c>
      <c r="F47" s="21" t="s">
        <v>336</v>
      </c>
      <c r="G47" s="160">
        <v>4963</v>
      </c>
      <c r="H47" s="7">
        <f t="shared" si="2"/>
        <v>1501.3007441466514</v>
      </c>
      <c r="I47" s="21" t="s">
        <v>248</v>
      </c>
      <c r="J47" s="7" t="s">
        <v>326</v>
      </c>
      <c r="K47" s="21" t="s">
        <v>327</v>
      </c>
      <c r="L47" s="21" t="s">
        <v>328</v>
      </c>
      <c r="M47" s="21" t="s">
        <v>47</v>
      </c>
      <c r="N47" s="21" t="s">
        <v>329</v>
      </c>
      <c r="O47" s="21"/>
      <c r="P47" s="21" t="s">
        <v>337</v>
      </c>
      <c r="Q47" s="21"/>
      <c r="R47" s="21"/>
      <c r="S47" s="21">
        <v>10</v>
      </c>
      <c r="T47" s="21"/>
      <c r="U47" s="26">
        <v>45818</v>
      </c>
      <c r="V47" s="21"/>
      <c r="W47" s="21"/>
      <c r="X47" s="21"/>
      <c r="Y47" s="21"/>
      <c r="Z47" s="21"/>
      <c r="AA47" s="21"/>
      <c r="AB47" s="59"/>
      <c r="AC47" s="59"/>
      <c r="AD47" s="21"/>
      <c r="AE47" s="21"/>
      <c r="AF47" s="21"/>
      <c r="AG47" s="21"/>
    </row>
    <row r="48" spans="2:57" s="4" customFormat="1" ht="17.25" x14ac:dyDescent="0.3">
      <c r="B48" s="21">
        <v>42</v>
      </c>
      <c r="C48" s="21" t="s">
        <v>142</v>
      </c>
      <c r="D48" s="21" t="s">
        <v>346</v>
      </c>
      <c r="E48" s="165" t="s">
        <v>347</v>
      </c>
      <c r="F48" s="21" t="s">
        <v>336</v>
      </c>
      <c r="G48" s="160">
        <v>5011</v>
      </c>
      <c r="H48" s="7">
        <f t="shared" si="2"/>
        <v>1515.8206788069454</v>
      </c>
      <c r="I48" s="21" t="s">
        <v>248</v>
      </c>
      <c r="J48" s="7" t="s">
        <v>326</v>
      </c>
      <c r="K48" s="21" t="s">
        <v>327</v>
      </c>
      <c r="L48" s="21" t="s">
        <v>328</v>
      </c>
      <c r="M48" s="21" t="s">
        <v>47</v>
      </c>
      <c r="N48" s="21" t="s">
        <v>329</v>
      </c>
      <c r="O48" s="21"/>
      <c r="P48" s="21" t="s">
        <v>337</v>
      </c>
      <c r="Q48" s="21"/>
      <c r="R48" s="21"/>
      <c r="S48" s="21">
        <v>9</v>
      </c>
      <c r="T48" s="21"/>
      <c r="U48" s="26">
        <v>45818</v>
      </c>
      <c r="V48" s="21"/>
      <c r="W48" s="21"/>
      <c r="X48" s="21"/>
      <c r="Y48" s="21"/>
      <c r="Z48" s="21"/>
      <c r="AA48" s="21"/>
      <c r="AB48" s="59"/>
      <c r="AC48" s="59"/>
      <c r="AD48" s="21"/>
      <c r="AE48" s="21"/>
      <c r="AF48" s="21"/>
      <c r="AG48" s="21"/>
    </row>
    <row r="49" spans="2:33" s="4" customFormat="1" ht="17.25" x14ac:dyDescent="0.3">
      <c r="B49" s="21">
        <v>43</v>
      </c>
      <c r="C49" s="21" t="s">
        <v>142</v>
      </c>
      <c r="D49" s="21" t="s">
        <v>348</v>
      </c>
      <c r="E49" s="163" t="s">
        <v>349</v>
      </c>
      <c r="F49" s="21" t="s">
        <v>336</v>
      </c>
      <c r="G49" s="160">
        <v>9956</v>
      </c>
      <c r="H49" s="7">
        <f t="shared" si="2"/>
        <v>3011.6764474559864</v>
      </c>
      <c r="I49" s="21" t="s">
        <v>248</v>
      </c>
      <c r="J49" s="7" t="s">
        <v>326</v>
      </c>
      <c r="K49" s="21" t="s">
        <v>327</v>
      </c>
      <c r="L49" s="21" t="s">
        <v>328</v>
      </c>
      <c r="M49" s="21" t="s">
        <v>47</v>
      </c>
      <c r="N49" s="21" t="s">
        <v>329</v>
      </c>
      <c r="O49" s="21"/>
      <c r="P49" s="21" t="s">
        <v>337</v>
      </c>
      <c r="Q49" s="21"/>
      <c r="R49" s="21"/>
      <c r="S49" s="21">
        <v>22</v>
      </c>
      <c r="T49" s="21"/>
      <c r="U49" s="26">
        <v>45818</v>
      </c>
      <c r="V49" s="21"/>
      <c r="W49" s="21"/>
      <c r="X49" s="21"/>
      <c r="Y49" s="21"/>
      <c r="Z49" s="21"/>
      <c r="AA49" s="21"/>
      <c r="AB49" s="59"/>
      <c r="AC49" s="59"/>
      <c r="AD49" s="21"/>
      <c r="AE49" s="21"/>
      <c r="AF49" s="21"/>
      <c r="AG49" s="21"/>
    </row>
    <row r="50" spans="2:33" s="4" customFormat="1" ht="17.25" x14ac:dyDescent="0.3">
      <c r="B50" s="21">
        <v>44</v>
      </c>
      <c r="C50" s="21" t="s">
        <v>142</v>
      </c>
      <c r="D50" s="21" t="s">
        <v>350</v>
      </c>
      <c r="E50" s="163" t="s">
        <v>351</v>
      </c>
      <c r="F50" s="21" t="s">
        <v>336</v>
      </c>
      <c r="G50" s="160">
        <v>9968</v>
      </c>
      <c r="H50" s="7">
        <f t="shared" si="2"/>
        <v>3015.3064311210601</v>
      </c>
      <c r="I50" s="21" t="s">
        <v>248</v>
      </c>
      <c r="J50" s="7" t="s">
        <v>326</v>
      </c>
      <c r="K50" s="21" t="s">
        <v>327</v>
      </c>
      <c r="L50" s="21" t="s">
        <v>328</v>
      </c>
      <c r="M50" s="21" t="s">
        <v>47</v>
      </c>
      <c r="N50" s="21" t="s">
        <v>329</v>
      </c>
      <c r="O50" s="21"/>
      <c r="P50" s="21" t="s">
        <v>337</v>
      </c>
      <c r="Q50" s="21"/>
      <c r="R50" s="21"/>
      <c r="S50" s="21">
        <v>22</v>
      </c>
      <c r="T50" s="21"/>
      <c r="U50" s="26">
        <v>45818</v>
      </c>
      <c r="V50" s="21"/>
      <c r="W50" s="21"/>
      <c r="X50" s="21"/>
      <c r="Y50" s="21"/>
      <c r="Z50" s="21"/>
      <c r="AA50" s="21"/>
      <c r="AB50" s="59"/>
      <c r="AC50" s="59"/>
      <c r="AD50" s="21"/>
      <c r="AE50" s="21"/>
      <c r="AF50" s="21"/>
      <c r="AG50" s="21"/>
    </row>
    <row r="51" spans="2:33" s="4" customFormat="1" ht="17.25" x14ac:dyDescent="0.3">
      <c r="B51" s="21">
        <v>45</v>
      </c>
      <c r="C51" s="21" t="s">
        <v>142</v>
      </c>
      <c r="D51" s="21" t="s">
        <v>352</v>
      </c>
      <c r="E51" s="162" t="s">
        <v>353</v>
      </c>
      <c r="F51" s="21" t="s">
        <v>336</v>
      </c>
      <c r="G51" s="160">
        <v>3787</v>
      </c>
      <c r="H51" s="7">
        <f t="shared" si="2"/>
        <v>1145.5623449694476</v>
      </c>
      <c r="I51" s="21" t="s">
        <v>248</v>
      </c>
      <c r="J51" s="7" t="s">
        <v>326</v>
      </c>
      <c r="K51" s="21" t="s">
        <v>327</v>
      </c>
      <c r="L51" s="21" t="s">
        <v>328</v>
      </c>
      <c r="M51" s="21" t="s">
        <v>47</v>
      </c>
      <c r="N51" s="21" t="s">
        <v>329</v>
      </c>
      <c r="O51" s="21"/>
      <c r="P51" s="21" t="s">
        <v>337</v>
      </c>
      <c r="Q51" s="21"/>
      <c r="R51" s="21"/>
      <c r="S51" s="21">
        <v>8</v>
      </c>
      <c r="T51" s="21"/>
      <c r="U51" s="26">
        <v>45818</v>
      </c>
      <c r="V51" s="21"/>
      <c r="W51" s="21"/>
      <c r="X51" s="21"/>
      <c r="Y51" s="21"/>
      <c r="Z51" s="21"/>
      <c r="AA51" s="21"/>
      <c r="AB51" s="59"/>
      <c r="AC51" s="59"/>
      <c r="AD51" s="21"/>
      <c r="AE51" s="21"/>
      <c r="AF51" s="21"/>
      <c r="AG51" s="21"/>
    </row>
    <row r="52" spans="2:33" s="4" customFormat="1" ht="17.25" x14ac:dyDescent="0.3">
      <c r="B52" s="21">
        <v>46</v>
      </c>
      <c r="C52" s="21" t="s">
        <v>142</v>
      </c>
      <c r="D52" s="21" t="s">
        <v>354</v>
      </c>
      <c r="E52" s="162" t="s">
        <v>355</v>
      </c>
      <c r="F52" s="21" t="s">
        <v>336</v>
      </c>
      <c r="G52" s="160">
        <v>3270</v>
      </c>
      <c r="H52" s="7">
        <f t="shared" si="2"/>
        <v>989.17054873253073</v>
      </c>
      <c r="I52" s="21" t="s">
        <v>248</v>
      </c>
      <c r="J52" s="7" t="s">
        <v>326</v>
      </c>
      <c r="K52" s="21" t="s">
        <v>327</v>
      </c>
      <c r="L52" s="21" t="s">
        <v>328</v>
      </c>
      <c r="M52" s="21" t="s">
        <v>47</v>
      </c>
      <c r="N52" s="21" t="s">
        <v>329</v>
      </c>
      <c r="O52" s="21"/>
      <c r="P52" s="21" t="s">
        <v>337</v>
      </c>
      <c r="Q52" s="21"/>
      <c r="R52" s="21"/>
      <c r="S52" s="21">
        <v>7</v>
      </c>
      <c r="T52" s="21"/>
      <c r="U52" s="26">
        <v>45818</v>
      </c>
      <c r="V52" s="21"/>
      <c r="W52" s="21"/>
      <c r="X52" s="21"/>
      <c r="Y52" s="21"/>
      <c r="Z52" s="21"/>
      <c r="AA52" s="21"/>
      <c r="AB52" s="59"/>
      <c r="AC52" s="59"/>
      <c r="AD52" s="21"/>
      <c r="AE52" s="21"/>
      <c r="AF52" s="21"/>
      <c r="AG52" s="21"/>
    </row>
    <row r="53" spans="2:33" s="4" customFormat="1" ht="17.25" x14ac:dyDescent="0.3">
      <c r="B53" s="21">
        <v>47</v>
      </c>
      <c r="C53" s="21" t="s">
        <v>142</v>
      </c>
      <c r="D53" s="21" t="s">
        <v>356</v>
      </c>
      <c r="E53" s="163" t="s">
        <v>357</v>
      </c>
      <c r="F53" s="21" t="s">
        <v>336</v>
      </c>
      <c r="G53" s="160">
        <v>2902</v>
      </c>
      <c r="H53" s="7">
        <f t="shared" si="2"/>
        <v>877.85104967027644</v>
      </c>
      <c r="I53" s="21" t="s">
        <v>248</v>
      </c>
      <c r="J53" s="7" t="s">
        <v>326</v>
      </c>
      <c r="K53" s="21" t="s">
        <v>327</v>
      </c>
      <c r="L53" s="21" t="s">
        <v>328</v>
      </c>
      <c r="M53" s="21" t="s">
        <v>47</v>
      </c>
      <c r="N53" s="21" t="s">
        <v>329</v>
      </c>
      <c r="O53" s="21"/>
      <c r="P53" s="21" t="s">
        <v>337</v>
      </c>
      <c r="Q53" s="21"/>
      <c r="R53" s="21"/>
      <c r="S53" s="21">
        <v>6</v>
      </c>
      <c r="T53" s="21"/>
      <c r="U53" s="26">
        <v>45818</v>
      </c>
      <c r="V53" s="21"/>
      <c r="W53" s="21"/>
      <c r="X53" s="21"/>
      <c r="Y53" s="21"/>
      <c r="Z53" s="21"/>
      <c r="AA53" s="21"/>
      <c r="AB53" s="59"/>
      <c r="AC53" s="59"/>
      <c r="AD53" s="21"/>
      <c r="AE53" s="21"/>
      <c r="AF53" s="21"/>
      <c r="AG53" s="21"/>
    </row>
    <row r="54" spans="2:33" s="4" customFormat="1" ht="17.25" x14ac:dyDescent="0.3">
      <c r="B54" s="21">
        <v>48</v>
      </c>
      <c r="C54" s="21" t="s">
        <v>142</v>
      </c>
      <c r="D54" s="21" t="s">
        <v>358</v>
      </c>
      <c r="E54" s="163" t="s">
        <v>359</v>
      </c>
      <c r="F54" s="21" t="s">
        <v>336</v>
      </c>
      <c r="G54" s="160">
        <v>3318</v>
      </c>
      <c r="H54" s="7">
        <f t="shared" si="2"/>
        <v>1003.6904833928247</v>
      </c>
      <c r="I54" s="21" t="s">
        <v>248</v>
      </c>
      <c r="J54" s="7" t="s">
        <v>326</v>
      </c>
      <c r="K54" s="21" t="s">
        <v>327</v>
      </c>
      <c r="L54" s="21" t="s">
        <v>328</v>
      </c>
      <c r="M54" s="21" t="s">
        <v>47</v>
      </c>
      <c r="N54" s="21" t="s">
        <v>329</v>
      </c>
      <c r="O54" s="21"/>
      <c r="P54" s="21" t="s">
        <v>337</v>
      </c>
      <c r="Q54" s="21"/>
      <c r="R54" s="21"/>
      <c r="S54" s="21">
        <v>7</v>
      </c>
      <c r="T54" s="21"/>
      <c r="U54" s="26">
        <v>45818</v>
      </c>
      <c r="V54" s="21"/>
      <c r="W54" s="21"/>
      <c r="X54" s="21"/>
      <c r="Y54" s="21"/>
      <c r="Z54" s="21"/>
      <c r="AA54" s="21"/>
      <c r="AB54" s="59"/>
      <c r="AC54" s="59"/>
      <c r="AD54" s="21"/>
      <c r="AE54" s="21"/>
      <c r="AF54" s="21"/>
      <c r="AG54" s="21"/>
    </row>
    <row r="55" spans="2:33" s="4" customFormat="1" ht="17.25" x14ac:dyDescent="0.3">
      <c r="B55" s="21">
        <v>49</v>
      </c>
      <c r="C55" s="21" t="s">
        <v>142</v>
      </c>
      <c r="D55" s="21" t="s">
        <v>360</v>
      </c>
      <c r="E55" s="162" t="s">
        <v>361</v>
      </c>
      <c r="F55" s="21" t="s">
        <v>336</v>
      </c>
      <c r="G55" s="160">
        <v>3665</v>
      </c>
      <c r="H55" s="7">
        <f t="shared" si="2"/>
        <v>1108.6575110412002</v>
      </c>
      <c r="I55" s="21" t="s">
        <v>248</v>
      </c>
      <c r="J55" s="7" t="s">
        <v>326</v>
      </c>
      <c r="K55" s="21" t="s">
        <v>327</v>
      </c>
      <c r="L55" s="21" t="s">
        <v>328</v>
      </c>
      <c r="M55" s="21" t="s">
        <v>47</v>
      </c>
      <c r="N55" s="21" t="s">
        <v>329</v>
      </c>
      <c r="O55" s="21"/>
      <c r="P55" s="21" t="s">
        <v>337</v>
      </c>
      <c r="Q55" s="21"/>
      <c r="R55" s="21"/>
      <c r="S55" s="21">
        <v>8</v>
      </c>
      <c r="T55" s="21"/>
      <c r="U55" s="26">
        <v>45818</v>
      </c>
      <c r="V55" s="21"/>
      <c r="W55" s="21"/>
      <c r="X55" s="21"/>
      <c r="Y55" s="21"/>
      <c r="Z55" s="21"/>
      <c r="AA55" s="21"/>
      <c r="AB55" s="59"/>
      <c r="AC55" s="59"/>
      <c r="AD55" s="21"/>
      <c r="AE55" s="21"/>
      <c r="AF55" s="21"/>
      <c r="AG55" s="21"/>
    </row>
    <row r="56" spans="2:33" s="4" customFormat="1" ht="17.25" x14ac:dyDescent="0.3">
      <c r="B56" s="21">
        <v>50</v>
      </c>
      <c r="C56" s="21" t="s">
        <v>142</v>
      </c>
      <c r="D56" s="21" t="s">
        <v>362</v>
      </c>
      <c r="E56" s="162" t="s">
        <v>363</v>
      </c>
      <c r="F56" s="21" t="s">
        <v>336</v>
      </c>
      <c r="G56" s="160">
        <v>1618</v>
      </c>
      <c r="H56" s="7">
        <f t="shared" si="2"/>
        <v>489.44279750741123</v>
      </c>
      <c r="I56" s="21" t="s">
        <v>248</v>
      </c>
      <c r="J56" s="7" t="s">
        <v>326</v>
      </c>
      <c r="K56" s="21" t="s">
        <v>327</v>
      </c>
      <c r="L56" s="21" t="s">
        <v>328</v>
      </c>
      <c r="M56" s="21" t="s">
        <v>47</v>
      </c>
      <c r="N56" s="21" t="s">
        <v>329</v>
      </c>
      <c r="O56" s="21"/>
      <c r="P56" s="21" t="s">
        <v>337</v>
      </c>
      <c r="Q56" s="21"/>
      <c r="R56" s="21"/>
      <c r="S56" s="21">
        <v>4</v>
      </c>
      <c r="T56" s="21"/>
      <c r="U56" s="26">
        <v>45818</v>
      </c>
      <c r="V56" s="21"/>
      <c r="W56" s="21"/>
      <c r="X56" s="21"/>
      <c r="Y56" s="21"/>
      <c r="Z56" s="21"/>
      <c r="AA56" s="21"/>
      <c r="AB56" s="59"/>
      <c r="AC56" s="59"/>
      <c r="AD56" s="21"/>
      <c r="AE56" s="21"/>
      <c r="AF56" s="21"/>
      <c r="AG56" s="21"/>
    </row>
    <row r="57" spans="2:33" s="4" customFormat="1" ht="17.25" x14ac:dyDescent="0.3">
      <c r="B57" s="21">
        <v>51</v>
      </c>
      <c r="C57" s="21" t="s">
        <v>142</v>
      </c>
      <c r="D57" s="21" t="s">
        <v>364</v>
      </c>
      <c r="E57" s="165" t="s">
        <v>365</v>
      </c>
      <c r="F57" s="21" t="s">
        <v>366</v>
      </c>
      <c r="G57" s="160">
        <v>8869</v>
      </c>
      <c r="H57" s="7">
        <f t="shared" si="2"/>
        <v>2682.8604271280778</v>
      </c>
      <c r="I57" s="21" t="s">
        <v>248</v>
      </c>
      <c r="J57" s="7" t="s">
        <v>326</v>
      </c>
      <c r="K57" s="21" t="s">
        <v>327</v>
      </c>
      <c r="L57" s="21" t="s">
        <v>328</v>
      </c>
      <c r="M57" s="21" t="s">
        <v>47</v>
      </c>
      <c r="N57" s="21" t="s">
        <v>329</v>
      </c>
      <c r="O57" s="21"/>
      <c r="P57" s="21" t="s">
        <v>367</v>
      </c>
      <c r="Q57" s="21"/>
      <c r="R57" s="21"/>
      <c r="S57" s="21">
        <v>22</v>
      </c>
      <c r="T57" s="21"/>
      <c r="U57" s="26">
        <v>45802</v>
      </c>
      <c r="V57" s="21"/>
      <c r="W57" s="21"/>
      <c r="X57" s="21"/>
      <c r="Y57" s="21"/>
      <c r="Z57" s="21"/>
      <c r="AA57" s="21"/>
      <c r="AB57" s="59"/>
      <c r="AC57" s="59"/>
      <c r="AD57" s="21"/>
      <c r="AE57" s="21"/>
      <c r="AF57" s="21"/>
      <c r="AG57" s="21"/>
    </row>
    <row r="58" spans="2:33" s="4" customFormat="1" ht="17.25" x14ac:dyDescent="0.3">
      <c r="B58" s="21">
        <v>52</v>
      </c>
      <c r="C58" s="21" t="s">
        <v>142</v>
      </c>
      <c r="D58" s="21" t="s">
        <v>368</v>
      </c>
      <c r="E58" s="162" t="s">
        <v>369</v>
      </c>
      <c r="F58" s="21" t="s">
        <v>366</v>
      </c>
      <c r="G58" s="160">
        <v>1371</v>
      </c>
      <c r="H58" s="7">
        <f t="shared" si="2"/>
        <v>414.72563373464817</v>
      </c>
      <c r="I58" s="21" t="s">
        <v>248</v>
      </c>
      <c r="J58" s="7" t="s">
        <v>326</v>
      </c>
      <c r="K58" s="21" t="s">
        <v>327</v>
      </c>
      <c r="L58" s="21" t="s">
        <v>328</v>
      </c>
      <c r="M58" s="21" t="s">
        <v>47</v>
      </c>
      <c r="N58" s="21" t="s">
        <v>329</v>
      </c>
      <c r="O58" s="21"/>
      <c r="P58" s="21" t="s">
        <v>367</v>
      </c>
      <c r="Q58" s="21"/>
      <c r="R58" s="21"/>
      <c r="S58" s="21">
        <v>3</v>
      </c>
      <c r="T58" s="21"/>
      <c r="U58" s="26">
        <v>45802</v>
      </c>
      <c r="V58" s="21"/>
      <c r="W58" s="21"/>
      <c r="X58" s="21"/>
      <c r="Y58" s="21"/>
      <c r="Z58" s="21"/>
      <c r="AA58" s="21"/>
      <c r="AB58" s="59"/>
      <c r="AC58" s="59"/>
      <c r="AD58" s="21"/>
      <c r="AE58" s="21"/>
      <c r="AF58" s="21"/>
      <c r="AG58" s="21"/>
    </row>
    <row r="59" spans="2:33" s="4" customFormat="1" ht="17.25" x14ac:dyDescent="0.3">
      <c r="B59" s="189">
        <v>53</v>
      </c>
      <c r="C59" s="189" t="s">
        <v>142</v>
      </c>
      <c r="D59" s="189" t="s">
        <v>370</v>
      </c>
      <c r="E59" s="190" t="s">
        <v>371</v>
      </c>
      <c r="F59" s="189" t="s">
        <v>372</v>
      </c>
      <c r="G59" s="191">
        <v>4472</v>
      </c>
      <c r="H59" s="192">
        <f t="shared" si="2"/>
        <v>1352.7739125173937</v>
      </c>
      <c r="I59" s="189" t="s">
        <v>248</v>
      </c>
      <c r="J59" s="192" t="s">
        <v>326</v>
      </c>
      <c r="K59" s="189" t="s">
        <v>327</v>
      </c>
      <c r="L59" s="189" t="s">
        <v>328</v>
      </c>
      <c r="M59" s="189" t="s">
        <v>47</v>
      </c>
      <c r="N59" s="189" t="s">
        <v>329</v>
      </c>
      <c r="O59" s="189"/>
      <c r="P59" s="189" t="s">
        <v>148</v>
      </c>
      <c r="Q59" s="189"/>
      <c r="R59" s="189"/>
      <c r="S59" s="189">
        <v>10</v>
      </c>
      <c r="T59" s="189"/>
      <c r="U59" s="189"/>
      <c r="V59" s="21"/>
      <c r="W59" s="21"/>
      <c r="X59" s="21"/>
      <c r="Y59" s="21"/>
      <c r="Z59" s="21"/>
      <c r="AA59" s="21"/>
      <c r="AB59" s="59"/>
      <c r="AC59" s="59"/>
      <c r="AD59" s="21"/>
      <c r="AE59" s="21"/>
      <c r="AF59" s="21"/>
      <c r="AG59" s="21"/>
    </row>
    <row r="60" spans="2:33" s="4" customFormat="1" ht="17.25" x14ac:dyDescent="0.3">
      <c r="B60" s="189">
        <v>54</v>
      </c>
      <c r="C60" s="189" t="s">
        <v>142</v>
      </c>
      <c r="D60" s="189" t="s">
        <v>373</v>
      </c>
      <c r="E60" s="190" t="s">
        <v>374</v>
      </c>
      <c r="F60" s="189" t="s">
        <v>372</v>
      </c>
      <c r="G60" s="191">
        <v>5570</v>
      </c>
      <c r="H60" s="192">
        <f t="shared" si="2"/>
        <v>1684.9174178716196</v>
      </c>
      <c r="I60" s="189" t="s">
        <v>248</v>
      </c>
      <c r="J60" s="192" t="s">
        <v>326</v>
      </c>
      <c r="K60" s="189" t="s">
        <v>327</v>
      </c>
      <c r="L60" s="189" t="s">
        <v>328</v>
      </c>
      <c r="M60" s="189" t="s">
        <v>47</v>
      </c>
      <c r="N60" s="189" t="s">
        <v>329</v>
      </c>
      <c r="O60" s="189"/>
      <c r="P60" s="189" t="s">
        <v>148</v>
      </c>
      <c r="Q60" s="189"/>
      <c r="R60" s="189"/>
      <c r="S60" s="189">
        <v>13</v>
      </c>
      <c r="T60" s="189"/>
      <c r="U60" s="189"/>
      <c r="V60" s="21"/>
      <c r="W60" s="21"/>
      <c r="X60" s="21"/>
      <c r="Y60" s="21"/>
      <c r="Z60" s="21"/>
      <c r="AA60" s="21"/>
      <c r="AB60" s="59"/>
      <c r="AC60" s="59"/>
      <c r="AD60" s="21"/>
      <c r="AE60" s="21"/>
      <c r="AF60" s="21"/>
      <c r="AG60" s="21"/>
    </row>
    <row r="61" spans="2:33" s="4" customFormat="1" ht="17.25" x14ac:dyDescent="0.3">
      <c r="B61" s="21">
        <v>55</v>
      </c>
      <c r="C61" s="21" t="s">
        <v>142</v>
      </c>
      <c r="D61" s="21" t="s">
        <v>375</v>
      </c>
      <c r="E61" s="163" t="s">
        <v>376</v>
      </c>
      <c r="F61" s="21" t="s">
        <v>372</v>
      </c>
      <c r="G61" s="160">
        <v>10460</v>
      </c>
      <c r="H61" s="7">
        <f t="shared" si="2"/>
        <v>3164.1357613890737</v>
      </c>
      <c r="I61" s="21" t="s">
        <v>248</v>
      </c>
      <c r="J61" s="7" t="s">
        <v>326</v>
      </c>
      <c r="K61" s="21" t="s">
        <v>327</v>
      </c>
      <c r="L61" s="21" t="s">
        <v>328</v>
      </c>
      <c r="M61" s="21" t="s">
        <v>47</v>
      </c>
      <c r="N61" s="21" t="s">
        <v>329</v>
      </c>
      <c r="O61" s="21"/>
      <c r="P61" s="21" t="s">
        <v>148</v>
      </c>
      <c r="Q61" s="21"/>
      <c r="R61" s="21"/>
      <c r="S61" s="21">
        <v>24</v>
      </c>
      <c r="T61" s="21"/>
      <c r="U61" s="21"/>
      <c r="V61" s="21"/>
      <c r="W61" s="21"/>
      <c r="X61" s="21"/>
      <c r="Y61" s="21"/>
      <c r="Z61" s="21"/>
      <c r="AA61" s="21"/>
      <c r="AB61" s="59"/>
      <c r="AC61" s="59"/>
      <c r="AD61" s="21"/>
      <c r="AE61" s="21"/>
      <c r="AF61" s="21"/>
      <c r="AG61" s="21"/>
    </row>
    <row r="62" spans="2:33" s="4" customFormat="1" ht="17.25" x14ac:dyDescent="0.3">
      <c r="B62" s="21">
        <v>56</v>
      </c>
      <c r="C62" s="21" t="s">
        <v>142</v>
      </c>
      <c r="D62" s="21" t="s">
        <v>377</v>
      </c>
      <c r="E62" s="162" t="s">
        <v>378</v>
      </c>
      <c r="F62" s="21" t="s">
        <v>372</v>
      </c>
      <c r="G62" s="160">
        <v>4999</v>
      </c>
      <c r="H62" s="7">
        <f t="shared" si="2"/>
        <v>1512.1906951418719</v>
      </c>
      <c r="I62" s="21" t="s">
        <v>248</v>
      </c>
      <c r="J62" s="7" t="s">
        <v>326</v>
      </c>
      <c r="K62" s="21" t="s">
        <v>327</v>
      </c>
      <c r="L62" s="21" t="s">
        <v>328</v>
      </c>
      <c r="M62" s="21" t="s">
        <v>47</v>
      </c>
      <c r="N62" s="21" t="s">
        <v>329</v>
      </c>
      <c r="O62" s="21"/>
      <c r="P62" s="21" t="s">
        <v>148</v>
      </c>
      <c r="Q62" s="21"/>
      <c r="R62" s="21"/>
      <c r="S62" s="21">
        <v>12</v>
      </c>
      <c r="T62" s="21"/>
      <c r="U62" s="21"/>
      <c r="V62" s="21"/>
      <c r="W62" s="21"/>
      <c r="X62" s="21"/>
      <c r="Y62" s="21"/>
      <c r="Z62" s="21"/>
      <c r="AA62" s="21"/>
      <c r="AB62" s="59"/>
      <c r="AC62" s="59"/>
      <c r="AD62" s="21"/>
      <c r="AE62" s="21"/>
      <c r="AF62" s="21"/>
      <c r="AG62" s="21"/>
    </row>
    <row r="63" spans="2:33" s="4" customFormat="1" ht="17.25" x14ac:dyDescent="0.3">
      <c r="B63" s="21">
        <v>57</v>
      </c>
      <c r="C63" s="21" t="s">
        <v>142</v>
      </c>
      <c r="D63" s="21" t="s">
        <v>379</v>
      </c>
      <c r="E63" s="162" t="s">
        <v>380</v>
      </c>
      <c r="F63" s="21" t="s">
        <v>372</v>
      </c>
      <c r="G63" s="160">
        <v>4918</v>
      </c>
      <c r="H63" s="7">
        <f t="shared" si="2"/>
        <v>1487.6883054026257</v>
      </c>
      <c r="I63" s="21" t="s">
        <v>248</v>
      </c>
      <c r="J63" s="7" t="s">
        <v>326</v>
      </c>
      <c r="K63" s="21" t="s">
        <v>327</v>
      </c>
      <c r="L63" s="21" t="s">
        <v>328</v>
      </c>
      <c r="M63" s="21" t="s">
        <v>47</v>
      </c>
      <c r="N63" s="21" t="s">
        <v>329</v>
      </c>
      <c r="O63" s="21"/>
      <c r="P63" s="21" t="s">
        <v>148</v>
      </c>
      <c r="Q63" s="21"/>
      <c r="R63" s="21"/>
      <c r="S63" s="21">
        <v>11</v>
      </c>
      <c r="T63" s="21"/>
      <c r="U63" s="21"/>
      <c r="V63" s="21"/>
      <c r="W63" s="21"/>
      <c r="X63" s="21"/>
      <c r="Y63" s="21"/>
      <c r="Z63" s="21"/>
      <c r="AA63" s="21"/>
      <c r="AB63" s="59"/>
      <c r="AC63" s="59"/>
      <c r="AD63" s="21"/>
      <c r="AE63" s="21"/>
      <c r="AF63" s="21"/>
      <c r="AG63" s="21"/>
    </row>
    <row r="64" spans="2:33" s="4" customFormat="1" ht="17.25" x14ac:dyDescent="0.3">
      <c r="B64" s="21">
        <v>58</v>
      </c>
      <c r="C64" s="21" t="s">
        <v>142</v>
      </c>
      <c r="D64" s="21" t="s">
        <v>381</v>
      </c>
      <c r="E64" s="162" t="s">
        <v>382</v>
      </c>
      <c r="F64" s="21" t="s">
        <v>372</v>
      </c>
      <c r="G64" s="160">
        <v>3116</v>
      </c>
      <c r="H64" s="7">
        <f t="shared" si="2"/>
        <v>942.58575836408738</v>
      </c>
      <c r="I64" s="21" t="s">
        <v>248</v>
      </c>
      <c r="J64" s="7" t="s">
        <v>326</v>
      </c>
      <c r="K64" s="21" t="s">
        <v>327</v>
      </c>
      <c r="L64" s="21" t="s">
        <v>328</v>
      </c>
      <c r="M64" s="21" t="s">
        <v>47</v>
      </c>
      <c r="N64" s="21" t="s">
        <v>329</v>
      </c>
      <c r="O64" s="21"/>
      <c r="P64" s="21" t="s">
        <v>148</v>
      </c>
      <c r="Q64" s="21"/>
      <c r="R64" s="21"/>
      <c r="S64" s="21">
        <v>7</v>
      </c>
      <c r="T64" s="21"/>
      <c r="U64" s="21"/>
      <c r="V64" s="21"/>
      <c r="W64" s="21"/>
      <c r="X64" s="21"/>
      <c r="Y64" s="21"/>
      <c r="Z64" s="21"/>
      <c r="AA64" s="21"/>
      <c r="AB64" s="59"/>
      <c r="AC64" s="59"/>
      <c r="AD64" s="21"/>
      <c r="AE64" s="21"/>
      <c r="AF64" s="21"/>
      <c r="AG64" s="21"/>
    </row>
    <row r="65" spans="2:33" s="4" customFormat="1" ht="17.25" x14ac:dyDescent="0.3">
      <c r="B65" s="21">
        <v>59</v>
      </c>
      <c r="C65" s="21" t="s">
        <v>142</v>
      </c>
      <c r="D65" s="21" t="s">
        <v>383</v>
      </c>
      <c r="E65" s="162" t="s">
        <v>384</v>
      </c>
      <c r="F65" s="21" t="s">
        <v>372</v>
      </c>
      <c r="G65" s="160">
        <v>2670</v>
      </c>
      <c r="H65" s="7">
        <f t="shared" si="2"/>
        <v>807.67136547885536</v>
      </c>
      <c r="I65" s="21" t="s">
        <v>147</v>
      </c>
      <c r="J65" s="7" t="s">
        <v>326</v>
      </c>
      <c r="K65" s="21" t="s">
        <v>327</v>
      </c>
      <c r="L65" s="21" t="s">
        <v>147</v>
      </c>
      <c r="M65" s="21" t="s">
        <v>47</v>
      </c>
      <c r="N65" s="21" t="s">
        <v>385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59"/>
      <c r="AC65" s="59"/>
      <c r="AD65" s="21"/>
      <c r="AE65" s="21"/>
      <c r="AF65" s="21"/>
      <c r="AG65" s="21"/>
    </row>
    <row r="66" spans="2:33" s="4" customFormat="1" ht="17.25" x14ac:dyDescent="0.3">
      <c r="B66" s="21">
        <v>60</v>
      </c>
      <c r="C66" s="21" t="s">
        <v>142</v>
      </c>
      <c r="D66" s="21" t="s">
        <v>386</v>
      </c>
      <c r="E66" s="162" t="s">
        <v>387</v>
      </c>
      <c r="F66" s="21" t="s">
        <v>372</v>
      </c>
      <c r="G66" s="160">
        <v>5016</v>
      </c>
      <c r="H66" s="7">
        <f t="shared" si="2"/>
        <v>1517.3331720007259</v>
      </c>
      <c r="I66" s="21" t="s">
        <v>147</v>
      </c>
      <c r="J66" s="7" t="s">
        <v>326</v>
      </c>
      <c r="K66" s="21" t="s">
        <v>327</v>
      </c>
      <c r="L66" s="21" t="s">
        <v>147</v>
      </c>
      <c r="M66" s="21" t="s">
        <v>47</v>
      </c>
      <c r="N66" s="21" t="s">
        <v>385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59"/>
      <c r="AC66" s="59"/>
      <c r="AD66" s="21"/>
      <c r="AE66" s="21"/>
      <c r="AF66" s="21"/>
      <c r="AG66" s="21"/>
    </row>
    <row r="67" spans="2:33" s="4" customFormat="1" ht="17.25" x14ac:dyDescent="0.3">
      <c r="B67" s="21">
        <v>61</v>
      </c>
      <c r="C67" s="21" t="s">
        <v>142</v>
      </c>
      <c r="D67" s="21" t="s">
        <v>388</v>
      </c>
      <c r="E67" s="163" t="s">
        <v>389</v>
      </c>
      <c r="F67" s="21" t="s">
        <v>372</v>
      </c>
      <c r="G67" s="160">
        <v>9848</v>
      </c>
      <c r="H67" s="7">
        <f t="shared" si="2"/>
        <v>2979.0065944703247</v>
      </c>
      <c r="I67" s="21" t="s">
        <v>147</v>
      </c>
      <c r="J67" s="7" t="s">
        <v>326</v>
      </c>
      <c r="K67" s="21" t="s">
        <v>327</v>
      </c>
      <c r="L67" s="21" t="s">
        <v>147</v>
      </c>
      <c r="M67" s="21" t="s">
        <v>47</v>
      </c>
      <c r="N67" s="21" t="s">
        <v>385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59"/>
      <c r="AC67" s="59"/>
      <c r="AD67" s="21"/>
      <c r="AE67" s="21"/>
      <c r="AF67" s="21"/>
      <c r="AG67" s="21"/>
    </row>
    <row r="68" spans="2:33" s="4" customFormat="1" ht="17.25" x14ac:dyDescent="0.3">
      <c r="B68" s="21">
        <v>62</v>
      </c>
      <c r="C68" s="21" t="s">
        <v>142</v>
      </c>
      <c r="D68" s="21" t="s">
        <v>390</v>
      </c>
      <c r="E68" s="162" t="s">
        <v>391</v>
      </c>
      <c r="F68" s="21" t="s">
        <v>372</v>
      </c>
      <c r="G68" s="160">
        <v>4660</v>
      </c>
      <c r="H68" s="7">
        <f t="shared" si="2"/>
        <v>1409.6436566035452</v>
      </c>
      <c r="I68" s="21" t="s">
        <v>147</v>
      </c>
      <c r="J68" s="7" t="s">
        <v>326</v>
      </c>
      <c r="K68" s="21" t="s">
        <v>327</v>
      </c>
      <c r="L68" s="21" t="s">
        <v>147</v>
      </c>
      <c r="M68" s="21" t="s">
        <v>47</v>
      </c>
      <c r="N68" s="21" t="s">
        <v>385</v>
      </c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59"/>
      <c r="AC68" s="59"/>
      <c r="AD68" s="21"/>
      <c r="AE68" s="21"/>
      <c r="AF68" s="21"/>
      <c r="AG68" s="21"/>
    </row>
    <row r="69" spans="2:33" s="4" customFormat="1" ht="17.25" x14ac:dyDescent="0.3">
      <c r="B69" s="21">
        <v>63</v>
      </c>
      <c r="C69" s="21" t="s">
        <v>142</v>
      </c>
      <c r="D69" s="21" t="s">
        <v>392</v>
      </c>
      <c r="E69" s="162" t="s">
        <v>393</v>
      </c>
      <c r="F69" s="21" t="s">
        <v>372</v>
      </c>
      <c r="G69" s="160">
        <v>4083</v>
      </c>
      <c r="H69" s="7">
        <f t="shared" si="2"/>
        <v>1235.1019420412608</v>
      </c>
      <c r="I69" s="21" t="s">
        <v>147</v>
      </c>
      <c r="J69" s="7" t="s">
        <v>326</v>
      </c>
      <c r="K69" s="21" t="s">
        <v>327</v>
      </c>
      <c r="L69" s="21" t="s">
        <v>147</v>
      </c>
      <c r="M69" s="21" t="s">
        <v>47</v>
      </c>
      <c r="N69" s="21" t="s">
        <v>385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59"/>
      <c r="AC69" s="59"/>
      <c r="AD69" s="21"/>
      <c r="AE69" s="21"/>
      <c r="AF69" s="21"/>
      <c r="AG69" s="21"/>
    </row>
    <row r="70" spans="2:33" s="4" customFormat="1" ht="17.25" x14ac:dyDescent="0.3">
      <c r="B70" s="21">
        <v>64</v>
      </c>
      <c r="C70" s="21" t="s">
        <v>142</v>
      </c>
      <c r="D70" s="21" t="s">
        <v>394</v>
      </c>
      <c r="E70" s="162" t="s">
        <v>395</v>
      </c>
      <c r="F70" s="21" t="s">
        <v>372</v>
      </c>
      <c r="G70" s="160">
        <v>3563</v>
      </c>
      <c r="H70" s="7">
        <f t="shared" si="2"/>
        <v>1077.8026498880754</v>
      </c>
      <c r="I70" s="21" t="s">
        <v>147</v>
      </c>
      <c r="J70" s="7" t="s">
        <v>326</v>
      </c>
      <c r="K70" s="21" t="s">
        <v>327</v>
      </c>
      <c r="L70" s="21" t="s">
        <v>147</v>
      </c>
      <c r="M70" s="21" t="s">
        <v>47</v>
      </c>
      <c r="N70" s="21" t="s">
        <v>385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59"/>
      <c r="AC70" s="59"/>
      <c r="AD70" s="21"/>
      <c r="AE70" s="21"/>
      <c r="AF70" s="21"/>
      <c r="AG70" s="21"/>
    </row>
    <row r="71" spans="2:33" s="4" customFormat="1" ht="17.25" x14ac:dyDescent="0.3">
      <c r="B71" s="21">
        <v>65</v>
      </c>
      <c r="C71" s="21" t="s">
        <v>142</v>
      </c>
      <c r="D71" s="21" t="s">
        <v>396</v>
      </c>
      <c r="E71" s="163" t="s">
        <v>397</v>
      </c>
      <c r="F71" s="21" t="s">
        <v>372</v>
      </c>
      <c r="G71" s="160">
        <v>8947</v>
      </c>
      <c r="H71" s="7">
        <f t="shared" si="2"/>
        <v>2706.4553209510555</v>
      </c>
      <c r="I71" s="21" t="s">
        <v>147</v>
      </c>
      <c r="J71" s="7" t="s">
        <v>326</v>
      </c>
      <c r="K71" s="21" t="s">
        <v>327</v>
      </c>
      <c r="L71" s="21" t="s">
        <v>147</v>
      </c>
      <c r="M71" s="21" t="s">
        <v>47</v>
      </c>
      <c r="N71" s="21" t="s">
        <v>385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59"/>
      <c r="AC71" s="59"/>
      <c r="AD71" s="21"/>
      <c r="AE71" s="21"/>
      <c r="AF71" s="21"/>
      <c r="AG71" s="21"/>
    </row>
    <row r="72" spans="2:33" s="4" customFormat="1" ht="17.25" x14ac:dyDescent="0.3">
      <c r="B72" s="21">
        <v>66</v>
      </c>
      <c r="C72" s="21" t="s">
        <v>142</v>
      </c>
      <c r="D72" s="21" t="s">
        <v>398</v>
      </c>
      <c r="E72" s="165" t="s">
        <v>399</v>
      </c>
      <c r="F72" s="21" t="s">
        <v>372</v>
      </c>
      <c r="G72" s="160">
        <v>10153</v>
      </c>
      <c r="H72" s="7">
        <f t="shared" ref="H72:H103" si="3">G72/3.3058</f>
        <v>3071.2686792909431</v>
      </c>
      <c r="I72" s="21" t="s">
        <v>147</v>
      </c>
      <c r="J72" s="7" t="s">
        <v>326</v>
      </c>
      <c r="K72" s="21" t="s">
        <v>327</v>
      </c>
      <c r="L72" s="21" t="s">
        <v>147</v>
      </c>
      <c r="M72" s="21" t="s">
        <v>47</v>
      </c>
      <c r="N72" s="21" t="s">
        <v>385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59"/>
      <c r="AC72" s="59"/>
      <c r="AD72" s="21"/>
      <c r="AE72" s="21"/>
      <c r="AF72" s="21"/>
      <c r="AG72" s="21"/>
    </row>
    <row r="73" spans="2:33" s="4" customFormat="1" ht="17.25" x14ac:dyDescent="0.3">
      <c r="B73" s="21">
        <v>67</v>
      </c>
      <c r="C73" s="21" t="s">
        <v>142</v>
      </c>
      <c r="D73" s="21" t="s">
        <v>400</v>
      </c>
      <c r="E73" s="165" t="s">
        <v>401</v>
      </c>
      <c r="F73" s="21" t="s">
        <v>402</v>
      </c>
      <c r="G73" s="160">
        <v>10024</v>
      </c>
      <c r="H73" s="7">
        <f t="shared" si="3"/>
        <v>3032.2463548914029</v>
      </c>
      <c r="I73" s="21" t="s">
        <v>147</v>
      </c>
      <c r="J73" s="7" t="s">
        <v>326</v>
      </c>
      <c r="K73" s="21" t="s">
        <v>327</v>
      </c>
      <c r="L73" s="21" t="s">
        <v>147</v>
      </c>
      <c r="M73" s="21" t="s">
        <v>47</v>
      </c>
      <c r="N73" s="21" t="s">
        <v>329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59"/>
      <c r="AC73" s="59"/>
      <c r="AD73" s="21"/>
      <c r="AE73" s="21"/>
      <c r="AF73" s="21"/>
      <c r="AG73" s="21"/>
    </row>
    <row r="74" spans="2:33" s="4" customFormat="1" ht="17.25" x14ac:dyDescent="0.3">
      <c r="B74" s="21">
        <v>68</v>
      </c>
      <c r="C74" s="21" t="s">
        <v>142</v>
      </c>
      <c r="D74" s="21" t="s">
        <v>403</v>
      </c>
      <c r="E74" s="162" t="s">
        <v>404</v>
      </c>
      <c r="F74" s="21" t="s">
        <v>402</v>
      </c>
      <c r="G74" s="160">
        <v>4912</v>
      </c>
      <c r="H74" s="7">
        <f t="shared" si="3"/>
        <v>1485.8733135700888</v>
      </c>
      <c r="I74" s="21" t="s">
        <v>147</v>
      </c>
      <c r="J74" s="7" t="s">
        <v>326</v>
      </c>
      <c r="K74" s="21" t="s">
        <v>327</v>
      </c>
      <c r="L74" s="21" t="s">
        <v>147</v>
      </c>
      <c r="M74" s="21" t="s">
        <v>47</v>
      </c>
      <c r="N74" s="21" t="s">
        <v>329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59"/>
      <c r="AC74" s="59"/>
      <c r="AD74" s="21"/>
      <c r="AE74" s="21"/>
      <c r="AF74" s="21"/>
      <c r="AG74" s="21"/>
    </row>
    <row r="75" spans="2:33" s="4" customFormat="1" ht="17.25" x14ac:dyDescent="0.3">
      <c r="B75" s="21">
        <v>69</v>
      </c>
      <c r="C75" s="21" t="s">
        <v>142</v>
      </c>
      <c r="D75" s="21" t="s">
        <v>405</v>
      </c>
      <c r="E75" s="162" t="s">
        <v>406</v>
      </c>
      <c r="F75" s="21" t="s">
        <v>402</v>
      </c>
      <c r="G75" s="160">
        <v>6733</v>
      </c>
      <c r="H75" s="7">
        <f t="shared" si="3"/>
        <v>2036.7233347449935</v>
      </c>
      <c r="I75" s="21" t="s">
        <v>147</v>
      </c>
      <c r="J75" s="7" t="s">
        <v>326</v>
      </c>
      <c r="K75" s="21" t="s">
        <v>327</v>
      </c>
      <c r="L75" s="21" t="s">
        <v>147</v>
      </c>
      <c r="M75" s="21" t="s">
        <v>47</v>
      </c>
      <c r="N75" s="21" t="s">
        <v>329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59"/>
      <c r="AC75" s="59"/>
      <c r="AD75" s="21"/>
      <c r="AE75" s="21"/>
      <c r="AF75" s="21"/>
      <c r="AG75" s="21"/>
    </row>
    <row r="76" spans="2:33" s="4" customFormat="1" ht="17.25" x14ac:dyDescent="0.3">
      <c r="B76" s="21">
        <v>70</v>
      </c>
      <c r="C76" s="21" t="s">
        <v>142</v>
      </c>
      <c r="D76" s="21" t="s">
        <v>407</v>
      </c>
      <c r="E76" s="165" t="s">
        <v>408</v>
      </c>
      <c r="F76" s="21" t="s">
        <v>402</v>
      </c>
      <c r="G76" s="160">
        <v>6820</v>
      </c>
      <c r="H76" s="7">
        <f t="shared" si="3"/>
        <v>2063.0407163167765</v>
      </c>
      <c r="I76" s="21" t="s">
        <v>147</v>
      </c>
      <c r="J76" s="7" t="s">
        <v>326</v>
      </c>
      <c r="K76" s="21" t="s">
        <v>327</v>
      </c>
      <c r="L76" s="21" t="s">
        <v>147</v>
      </c>
      <c r="M76" s="21" t="s">
        <v>47</v>
      </c>
      <c r="N76" s="21" t="s">
        <v>329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59"/>
      <c r="AC76" s="59"/>
      <c r="AD76" s="21"/>
      <c r="AE76" s="21"/>
      <c r="AF76" s="21"/>
      <c r="AG76" s="21"/>
    </row>
    <row r="77" spans="2:33" s="4" customFormat="1" ht="17.25" x14ac:dyDescent="0.3">
      <c r="B77" s="21">
        <v>71</v>
      </c>
      <c r="C77" s="21" t="s">
        <v>142</v>
      </c>
      <c r="D77" s="21" t="s">
        <v>409</v>
      </c>
      <c r="E77" s="162" t="s">
        <v>410</v>
      </c>
      <c r="F77" s="21" t="s">
        <v>402</v>
      </c>
      <c r="G77" s="160">
        <v>5078</v>
      </c>
      <c r="H77" s="7">
        <f t="shared" si="3"/>
        <v>1536.0880876036058</v>
      </c>
      <c r="I77" s="21" t="s">
        <v>147</v>
      </c>
      <c r="J77" s="7" t="s">
        <v>326</v>
      </c>
      <c r="K77" s="21" t="s">
        <v>327</v>
      </c>
      <c r="L77" s="21" t="s">
        <v>147</v>
      </c>
      <c r="M77" s="21" t="s">
        <v>47</v>
      </c>
      <c r="N77" s="21" t="s">
        <v>329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59"/>
      <c r="AC77" s="59"/>
      <c r="AD77" s="21"/>
      <c r="AE77" s="21"/>
      <c r="AF77" s="21"/>
      <c r="AG77" s="21"/>
    </row>
    <row r="78" spans="2:33" s="4" customFormat="1" ht="17.25" x14ac:dyDescent="0.3">
      <c r="B78" s="21">
        <v>72</v>
      </c>
      <c r="C78" s="21" t="s">
        <v>142</v>
      </c>
      <c r="D78" s="21" t="s">
        <v>411</v>
      </c>
      <c r="E78" s="162" t="s">
        <v>412</v>
      </c>
      <c r="F78" s="21" t="s">
        <v>402</v>
      </c>
      <c r="G78" s="160">
        <v>5012</v>
      </c>
      <c r="H78" s="7">
        <f t="shared" si="3"/>
        <v>1516.1231774457015</v>
      </c>
      <c r="I78" s="21" t="s">
        <v>147</v>
      </c>
      <c r="J78" s="7" t="s">
        <v>326</v>
      </c>
      <c r="K78" s="21" t="s">
        <v>327</v>
      </c>
      <c r="L78" s="21" t="s">
        <v>147</v>
      </c>
      <c r="M78" s="21" t="s">
        <v>47</v>
      </c>
      <c r="N78" s="21" t="s">
        <v>329</v>
      </c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59"/>
      <c r="AC78" s="59"/>
      <c r="AD78" s="21"/>
      <c r="AE78" s="21"/>
      <c r="AF78" s="21"/>
      <c r="AG78" s="21"/>
    </row>
    <row r="79" spans="2:33" s="4" customFormat="1" ht="17.25" x14ac:dyDescent="0.3">
      <c r="B79" s="21">
        <v>73</v>
      </c>
      <c r="C79" s="21" t="s">
        <v>142</v>
      </c>
      <c r="D79" s="21" t="s">
        <v>413</v>
      </c>
      <c r="E79" s="162" t="s">
        <v>414</v>
      </c>
      <c r="F79" s="21" t="s">
        <v>402</v>
      </c>
      <c r="G79" s="160">
        <v>2821</v>
      </c>
      <c r="H79" s="7">
        <f t="shared" si="3"/>
        <v>853.34865993103028</v>
      </c>
      <c r="I79" s="21" t="s">
        <v>147</v>
      </c>
      <c r="J79" s="7" t="s">
        <v>326</v>
      </c>
      <c r="K79" s="21" t="s">
        <v>327</v>
      </c>
      <c r="L79" s="21" t="s">
        <v>147</v>
      </c>
      <c r="M79" s="21" t="s">
        <v>47</v>
      </c>
      <c r="N79" s="21" t="s">
        <v>329</v>
      </c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59"/>
      <c r="AC79" s="59"/>
      <c r="AD79" s="21"/>
      <c r="AE79" s="21"/>
      <c r="AF79" s="21"/>
      <c r="AG79" s="21"/>
    </row>
    <row r="80" spans="2:33" s="4" customFormat="1" ht="17.25" x14ac:dyDescent="0.3">
      <c r="B80" s="21">
        <v>74</v>
      </c>
      <c r="C80" s="21" t="s">
        <v>142</v>
      </c>
      <c r="D80" s="21" t="s">
        <v>415</v>
      </c>
      <c r="E80" s="162" t="s">
        <v>416</v>
      </c>
      <c r="F80" s="21" t="s">
        <v>402</v>
      </c>
      <c r="G80" s="160">
        <v>5208</v>
      </c>
      <c r="H80" s="7">
        <f t="shared" si="3"/>
        <v>1575.412910641902</v>
      </c>
      <c r="I80" s="21" t="s">
        <v>147</v>
      </c>
      <c r="J80" s="7" t="s">
        <v>326</v>
      </c>
      <c r="K80" s="21" t="s">
        <v>327</v>
      </c>
      <c r="L80" s="21" t="s">
        <v>147</v>
      </c>
      <c r="M80" s="21" t="s">
        <v>47</v>
      </c>
      <c r="N80" s="21" t="s">
        <v>329</v>
      </c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59"/>
      <c r="AC80" s="59"/>
      <c r="AD80" s="21"/>
      <c r="AE80" s="21"/>
      <c r="AF80" s="21"/>
      <c r="AG80" s="21"/>
    </row>
    <row r="81" spans="2:33" s="4" customFormat="1" ht="17.25" x14ac:dyDescent="0.3">
      <c r="B81" s="21">
        <v>75</v>
      </c>
      <c r="C81" s="21" t="s">
        <v>142</v>
      </c>
      <c r="D81" s="21" t="s">
        <v>417</v>
      </c>
      <c r="E81" s="165" t="s">
        <v>418</v>
      </c>
      <c r="F81" s="21" t="s">
        <v>402</v>
      </c>
      <c r="G81" s="160">
        <v>3715</v>
      </c>
      <c r="H81" s="7">
        <f t="shared" si="3"/>
        <v>1123.7824429790066</v>
      </c>
      <c r="I81" s="21" t="s">
        <v>147</v>
      </c>
      <c r="J81" s="7" t="s">
        <v>326</v>
      </c>
      <c r="K81" s="21" t="s">
        <v>327</v>
      </c>
      <c r="L81" s="21" t="s">
        <v>147</v>
      </c>
      <c r="M81" s="21" t="s">
        <v>47</v>
      </c>
      <c r="N81" s="21" t="s">
        <v>329</v>
      </c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59"/>
      <c r="AC81" s="59"/>
      <c r="AD81" s="21"/>
      <c r="AE81" s="21"/>
      <c r="AF81" s="21"/>
      <c r="AG81" s="21"/>
    </row>
    <row r="82" spans="2:33" s="4" customFormat="1" ht="17.25" x14ac:dyDescent="0.3">
      <c r="B82" s="21">
        <v>76</v>
      </c>
      <c r="C82" s="21" t="s">
        <v>142</v>
      </c>
      <c r="D82" s="21" t="s">
        <v>419</v>
      </c>
      <c r="E82" s="165" t="s">
        <v>420</v>
      </c>
      <c r="F82" s="21" t="s">
        <v>402</v>
      </c>
      <c r="G82" s="160">
        <v>3787</v>
      </c>
      <c r="H82" s="7">
        <f t="shared" si="3"/>
        <v>1145.5623449694476</v>
      </c>
      <c r="I82" s="21" t="s">
        <v>147</v>
      </c>
      <c r="J82" s="7" t="s">
        <v>326</v>
      </c>
      <c r="K82" s="21" t="s">
        <v>327</v>
      </c>
      <c r="L82" s="21" t="s">
        <v>147</v>
      </c>
      <c r="M82" s="21" t="s">
        <v>47</v>
      </c>
      <c r="N82" s="21" t="s">
        <v>329</v>
      </c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59"/>
      <c r="AC82" s="59"/>
      <c r="AD82" s="21"/>
      <c r="AE82" s="21"/>
      <c r="AF82" s="21"/>
      <c r="AG82" s="21"/>
    </row>
    <row r="83" spans="2:33" s="4" customFormat="1" ht="17.25" x14ac:dyDescent="0.3">
      <c r="B83" s="21">
        <v>77</v>
      </c>
      <c r="C83" s="21" t="s">
        <v>142</v>
      </c>
      <c r="D83" s="21" t="s">
        <v>421</v>
      </c>
      <c r="E83" s="162" t="s">
        <v>422</v>
      </c>
      <c r="F83" s="21" t="s">
        <v>402</v>
      </c>
      <c r="G83" s="160">
        <v>2047</v>
      </c>
      <c r="H83" s="7">
        <f t="shared" si="3"/>
        <v>619.21471353378911</v>
      </c>
      <c r="I83" s="21" t="s">
        <v>147</v>
      </c>
      <c r="J83" s="7" t="s">
        <v>326</v>
      </c>
      <c r="K83" s="21" t="s">
        <v>327</v>
      </c>
      <c r="L83" s="21" t="s">
        <v>147</v>
      </c>
      <c r="M83" s="21" t="s">
        <v>47</v>
      </c>
      <c r="N83" s="21" t="s">
        <v>329</v>
      </c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59"/>
      <c r="AC83" s="59"/>
      <c r="AD83" s="21"/>
      <c r="AE83" s="21"/>
      <c r="AF83" s="21"/>
      <c r="AG83" s="21"/>
    </row>
    <row r="84" spans="2:33" s="4" customFormat="1" ht="17.25" x14ac:dyDescent="0.3">
      <c r="B84" s="21">
        <v>78</v>
      </c>
      <c r="C84" s="21" t="s">
        <v>142</v>
      </c>
      <c r="D84" s="21" t="s">
        <v>423</v>
      </c>
      <c r="E84" s="162" t="s">
        <v>424</v>
      </c>
      <c r="F84" s="21" t="s">
        <v>402</v>
      </c>
      <c r="G84" s="160">
        <v>5270</v>
      </c>
      <c r="H84" s="7">
        <f t="shared" si="3"/>
        <v>1594.167826244782</v>
      </c>
      <c r="I84" s="21" t="s">
        <v>147</v>
      </c>
      <c r="J84" s="7" t="s">
        <v>326</v>
      </c>
      <c r="K84" s="21" t="s">
        <v>327</v>
      </c>
      <c r="L84" s="21" t="s">
        <v>147</v>
      </c>
      <c r="M84" s="21" t="s">
        <v>47</v>
      </c>
      <c r="N84" s="21" t="s">
        <v>329</v>
      </c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59"/>
      <c r="AC84" s="59"/>
      <c r="AD84" s="21"/>
      <c r="AE84" s="21"/>
      <c r="AF84" s="21"/>
      <c r="AG84" s="21"/>
    </row>
    <row r="85" spans="2:33" s="4" customFormat="1" ht="17.25" x14ac:dyDescent="0.3">
      <c r="B85" s="21">
        <v>79</v>
      </c>
      <c r="C85" s="21" t="s">
        <v>142</v>
      </c>
      <c r="D85" s="21" t="s">
        <v>425</v>
      </c>
      <c r="E85" s="163" t="s">
        <v>426</v>
      </c>
      <c r="F85" s="21" t="s">
        <v>402</v>
      </c>
      <c r="G85" s="160">
        <v>8686</v>
      </c>
      <c r="H85" s="7">
        <f t="shared" si="3"/>
        <v>2627.5031762357071</v>
      </c>
      <c r="I85" s="21" t="s">
        <v>147</v>
      </c>
      <c r="J85" s="7" t="s">
        <v>326</v>
      </c>
      <c r="K85" s="21" t="s">
        <v>327</v>
      </c>
      <c r="L85" s="21" t="s">
        <v>147</v>
      </c>
      <c r="M85" s="21" t="s">
        <v>47</v>
      </c>
      <c r="N85" s="21" t="s">
        <v>329</v>
      </c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59"/>
      <c r="AC85" s="59"/>
      <c r="AD85" s="21"/>
      <c r="AE85" s="21"/>
      <c r="AF85" s="21"/>
      <c r="AG85" s="21"/>
    </row>
    <row r="86" spans="2:33" s="4" customFormat="1" ht="17.25" x14ac:dyDescent="0.3">
      <c r="B86" s="21">
        <v>80</v>
      </c>
      <c r="C86" s="21" t="s">
        <v>142</v>
      </c>
      <c r="D86" s="21" t="s">
        <v>427</v>
      </c>
      <c r="E86" s="162" t="s">
        <v>428</v>
      </c>
      <c r="F86" s="21" t="s">
        <v>175</v>
      </c>
      <c r="G86" s="160">
        <v>5054</v>
      </c>
      <c r="H86" s="7">
        <f t="shared" si="3"/>
        <v>1528.8281202734588</v>
      </c>
      <c r="I86" s="21" t="s">
        <v>147</v>
      </c>
      <c r="J86" s="7" t="s">
        <v>326</v>
      </c>
      <c r="K86" s="21" t="s">
        <v>327</v>
      </c>
      <c r="L86" s="21" t="s">
        <v>147</v>
      </c>
      <c r="M86" s="21" t="s">
        <v>47</v>
      </c>
      <c r="N86" s="21" t="s">
        <v>329</v>
      </c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59"/>
      <c r="AC86" s="59"/>
      <c r="AD86" s="21"/>
      <c r="AE86" s="21"/>
      <c r="AF86" s="21"/>
      <c r="AG86" s="21"/>
    </row>
    <row r="87" spans="2:33" s="4" customFormat="1" ht="17.25" x14ac:dyDescent="0.3">
      <c r="B87" s="21">
        <v>81</v>
      </c>
      <c r="C87" s="21" t="s">
        <v>142</v>
      </c>
      <c r="D87" s="21" t="s">
        <v>429</v>
      </c>
      <c r="E87" s="162" t="s">
        <v>430</v>
      </c>
      <c r="F87" s="21" t="s">
        <v>431</v>
      </c>
      <c r="G87" s="160">
        <v>4878</v>
      </c>
      <c r="H87" s="7" t="s">
        <v>432</v>
      </c>
      <c r="I87" s="21" t="s">
        <v>147</v>
      </c>
      <c r="J87" s="7" t="s">
        <v>326</v>
      </c>
      <c r="K87" s="21" t="s">
        <v>327</v>
      </c>
      <c r="L87" s="21" t="s">
        <v>147</v>
      </c>
      <c r="M87" s="21" t="s">
        <v>47</v>
      </c>
      <c r="N87" s="21" t="s">
        <v>385</v>
      </c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59"/>
      <c r="AC87" s="59"/>
      <c r="AD87" s="21"/>
      <c r="AE87" s="21"/>
      <c r="AF87" s="21"/>
      <c r="AG87" s="21"/>
    </row>
    <row r="88" spans="2:33" s="4" customFormat="1" ht="17.25" x14ac:dyDescent="0.3">
      <c r="B88" s="21">
        <v>82</v>
      </c>
      <c r="C88" s="21" t="s">
        <v>142</v>
      </c>
      <c r="D88" s="21" t="s">
        <v>433</v>
      </c>
      <c r="E88" s="163" t="s">
        <v>434</v>
      </c>
      <c r="F88" s="21" t="s">
        <v>431</v>
      </c>
      <c r="G88" s="160">
        <v>6948</v>
      </c>
      <c r="H88" s="7">
        <f t="shared" ref="H88:H97" si="4">G88/3.3058</f>
        <v>2101.7605420775608</v>
      </c>
      <c r="I88" s="21" t="s">
        <v>147</v>
      </c>
      <c r="J88" s="7" t="s">
        <v>326</v>
      </c>
      <c r="K88" s="21" t="s">
        <v>327</v>
      </c>
      <c r="L88" s="21" t="s">
        <v>147</v>
      </c>
      <c r="M88" s="21" t="s">
        <v>47</v>
      </c>
      <c r="N88" s="21" t="s">
        <v>385</v>
      </c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59"/>
      <c r="AC88" s="59"/>
      <c r="AD88" s="21"/>
      <c r="AE88" s="21"/>
      <c r="AF88" s="21"/>
      <c r="AG88" s="21"/>
    </row>
    <row r="89" spans="2:33" s="4" customFormat="1" ht="17.25" x14ac:dyDescent="0.3">
      <c r="B89" s="21">
        <v>83</v>
      </c>
      <c r="C89" s="21" t="s">
        <v>142</v>
      </c>
      <c r="D89" s="21" t="s">
        <v>435</v>
      </c>
      <c r="E89" s="162" t="s">
        <v>436</v>
      </c>
      <c r="F89" s="21" t="s">
        <v>431</v>
      </c>
      <c r="G89" s="160">
        <v>4944</v>
      </c>
      <c r="H89" s="7">
        <f t="shared" si="4"/>
        <v>1495.5532700102849</v>
      </c>
      <c r="I89" s="21" t="s">
        <v>147</v>
      </c>
      <c r="J89" s="7" t="s">
        <v>326</v>
      </c>
      <c r="K89" s="21" t="s">
        <v>327</v>
      </c>
      <c r="L89" s="21" t="s">
        <v>147</v>
      </c>
      <c r="M89" s="21" t="s">
        <v>47</v>
      </c>
      <c r="N89" s="21" t="s">
        <v>385</v>
      </c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59"/>
      <c r="AC89" s="59"/>
      <c r="AD89" s="21"/>
      <c r="AE89" s="21"/>
      <c r="AF89" s="21"/>
      <c r="AG89" s="21"/>
    </row>
    <row r="90" spans="2:33" s="4" customFormat="1" ht="17.25" x14ac:dyDescent="0.3">
      <c r="B90" s="21">
        <v>84</v>
      </c>
      <c r="C90" s="21" t="s">
        <v>142</v>
      </c>
      <c r="D90" s="21" t="s">
        <v>437</v>
      </c>
      <c r="E90" s="162" t="s">
        <v>438</v>
      </c>
      <c r="F90" s="21" t="s">
        <v>431</v>
      </c>
      <c r="G90" s="160">
        <v>5179</v>
      </c>
      <c r="H90" s="7">
        <f t="shared" si="4"/>
        <v>1566.6404501179745</v>
      </c>
      <c r="I90" s="21" t="s">
        <v>147</v>
      </c>
      <c r="J90" s="7" t="s">
        <v>326</v>
      </c>
      <c r="K90" s="21" t="s">
        <v>327</v>
      </c>
      <c r="L90" s="21" t="s">
        <v>147</v>
      </c>
      <c r="M90" s="21" t="s">
        <v>47</v>
      </c>
      <c r="N90" s="21" t="s">
        <v>385</v>
      </c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59"/>
      <c r="AC90" s="59"/>
      <c r="AD90" s="21"/>
      <c r="AE90" s="21"/>
      <c r="AF90" s="21"/>
      <c r="AG90" s="21"/>
    </row>
    <row r="91" spans="2:33" s="4" customFormat="1" ht="17.25" x14ac:dyDescent="0.3">
      <c r="B91" s="21">
        <v>85</v>
      </c>
      <c r="C91" s="21" t="s">
        <v>142</v>
      </c>
      <c r="D91" s="21" t="s">
        <v>439</v>
      </c>
      <c r="E91" s="165" t="s">
        <v>440</v>
      </c>
      <c r="F91" s="21" t="s">
        <v>431</v>
      </c>
      <c r="G91" s="160">
        <v>6567</v>
      </c>
      <c r="H91" s="7">
        <f t="shared" si="4"/>
        <v>1986.5085607114768</v>
      </c>
      <c r="I91" s="21" t="s">
        <v>147</v>
      </c>
      <c r="J91" s="7" t="s">
        <v>326</v>
      </c>
      <c r="K91" s="21" t="s">
        <v>327</v>
      </c>
      <c r="L91" s="21" t="s">
        <v>147</v>
      </c>
      <c r="M91" s="21" t="s">
        <v>47</v>
      </c>
      <c r="N91" s="21" t="s">
        <v>385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59"/>
      <c r="AC91" s="59"/>
      <c r="AD91" s="21"/>
      <c r="AE91" s="21"/>
      <c r="AF91" s="21"/>
      <c r="AG91" s="21"/>
    </row>
    <row r="92" spans="2:33" s="4" customFormat="1" ht="17.25" x14ac:dyDescent="0.3">
      <c r="B92" s="21">
        <v>86</v>
      </c>
      <c r="C92" s="21" t="s">
        <v>142</v>
      </c>
      <c r="D92" s="21" t="s">
        <v>441</v>
      </c>
      <c r="E92" s="162" t="s">
        <v>442</v>
      </c>
      <c r="F92" s="21" t="s">
        <v>431</v>
      </c>
      <c r="G92" s="160">
        <v>5822</v>
      </c>
      <c r="H92" s="7">
        <f t="shared" si="4"/>
        <v>1761.1470748381632</v>
      </c>
      <c r="I92" s="21" t="s">
        <v>147</v>
      </c>
      <c r="J92" s="7" t="s">
        <v>326</v>
      </c>
      <c r="K92" s="21" t="s">
        <v>327</v>
      </c>
      <c r="L92" s="21" t="s">
        <v>147</v>
      </c>
      <c r="M92" s="21" t="s">
        <v>47</v>
      </c>
      <c r="N92" s="21" t="s">
        <v>385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59"/>
      <c r="AC92" s="59"/>
      <c r="AD92" s="21"/>
      <c r="AE92" s="21"/>
      <c r="AF92" s="21"/>
      <c r="AG92" s="21"/>
    </row>
    <row r="93" spans="2:33" s="4" customFormat="1" ht="17.25" x14ac:dyDescent="0.3">
      <c r="B93" s="21">
        <v>87</v>
      </c>
      <c r="C93" s="21" t="s">
        <v>142</v>
      </c>
      <c r="D93" s="21" t="s">
        <v>443</v>
      </c>
      <c r="E93" s="163" t="s">
        <v>444</v>
      </c>
      <c r="F93" s="21" t="s">
        <v>431</v>
      </c>
      <c r="G93" s="160">
        <v>7283</v>
      </c>
      <c r="H93" s="7">
        <f t="shared" si="4"/>
        <v>2203.0975860608628</v>
      </c>
      <c r="I93" s="21" t="s">
        <v>147</v>
      </c>
      <c r="J93" s="7" t="s">
        <v>326</v>
      </c>
      <c r="K93" s="21" t="s">
        <v>327</v>
      </c>
      <c r="L93" s="21" t="s">
        <v>147</v>
      </c>
      <c r="M93" s="21" t="s">
        <v>47</v>
      </c>
      <c r="N93" s="21" t="s">
        <v>385</v>
      </c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59"/>
      <c r="AC93" s="59"/>
      <c r="AD93" s="21"/>
      <c r="AE93" s="21"/>
      <c r="AF93" s="21"/>
      <c r="AG93" s="21"/>
    </row>
    <row r="94" spans="2:33" s="4" customFormat="1" ht="17.25" x14ac:dyDescent="0.3">
      <c r="B94" s="21">
        <v>88</v>
      </c>
      <c r="C94" s="21" t="s">
        <v>142</v>
      </c>
      <c r="D94" s="21" t="s">
        <v>445</v>
      </c>
      <c r="E94" s="162" t="s">
        <v>446</v>
      </c>
      <c r="F94" s="21" t="s">
        <v>431</v>
      </c>
      <c r="G94" s="160">
        <v>5290</v>
      </c>
      <c r="H94" s="7">
        <f t="shared" si="4"/>
        <v>1600.2177990199043</v>
      </c>
      <c r="I94" s="21" t="s">
        <v>147</v>
      </c>
      <c r="J94" s="7" t="s">
        <v>326</v>
      </c>
      <c r="K94" s="21" t="s">
        <v>327</v>
      </c>
      <c r="L94" s="21" t="s">
        <v>147</v>
      </c>
      <c r="M94" s="21" t="s">
        <v>47</v>
      </c>
      <c r="N94" s="21" t="s">
        <v>329</v>
      </c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59"/>
      <c r="AC94" s="59"/>
      <c r="AD94" s="21"/>
      <c r="AE94" s="21"/>
      <c r="AF94" s="21"/>
      <c r="AG94" s="21"/>
    </row>
    <row r="95" spans="2:33" s="4" customFormat="1" ht="17.25" x14ac:dyDescent="0.3">
      <c r="B95" s="21">
        <v>89</v>
      </c>
      <c r="C95" s="21" t="s">
        <v>142</v>
      </c>
      <c r="D95" s="21" t="s">
        <v>447</v>
      </c>
      <c r="E95" s="162" t="s">
        <v>448</v>
      </c>
      <c r="F95" s="21" t="s">
        <v>431</v>
      </c>
      <c r="G95" s="160">
        <v>5108</v>
      </c>
      <c r="H95" s="7">
        <f t="shared" si="4"/>
        <v>1545.1630467662894</v>
      </c>
      <c r="I95" s="21" t="s">
        <v>147</v>
      </c>
      <c r="J95" s="7" t="s">
        <v>326</v>
      </c>
      <c r="K95" s="21" t="s">
        <v>327</v>
      </c>
      <c r="L95" s="21" t="s">
        <v>147</v>
      </c>
      <c r="M95" s="21" t="s">
        <v>47</v>
      </c>
      <c r="N95" s="21" t="s">
        <v>329</v>
      </c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59"/>
      <c r="AC95" s="59"/>
      <c r="AD95" s="21"/>
      <c r="AE95" s="21"/>
      <c r="AF95" s="21"/>
      <c r="AG95" s="21"/>
    </row>
    <row r="96" spans="2:33" s="4" customFormat="1" ht="17.25" x14ac:dyDescent="0.3">
      <c r="B96" s="21">
        <v>90</v>
      </c>
      <c r="C96" s="21" t="s">
        <v>142</v>
      </c>
      <c r="D96" s="21" t="s">
        <v>449</v>
      </c>
      <c r="E96" s="162" t="s">
        <v>450</v>
      </c>
      <c r="F96" s="21" t="s">
        <v>431</v>
      </c>
      <c r="G96" s="160">
        <v>5046</v>
      </c>
      <c r="H96" s="7">
        <f t="shared" si="4"/>
        <v>1526.4081311634097</v>
      </c>
      <c r="I96" s="21" t="s">
        <v>147</v>
      </c>
      <c r="J96" s="7" t="s">
        <v>326</v>
      </c>
      <c r="K96" s="21" t="s">
        <v>327</v>
      </c>
      <c r="L96" s="21" t="s">
        <v>147</v>
      </c>
      <c r="M96" s="21" t="s">
        <v>47</v>
      </c>
      <c r="N96" s="21" t="s">
        <v>329</v>
      </c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59"/>
      <c r="AC96" s="59"/>
      <c r="AD96" s="21"/>
      <c r="AE96" s="21"/>
      <c r="AF96" s="21"/>
      <c r="AG96" s="21"/>
    </row>
    <row r="97" spans="2:33" s="4" customFormat="1" ht="17.25" x14ac:dyDescent="0.3">
      <c r="B97" s="21">
        <v>91</v>
      </c>
      <c r="C97" s="21" t="s">
        <v>142</v>
      </c>
      <c r="D97" s="21" t="s">
        <v>451</v>
      </c>
      <c r="E97" s="162" t="s">
        <v>452</v>
      </c>
      <c r="F97" s="21" t="s">
        <v>431</v>
      </c>
      <c r="G97" s="160">
        <v>4834</v>
      </c>
      <c r="H97" s="7">
        <f t="shared" si="4"/>
        <v>1462.278419747111</v>
      </c>
      <c r="I97" s="21" t="s">
        <v>147</v>
      </c>
      <c r="J97" s="7" t="s">
        <v>326</v>
      </c>
      <c r="K97" s="21" t="s">
        <v>327</v>
      </c>
      <c r="L97" s="21" t="s">
        <v>147</v>
      </c>
      <c r="M97" s="21" t="s">
        <v>47</v>
      </c>
      <c r="N97" s="21" t="s">
        <v>329</v>
      </c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59"/>
      <c r="AC97" s="59"/>
      <c r="AD97" s="21"/>
      <c r="AE97" s="21"/>
      <c r="AF97" s="21"/>
      <c r="AG97" s="21"/>
    </row>
    <row r="98" spans="2:33" s="4" customFormat="1" ht="17.25" x14ac:dyDescent="0.3">
      <c r="B98" s="21">
        <v>92</v>
      </c>
      <c r="C98" s="21" t="s">
        <v>142</v>
      </c>
      <c r="D98" s="21" t="s">
        <v>453</v>
      </c>
      <c r="E98" s="163" t="s">
        <v>454</v>
      </c>
      <c r="F98" s="21" t="s">
        <v>455</v>
      </c>
      <c r="G98" s="160">
        <v>11308</v>
      </c>
      <c r="H98" s="7">
        <f t="shared" si="3"/>
        <v>3420.6546070542681</v>
      </c>
      <c r="I98" s="21" t="s">
        <v>147</v>
      </c>
      <c r="J98" s="7" t="s">
        <v>326</v>
      </c>
      <c r="K98" s="21" t="s">
        <v>327</v>
      </c>
      <c r="L98" s="21" t="s">
        <v>147</v>
      </c>
      <c r="M98" s="21" t="s">
        <v>47</v>
      </c>
      <c r="N98" s="21" t="s">
        <v>385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59"/>
      <c r="AC98" s="59"/>
      <c r="AD98" s="21"/>
      <c r="AE98" s="21"/>
      <c r="AF98" s="21"/>
      <c r="AG98" s="21"/>
    </row>
    <row r="99" spans="2:33" s="4" customFormat="1" ht="17.25" x14ac:dyDescent="0.3">
      <c r="B99" s="21">
        <v>93</v>
      </c>
      <c r="C99" s="21" t="s">
        <v>142</v>
      </c>
      <c r="D99" s="21" t="s">
        <v>456</v>
      </c>
      <c r="E99" s="162" t="s">
        <v>457</v>
      </c>
      <c r="F99" s="21" t="s">
        <v>455</v>
      </c>
      <c r="G99" s="160">
        <v>4915</v>
      </c>
      <c r="H99" s="7">
        <f t="shared" si="3"/>
        <v>1486.7808094863574</v>
      </c>
      <c r="I99" s="21" t="s">
        <v>147</v>
      </c>
      <c r="J99" s="7" t="s">
        <v>326</v>
      </c>
      <c r="K99" s="21" t="s">
        <v>327</v>
      </c>
      <c r="L99" s="21" t="s">
        <v>147</v>
      </c>
      <c r="M99" s="21" t="s">
        <v>47</v>
      </c>
      <c r="N99" s="21" t="s">
        <v>385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59"/>
      <c r="AC99" s="59"/>
      <c r="AD99" s="21"/>
      <c r="AE99" s="21"/>
      <c r="AF99" s="21"/>
      <c r="AG99" s="21"/>
    </row>
    <row r="100" spans="2:33" s="4" customFormat="1" ht="17.25" x14ac:dyDescent="0.3">
      <c r="B100" s="21">
        <v>94</v>
      </c>
      <c r="C100" s="21" t="s">
        <v>142</v>
      </c>
      <c r="D100" s="21" t="s">
        <v>458</v>
      </c>
      <c r="E100" s="162" t="s">
        <v>459</v>
      </c>
      <c r="F100" s="21" t="s">
        <v>455</v>
      </c>
      <c r="G100" s="160">
        <v>5039</v>
      </c>
      <c r="H100" s="7">
        <f t="shared" si="3"/>
        <v>1524.2906406921168</v>
      </c>
      <c r="I100" s="21" t="s">
        <v>147</v>
      </c>
      <c r="J100" s="7" t="s">
        <v>326</v>
      </c>
      <c r="K100" s="21" t="s">
        <v>327</v>
      </c>
      <c r="L100" s="21" t="s">
        <v>147</v>
      </c>
      <c r="M100" s="21" t="s">
        <v>47</v>
      </c>
      <c r="N100" s="21" t="s">
        <v>385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59"/>
      <c r="AC100" s="59"/>
      <c r="AD100" s="21"/>
      <c r="AE100" s="21"/>
      <c r="AF100" s="21"/>
      <c r="AG100" s="21"/>
    </row>
    <row r="101" spans="2:33" s="4" customFormat="1" ht="17.25" x14ac:dyDescent="0.3">
      <c r="B101" s="21">
        <v>95</v>
      </c>
      <c r="C101" s="21" t="s">
        <v>142</v>
      </c>
      <c r="D101" s="21" t="s">
        <v>460</v>
      </c>
      <c r="E101" s="162" t="s">
        <v>461</v>
      </c>
      <c r="F101" s="21" t="s">
        <v>455</v>
      </c>
      <c r="G101" s="160">
        <v>5030</v>
      </c>
      <c r="H101" s="7">
        <f t="shared" si="3"/>
        <v>1521.5681529433118</v>
      </c>
      <c r="I101" s="21" t="s">
        <v>147</v>
      </c>
      <c r="J101" s="7" t="s">
        <v>326</v>
      </c>
      <c r="K101" s="21" t="s">
        <v>327</v>
      </c>
      <c r="L101" s="21" t="s">
        <v>147</v>
      </c>
      <c r="M101" s="21" t="s">
        <v>47</v>
      </c>
      <c r="N101" s="21" t="s">
        <v>385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59"/>
      <c r="AC101" s="59"/>
      <c r="AD101" s="21"/>
      <c r="AE101" s="21"/>
      <c r="AF101" s="21"/>
      <c r="AG101" s="21"/>
    </row>
    <row r="102" spans="2:33" s="4" customFormat="1" ht="17.25" x14ac:dyDescent="0.3">
      <c r="B102" s="21">
        <v>96</v>
      </c>
      <c r="C102" s="21" t="s">
        <v>142</v>
      </c>
      <c r="D102" s="21" t="s">
        <v>462</v>
      </c>
      <c r="E102" s="162" t="s">
        <v>463</v>
      </c>
      <c r="F102" s="21" t="s">
        <v>455</v>
      </c>
      <c r="G102" s="160">
        <v>3383</v>
      </c>
      <c r="H102" s="7">
        <f t="shared" si="3"/>
        <v>1023.3528949119728</v>
      </c>
      <c r="I102" s="21" t="s">
        <v>147</v>
      </c>
      <c r="J102" s="7" t="s">
        <v>326</v>
      </c>
      <c r="K102" s="21" t="s">
        <v>327</v>
      </c>
      <c r="L102" s="21" t="s">
        <v>147</v>
      </c>
      <c r="M102" s="21" t="s">
        <v>47</v>
      </c>
      <c r="N102" s="21" t="s">
        <v>385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59"/>
      <c r="AC102" s="59"/>
      <c r="AD102" s="21"/>
      <c r="AE102" s="21"/>
      <c r="AF102" s="21"/>
      <c r="AG102" s="21"/>
    </row>
    <row r="103" spans="2:33" s="4" customFormat="1" ht="17.25" x14ac:dyDescent="0.3">
      <c r="B103" s="21">
        <v>97</v>
      </c>
      <c r="C103" s="21" t="s">
        <v>142</v>
      </c>
      <c r="D103" s="21" t="s">
        <v>464</v>
      </c>
      <c r="E103" s="165" t="s">
        <v>465</v>
      </c>
      <c r="F103" s="21" t="s">
        <v>455</v>
      </c>
      <c r="G103" s="160">
        <v>6332</v>
      </c>
      <c r="H103" s="7">
        <f t="shared" si="3"/>
        <v>1915.4213806037872</v>
      </c>
      <c r="I103" s="21" t="s">
        <v>147</v>
      </c>
      <c r="J103" s="7" t="s">
        <v>326</v>
      </c>
      <c r="K103" s="21" t="s">
        <v>327</v>
      </c>
      <c r="L103" s="21" t="s">
        <v>147</v>
      </c>
      <c r="M103" s="21" t="s">
        <v>47</v>
      </c>
      <c r="N103" s="21" t="s">
        <v>385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59"/>
      <c r="AC103" s="59"/>
      <c r="AD103" s="21"/>
      <c r="AE103" s="21"/>
      <c r="AF103" s="21"/>
      <c r="AG103" s="21"/>
    </row>
    <row r="104" spans="2:33" s="4" customFormat="1" ht="17.25" x14ac:dyDescent="0.3">
      <c r="B104" s="21">
        <v>98</v>
      </c>
      <c r="C104" s="21" t="s">
        <v>142</v>
      </c>
      <c r="D104" s="21" t="s">
        <v>466</v>
      </c>
      <c r="E104" s="162" t="s">
        <v>467</v>
      </c>
      <c r="F104" s="21" t="s">
        <v>455</v>
      </c>
      <c r="G104" s="160">
        <v>4992</v>
      </c>
      <c r="H104" s="7">
        <f t="shared" ref="H104:H132" si="5">G104/3.3058</f>
        <v>1510.0732046705789</v>
      </c>
      <c r="I104" s="21" t="s">
        <v>147</v>
      </c>
      <c r="J104" s="7" t="s">
        <v>326</v>
      </c>
      <c r="K104" s="21" t="s">
        <v>327</v>
      </c>
      <c r="L104" s="21" t="s">
        <v>147</v>
      </c>
      <c r="M104" s="21" t="s">
        <v>47</v>
      </c>
      <c r="N104" s="21" t="s">
        <v>385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59"/>
      <c r="AC104" s="59"/>
      <c r="AD104" s="21"/>
      <c r="AE104" s="21"/>
      <c r="AF104" s="21"/>
      <c r="AG104" s="21"/>
    </row>
    <row r="105" spans="2:33" s="4" customFormat="1" ht="17.25" x14ac:dyDescent="0.3">
      <c r="B105" s="21">
        <v>99</v>
      </c>
      <c r="C105" s="21" t="s">
        <v>142</v>
      </c>
      <c r="D105" s="21" t="s">
        <v>468</v>
      </c>
      <c r="E105" s="165" t="s">
        <v>469</v>
      </c>
      <c r="F105" s="21" t="s">
        <v>455</v>
      </c>
      <c r="G105" s="160">
        <v>7382</v>
      </c>
      <c r="H105" s="7">
        <f t="shared" si="5"/>
        <v>2233.0449512977193</v>
      </c>
      <c r="I105" s="21" t="s">
        <v>147</v>
      </c>
      <c r="J105" s="7" t="s">
        <v>326</v>
      </c>
      <c r="K105" s="21" t="s">
        <v>327</v>
      </c>
      <c r="L105" s="21" t="s">
        <v>147</v>
      </c>
      <c r="M105" s="21" t="s">
        <v>47</v>
      </c>
      <c r="N105" s="21" t="s">
        <v>385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59"/>
      <c r="AC105" s="59"/>
      <c r="AD105" s="21"/>
      <c r="AE105" s="21"/>
      <c r="AF105" s="21"/>
      <c r="AG105" s="21"/>
    </row>
    <row r="106" spans="2:33" s="4" customFormat="1" ht="17.25" x14ac:dyDescent="0.3">
      <c r="B106" s="21">
        <v>100</v>
      </c>
      <c r="C106" s="21" t="s">
        <v>142</v>
      </c>
      <c r="D106" s="21" t="s">
        <v>470</v>
      </c>
      <c r="E106" s="162" t="s">
        <v>471</v>
      </c>
      <c r="F106" s="21" t="s">
        <v>455</v>
      </c>
      <c r="G106" s="160">
        <v>2932</v>
      </c>
      <c r="H106" s="7">
        <f t="shared" si="5"/>
        <v>886.92600883296018</v>
      </c>
      <c r="I106" s="21" t="s">
        <v>147</v>
      </c>
      <c r="J106" s="7" t="s">
        <v>326</v>
      </c>
      <c r="K106" s="21" t="s">
        <v>327</v>
      </c>
      <c r="L106" s="21" t="s">
        <v>147</v>
      </c>
      <c r="M106" s="21" t="s">
        <v>47</v>
      </c>
      <c r="N106" s="21" t="s">
        <v>385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59"/>
      <c r="AC106" s="59"/>
      <c r="AD106" s="21"/>
      <c r="AE106" s="21"/>
      <c r="AF106" s="21"/>
      <c r="AG106" s="21"/>
    </row>
    <row r="107" spans="2:33" s="4" customFormat="1" ht="17.25" x14ac:dyDescent="0.3">
      <c r="B107" s="21">
        <v>101</v>
      </c>
      <c r="C107" s="21" t="s">
        <v>142</v>
      </c>
      <c r="D107" s="21" t="s">
        <v>472</v>
      </c>
      <c r="E107" s="162" t="s">
        <v>473</v>
      </c>
      <c r="F107" s="21" t="s">
        <v>145</v>
      </c>
      <c r="G107" s="160">
        <v>4945</v>
      </c>
      <c r="H107" s="7">
        <f t="shared" si="5"/>
        <v>1495.855768649041</v>
      </c>
      <c r="I107" s="21" t="s">
        <v>147</v>
      </c>
      <c r="J107" s="7" t="s">
        <v>326</v>
      </c>
      <c r="K107" s="21" t="s">
        <v>327</v>
      </c>
      <c r="L107" s="21" t="s">
        <v>147</v>
      </c>
      <c r="M107" s="21" t="s">
        <v>47</v>
      </c>
      <c r="N107" s="21" t="s">
        <v>474</v>
      </c>
      <c r="O107" s="21"/>
      <c r="P107" s="21" t="s">
        <v>475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59"/>
      <c r="AC107" s="59"/>
      <c r="AD107" s="21"/>
      <c r="AE107" s="21"/>
      <c r="AF107" s="21"/>
      <c r="AG107" s="21"/>
    </row>
    <row r="108" spans="2:33" s="4" customFormat="1" ht="17.25" x14ac:dyDescent="0.3">
      <c r="B108" s="21">
        <v>102</v>
      </c>
      <c r="C108" s="21" t="s">
        <v>142</v>
      </c>
      <c r="D108" s="21" t="s">
        <v>476</v>
      </c>
      <c r="E108" s="162" t="s">
        <v>477</v>
      </c>
      <c r="F108" s="21" t="s">
        <v>145</v>
      </c>
      <c r="G108" s="160">
        <v>4995</v>
      </c>
      <c r="H108" s="7">
        <f t="shared" si="5"/>
        <v>1510.9807005868474</v>
      </c>
      <c r="I108" s="21" t="s">
        <v>147</v>
      </c>
      <c r="J108" s="7" t="s">
        <v>326</v>
      </c>
      <c r="K108" s="21" t="s">
        <v>327</v>
      </c>
      <c r="L108" s="21" t="s">
        <v>147</v>
      </c>
      <c r="M108" s="21" t="s">
        <v>47</v>
      </c>
      <c r="N108" s="21" t="s">
        <v>329</v>
      </c>
      <c r="O108" s="21"/>
      <c r="P108" s="21" t="s">
        <v>475</v>
      </c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59"/>
      <c r="AC108" s="59"/>
      <c r="AD108" s="21"/>
      <c r="AE108" s="21"/>
      <c r="AF108" s="21"/>
      <c r="AG108" s="21"/>
    </row>
    <row r="109" spans="2:33" s="4" customFormat="1" ht="17.25" x14ac:dyDescent="0.3">
      <c r="B109" s="21">
        <v>103</v>
      </c>
      <c r="C109" s="21" t="s">
        <v>142</v>
      </c>
      <c r="D109" s="21" t="s">
        <v>478</v>
      </c>
      <c r="E109" s="163" t="s">
        <v>479</v>
      </c>
      <c r="F109" s="21" t="s">
        <v>145</v>
      </c>
      <c r="G109" s="160">
        <v>11313</v>
      </c>
      <c r="H109" s="7">
        <f t="shared" si="5"/>
        <v>3422.1671002480489</v>
      </c>
      <c r="I109" s="21" t="s">
        <v>147</v>
      </c>
      <c r="J109" s="7" t="s">
        <v>326</v>
      </c>
      <c r="K109" s="21" t="s">
        <v>327</v>
      </c>
      <c r="L109" s="21" t="s">
        <v>147</v>
      </c>
      <c r="M109" s="21" t="s">
        <v>47</v>
      </c>
      <c r="N109" s="21" t="s">
        <v>329</v>
      </c>
      <c r="O109" s="21"/>
      <c r="P109" s="21" t="s">
        <v>475</v>
      </c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59"/>
      <c r="AC109" s="59"/>
      <c r="AD109" s="21"/>
      <c r="AE109" s="21"/>
      <c r="AF109" s="21"/>
      <c r="AG109" s="21"/>
    </row>
    <row r="110" spans="2:33" s="4" customFormat="1" ht="17.25" x14ac:dyDescent="0.3">
      <c r="B110" s="21">
        <v>104</v>
      </c>
      <c r="C110" s="21" t="s">
        <v>142</v>
      </c>
      <c r="D110" s="21" t="s">
        <v>480</v>
      </c>
      <c r="E110" s="162" t="s">
        <v>481</v>
      </c>
      <c r="F110" s="21" t="s">
        <v>145</v>
      </c>
      <c r="G110" s="160">
        <v>4939</v>
      </c>
      <c r="H110" s="7">
        <f t="shared" si="5"/>
        <v>1494.0407768165044</v>
      </c>
      <c r="I110" s="21" t="s">
        <v>147</v>
      </c>
      <c r="J110" s="7" t="s">
        <v>326</v>
      </c>
      <c r="K110" s="21" t="s">
        <v>327</v>
      </c>
      <c r="L110" s="21" t="s">
        <v>147</v>
      </c>
      <c r="M110" s="21" t="s">
        <v>47</v>
      </c>
      <c r="N110" s="21" t="s">
        <v>474</v>
      </c>
      <c r="O110" s="21"/>
      <c r="P110" s="21" t="s">
        <v>475</v>
      </c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59"/>
      <c r="AC110" s="59"/>
      <c r="AD110" s="21"/>
      <c r="AE110" s="21"/>
      <c r="AF110" s="21"/>
      <c r="AG110" s="21"/>
    </row>
    <row r="111" spans="2:33" s="4" customFormat="1" ht="17.25" x14ac:dyDescent="0.3">
      <c r="B111" s="21">
        <v>105</v>
      </c>
      <c r="C111" s="21" t="s">
        <v>142</v>
      </c>
      <c r="D111" s="21" t="s">
        <v>482</v>
      </c>
      <c r="E111" s="162" t="s">
        <v>483</v>
      </c>
      <c r="F111" s="21" t="s">
        <v>145</v>
      </c>
      <c r="G111" s="160">
        <v>4931</v>
      </c>
      <c r="H111" s="7">
        <f t="shared" si="5"/>
        <v>1491.6207877064553</v>
      </c>
      <c r="I111" s="21" t="s">
        <v>147</v>
      </c>
      <c r="J111" s="7" t="s">
        <v>326</v>
      </c>
      <c r="K111" s="21" t="s">
        <v>327</v>
      </c>
      <c r="L111" s="21" t="s">
        <v>147</v>
      </c>
      <c r="M111" s="21" t="s">
        <v>47</v>
      </c>
      <c r="N111" s="21" t="s">
        <v>484</v>
      </c>
      <c r="O111" s="21"/>
      <c r="P111" s="21" t="s">
        <v>475</v>
      </c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59"/>
      <c r="AC111" s="59"/>
      <c r="AD111" s="21"/>
      <c r="AE111" s="21"/>
      <c r="AF111" s="21"/>
      <c r="AG111" s="21"/>
    </row>
    <row r="112" spans="2:33" s="4" customFormat="1" ht="17.25" x14ac:dyDescent="0.3">
      <c r="B112" s="21">
        <v>106</v>
      </c>
      <c r="C112" s="21" t="s">
        <v>142</v>
      </c>
      <c r="D112" s="21" t="s">
        <v>485</v>
      </c>
      <c r="E112" s="162" t="s">
        <v>486</v>
      </c>
      <c r="F112" s="21" t="s">
        <v>145</v>
      </c>
      <c r="G112" s="160">
        <v>5038</v>
      </c>
      <c r="H112" s="7">
        <f t="shared" si="5"/>
        <v>1523.9881420533607</v>
      </c>
      <c r="I112" s="21" t="s">
        <v>147</v>
      </c>
      <c r="J112" s="7" t="s">
        <v>326</v>
      </c>
      <c r="K112" s="21" t="s">
        <v>327</v>
      </c>
      <c r="L112" s="21" t="s">
        <v>147</v>
      </c>
      <c r="M112" s="21" t="s">
        <v>47</v>
      </c>
      <c r="N112" s="21" t="s">
        <v>484</v>
      </c>
      <c r="O112" s="21"/>
      <c r="P112" s="21" t="s">
        <v>475</v>
      </c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59"/>
      <c r="AC112" s="59"/>
      <c r="AD112" s="21"/>
      <c r="AE112" s="21"/>
      <c r="AF112" s="21"/>
      <c r="AG112" s="21"/>
    </row>
    <row r="113" spans="2:44" s="4" customFormat="1" ht="17.25" x14ac:dyDescent="0.3">
      <c r="B113" s="21">
        <v>107</v>
      </c>
      <c r="C113" s="21" t="s">
        <v>142</v>
      </c>
      <c r="D113" s="21" t="s">
        <v>487</v>
      </c>
      <c r="E113" s="162" t="s">
        <v>488</v>
      </c>
      <c r="F113" s="21" t="s">
        <v>145</v>
      </c>
      <c r="G113" s="160">
        <v>4934</v>
      </c>
      <c r="H113" s="7">
        <f t="shared" si="5"/>
        <v>1492.5282836227236</v>
      </c>
      <c r="I113" s="21" t="s">
        <v>147</v>
      </c>
      <c r="J113" s="7" t="s">
        <v>326</v>
      </c>
      <c r="K113" s="21" t="s">
        <v>327</v>
      </c>
      <c r="L113" s="21" t="s">
        <v>147</v>
      </c>
      <c r="M113" s="21" t="s">
        <v>47</v>
      </c>
      <c r="N113" s="21" t="s">
        <v>489</v>
      </c>
      <c r="O113" s="21"/>
      <c r="P113" s="21" t="s">
        <v>475</v>
      </c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59"/>
      <c r="AC113" s="59"/>
      <c r="AD113" s="21"/>
      <c r="AE113" s="21"/>
      <c r="AF113" s="21"/>
      <c r="AG113" s="21"/>
    </row>
    <row r="114" spans="2:44" s="4" customFormat="1" ht="17.25" x14ac:dyDescent="0.3">
      <c r="B114" s="21">
        <v>108</v>
      </c>
      <c r="C114" s="21" t="s">
        <v>142</v>
      </c>
      <c r="D114" s="21" t="s">
        <v>490</v>
      </c>
      <c r="E114" s="162" t="s">
        <v>491</v>
      </c>
      <c r="F114" s="21" t="s">
        <v>145</v>
      </c>
      <c r="G114" s="160">
        <v>2566</v>
      </c>
      <c r="H114" s="7">
        <f t="shared" si="5"/>
        <v>776.21150704821832</v>
      </c>
      <c r="I114" s="21" t="s">
        <v>147</v>
      </c>
      <c r="J114" s="7" t="s">
        <v>326</v>
      </c>
      <c r="K114" s="21" t="s">
        <v>327</v>
      </c>
      <c r="L114" s="21" t="s">
        <v>147</v>
      </c>
      <c r="M114" s="21" t="s">
        <v>47</v>
      </c>
      <c r="N114" s="21" t="s">
        <v>489</v>
      </c>
      <c r="O114" s="21"/>
      <c r="P114" s="21" t="s">
        <v>475</v>
      </c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59"/>
      <c r="AC114" s="59"/>
      <c r="AD114" s="21"/>
      <c r="AE114" s="21"/>
      <c r="AF114" s="21"/>
      <c r="AG114" s="21"/>
    </row>
    <row r="115" spans="2:44" s="4" customFormat="1" ht="17.25" x14ac:dyDescent="0.3">
      <c r="B115" s="21">
        <v>109</v>
      </c>
      <c r="C115" s="21" t="s">
        <v>142</v>
      </c>
      <c r="D115" s="21" t="s">
        <v>492</v>
      </c>
      <c r="E115" s="162" t="s">
        <v>493</v>
      </c>
      <c r="F115" s="21" t="s">
        <v>145</v>
      </c>
      <c r="G115" s="160">
        <v>5063</v>
      </c>
      <c r="H115" s="7">
        <f t="shared" si="5"/>
        <v>1531.5506080222638</v>
      </c>
      <c r="I115" s="21" t="s">
        <v>147</v>
      </c>
      <c r="J115" s="7" t="s">
        <v>326</v>
      </c>
      <c r="K115" s="21" t="s">
        <v>327</v>
      </c>
      <c r="L115" s="21" t="s">
        <v>147</v>
      </c>
      <c r="M115" s="21" t="s">
        <v>47</v>
      </c>
      <c r="N115" s="21" t="s">
        <v>329</v>
      </c>
      <c r="O115" s="21"/>
      <c r="P115" s="21" t="s">
        <v>475</v>
      </c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59"/>
      <c r="AC115" s="59"/>
      <c r="AD115" s="21"/>
      <c r="AE115" s="21"/>
      <c r="AF115" s="21"/>
      <c r="AG115" s="21"/>
    </row>
    <row r="116" spans="2:44" s="4" customFormat="1" ht="17.25" x14ac:dyDescent="0.3">
      <c r="B116" s="21">
        <v>110</v>
      </c>
      <c r="C116" s="21" t="s">
        <v>142</v>
      </c>
      <c r="D116" s="21" t="s">
        <v>494</v>
      </c>
      <c r="E116" s="162" t="s">
        <v>495</v>
      </c>
      <c r="F116" s="21" t="s">
        <v>145</v>
      </c>
      <c r="G116" s="160">
        <v>3051</v>
      </c>
      <c r="H116" s="7">
        <f t="shared" si="5"/>
        <v>922.92334684493915</v>
      </c>
      <c r="I116" s="21" t="s">
        <v>147</v>
      </c>
      <c r="J116" s="7" t="s">
        <v>326</v>
      </c>
      <c r="K116" s="21" t="s">
        <v>327</v>
      </c>
      <c r="L116" s="21" t="s">
        <v>147</v>
      </c>
      <c r="M116" s="21" t="s">
        <v>47</v>
      </c>
      <c r="N116" s="21" t="s">
        <v>329</v>
      </c>
      <c r="O116" s="21"/>
      <c r="P116" s="21" t="s">
        <v>475</v>
      </c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59"/>
      <c r="AC116" s="59"/>
      <c r="AD116" s="21"/>
      <c r="AE116" s="21"/>
      <c r="AF116" s="21"/>
      <c r="AG116" s="21"/>
    </row>
    <row r="117" spans="2:44" s="4" customFormat="1" ht="17.25" x14ac:dyDescent="0.3">
      <c r="B117" s="21">
        <v>111</v>
      </c>
      <c r="C117" s="21" t="s">
        <v>142</v>
      </c>
      <c r="D117" s="21" t="s">
        <v>496</v>
      </c>
      <c r="E117" s="163" t="s">
        <v>497</v>
      </c>
      <c r="F117" s="21" t="s">
        <v>145</v>
      </c>
      <c r="G117" s="160">
        <v>6691</v>
      </c>
      <c r="H117" s="7">
        <f t="shared" si="5"/>
        <v>2024.0183919172364</v>
      </c>
      <c r="I117" s="21" t="s">
        <v>147</v>
      </c>
      <c r="J117" s="7" t="s">
        <v>326</v>
      </c>
      <c r="K117" s="21" t="s">
        <v>327</v>
      </c>
      <c r="L117" s="21" t="s">
        <v>147</v>
      </c>
      <c r="M117" s="21" t="s">
        <v>47</v>
      </c>
      <c r="N117" s="21" t="s">
        <v>474</v>
      </c>
      <c r="O117" s="21"/>
      <c r="P117" s="21" t="s">
        <v>475</v>
      </c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59"/>
      <c r="AC117" s="59"/>
      <c r="AD117" s="21"/>
      <c r="AE117" s="21"/>
      <c r="AF117" s="21"/>
      <c r="AG117" s="21"/>
    </row>
    <row r="118" spans="2:44" s="4" customFormat="1" ht="17.25" x14ac:dyDescent="0.3">
      <c r="B118" s="21">
        <v>112</v>
      </c>
      <c r="C118" s="21" t="s">
        <v>142</v>
      </c>
      <c r="D118" s="21" t="s">
        <v>498</v>
      </c>
      <c r="E118" s="163" t="s">
        <v>499</v>
      </c>
      <c r="F118" s="21" t="s">
        <v>145</v>
      </c>
      <c r="G118" s="160">
        <v>7311</v>
      </c>
      <c r="H118" s="7">
        <f t="shared" si="5"/>
        <v>2211.5675479460342</v>
      </c>
      <c r="I118" s="21" t="s">
        <v>147</v>
      </c>
      <c r="J118" s="7" t="s">
        <v>326</v>
      </c>
      <c r="K118" s="21" t="s">
        <v>327</v>
      </c>
      <c r="L118" s="21" t="s">
        <v>147</v>
      </c>
      <c r="M118" s="21" t="s">
        <v>47</v>
      </c>
      <c r="N118" s="21" t="s">
        <v>474</v>
      </c>
      <c r="O118" s="21"/>
      <c r="P118" s="21" t="s">
        <v>475</v>
      </c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59"/>
      <c r="AC118" s="59"/>
      <c r="AD118" s="21"/>
      <c r="AE118" s="21"/>
      <c r="AF118" s="21"/>
      <c r="AG118" s="21"/>
    </row>
    <row r="119" spans="2:44" s="4" customFormat="1" ht="17.25" x14ac:dyDescent="0.3">
      <c r="B119" s="21">
        <v>113</v>
      </c>
      <c r="C119" s="21" t="s">
        <v>142</v>
      </c>
      <c r="D119" s="21" t="s">
        <v>500</v>
      </c>
      <c r="E119" s="162" t="s">
        <v>501</v>
      </c>
      <c r="F119" s="21" t="s">
        <v>145</v>
      </c>
      <c r="G119" s="160">
        <v>6022</v>
      </c>
      <c r="H119" s="7">
        <f t="shared" si="5"/>
        <v>1821.6468025893882</v>
      </c>
      <c r="I119" s="21" t="s">
        <v>147</v>
      </c>
      <c r="J119" s="7" t="s">
        <v>326</v>
      </c>
      <c r="K119" s="21" t="s">
        <v>327</v>
      </c>
      <c r="L119" s="21" t="s">
        <v>147</v>
      </c>
      <c r="M119" s="21" t="s">
        <v>47</v>
      </c>
      <c r="N119" s="21" t="s">
        <v>329</v>
      </c>
      <c r="O119" s="21"/>
      <c r="P119" s="21" t="s">
        <v>475</v>
      </c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59"/>
      <c r="AC119" s="59"/>
      <c r="AD119" s="21"/>
      <c r="AE119" s="21"/>
      <c r="AF119" s="21"/>
      <c r="AG119" s="21"/>
    </row>
    <row r="120" spans="2:44" s="4" customFormat="1" ht="17.25" x14ac:dyDescent="0.3">
      <c r="B120" s="21">
        <v>114</v>
      </c>
      <c r="C120" s="21" t="s">
        <v>142</v>
      </c>
      <c r="D120" s="21" t="s">
        <v>502</v>
      </c>
      <c r="E120" s="162" t="s">
        <v>503</v>
      </c>
      <c r="F120" s="21" t="s">
        <v>145</v>
      </c>
      <c r="G120" s="160">
        <v>1759</v>
      </c>
      <c r="H120" s="7">
        <f t="shared" si="5"/>
        <v>532.09510557202486</v>
      </c>
      <c r="I120" s="21" t="s">
        <v>147</v>
      </c>
      <c r="J120" s="7" t="s">
        <v>326</v>
      </c>
      <c r="K120" s="21" t="s">
        <v>327</v>
      </c>
      <c r="L120" s="21" t="s">
        <v>147</v>
      </c>
      <c r="M120" s="21" t="s">
        <v>47</v>
      </c>
      <c r="N120" s="21" t="s">
        <v>329</v>
      </c>
      <c r="O120" s="21"/>
      <c r="P120" s="21" t="s">
        <v>475</v>
      </c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59"/>
      <c r="AC120" s="59"/>
      <c r="AD120" s="21"/>
      <c r="AE120" s="21"/>
      <c r="AF120" s="21"/>
      <c r="AG120" s="21"/>
    </row>
    <row r="121" spans="2:44" s="4" customFormat="1" ht="17.25" x14ac:dyDescent="0.3">
      <c r="B121" s="21">
        <v>115</v>
      </c>
      <c r="C121" s="21" t="s">
        <v>142</v>
      </c>
      <c r="D121" s="21" t="s">
        <v>504</v>
      </c>
      <c r="E121" s="162" t="s">
        <v>505</v>
      </c>
      <c r="F121" s="21" t="s">
        <v>145</v>
      </c>
      <c r="G121" s="160">
        <v>5057</v>
      </c>
      <c r="H121" s="7">
        <f t="shared" si="5"/>
        <v>1529.7356161897271</v>
      </c>
      <c r="I121" s="21" t="s">
        <v>147</v>
      </c>
      <c r="J121" s="7" t="s">
        <v>326</v>
      </c>
      <c r="K121" s="21" t="s">
        <v>327</v>
      </c>
      <c r="L121" s="21" t="s">
        <v>147</v>
      </c>
      <c r="M121" s="21" t="s">
        <v>47</v>
      </c>
      <c r="N121" s="21" t="s">
        <v>506</v>
      </c>
      <c r="O121" s="21"/>
      <c r="P121" s="21" t="s">
        <v>475</v>
      </c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59"/>
      <c r="AC121" s="59"/>
      <c r="AD121" s="21"/>
      <c r="AE121" s="21"/>
      <c r="AF121" s="21"/>
      <c r="AG121" s="21"/>
    </row>
    <row r="122" spans="2:44" s="4" customFormat="1" ht="17.25" x14ac:dyDescent="0.3">
      <c r="B122" s="21">
        <v>116</v>
      </c>
      <c r="C122" s="21" t="s">
        <v>142</v>
      </c>
      <c r="D122" s="21" t="s">
        <v>507</v>
      </c>
      <c r="E122" s="162" t="s">
        <v>508</v>
      </c>
      <c r="F122" s="21" t="s">
        <v>145</v>
      </c>
      <c r="G122" s="160">
        <v>4995</v>
      </c>
      <c r="H122" s="7">
        <f t="shared" si="5"/>
        <v>1510.9807005868474</v>
      </c>
      <c r="I122" s="21" t="s">
        <v>147</v>
      </c>
      <c r="J122" s="7" t="s">
        <v>326</v>
      </c>
      <c r="K122" s="21" t="s">
        <v>327</v>
      </c>
      <c r="L122" s="21" t="s">
        <v>147</v>
      </c>
      <c r="M122" s="21" t="s">
        <v>47</v>
      </c>
      <c r="N122" s="21" t="s">
        <v>506</v>
      </c>
      <c r="O122" s="21"/>
      <c r="P122" s="21" t="s">
        <v>475</v>
      </c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59"/>
      <c r="AC122" s="59"/>
      <c r="AD122" s="21"/>
      <c r="AE122" s="21"/>
      <c r="AF122" s="21"/>
      <c r="AG122" s="21"/>
    </row>
    <row r="123" spans="2:44" s="4" customFormat="1" ht="17.25" x14ac:dyDescent="0.3">
      <c r="B123" s="21">
        <v>117</v>
      </c>
      <c r="C123" s="21" t="s">
        <v>142</v>
      </c>
      <c r="D123" s="21" t="s">
        <v>509</v>
      </c>
      <c r="E123" s="162" t="s">
        <v>510</v>
      </c>
      <c r="F123" s="21" t="s">
        <v>511</v>
      </c>
      <c r="G123" s="160">
        <v>3225</v>
      </c>
      <c r="H123" s="7">
        <f t="shared" si="5"/>
        <v>975.55810998850507</v>
      </c>
      <c r="I123" s="21" t="s">
        <v>147</v>
      </c>
      <c r="J123" s="7" t="s">
        <v>326</v>
      </c>
      <c r="K123" s="21" t="s">
        <v>327</v>
      </c>
      <c r="L123" s="21" t="s">
        <v>147</v>
      </c>
      <c r="M123" s="21" t="s">
        <v>47</v>
      </c>
      <c r="N123" s="21" t="s">
        <v>474</v>
      </c>
      <c r="O123" s="21"/>
      <c r="P123" s="21" t="s">
        <v>475</v>
      </c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59"/>
      <c r="AC123" s="59"/>
      <c r="AD123" s="21"/>
      <c r="AE123" s="21"/>
      <c r="AF123" s="21"/>
      <c r="AG123" s="21"/>
    </row>
    <row r="124" spans="2:44" s="4" customFormat="1" ht="17.25" x14ac:dyDescent="0.3">
      <c r="B124" s="21">
        <v>118</v>
      </c>
      <c r="C124" s="21" t="s">
        <v>142</v>
      </c>
      <c r="D124" s="21" t="s">
        <v>512</v>
      </c>
      <c r="E124" s="212" t="s">
        <v>513</v>
      </c>
      <c r="F124" s="21" t="s">
        <v>153</v>
      </c>
      <c r="G124" s="160">
        <v>3623</v>
      </c>
      <c r="H124" s="7">
        <f t="shared" si="5"/>
        <v>1095.9525682134431</v>
      </c>
      <c r="I124" s="21" t="s">
        <v>147</v>
      </c>
      <c r="J124" s="7" t="s">
        <v>326</v>
      </c>
      <c r="K124" s="21" t="s">
        <v>327</v>
      </c>
      <c r="L124" s="21" t="s">
        <v>147</v>
      </c>
      <c r="M124" s="21" t="s">
        <v>47</v>
      </c>
      <c r="N124" s="21" t="s">
        <v>329</v>
      </c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59"/>
      <c r="AC124" s="59"/>
      <c r="AD124" s="21"/>
      <c r="AE124" s="21"/>
      <c r="AF124" s="21"/>
      <c r="AG124" s="21"/>
    </row>
    <row r="125" spans="2:44" ht="17.25" hidden="1" x14ac:dyDescent="0.3">
      <c r="B125" s="21">
        <v>119</v>
      </c>
      <c r="C125" s="21" t="s">
        <v>514</v>
      </c>
      <c r="D125" s="24" t="s">
        <v>515</v>
      </c>
      <c r="E125" s="214" t="s">
        <v>516</v>
      </c>
      <c r="F125" s="69" t="s">
        <v>517</v>
      </c>
      <c r="G125" s="160">
        <v>7870</v>
      </c>
      <c r="H125" s="59">
        <f t="shared" si="5"/>
        <v>2380.6642870107084</v>
      </c>
      <c r="I125" s="21" t="s">
        <v>147</v>
      </c>
      <c r="J125" s="7" t="s">
        <v>249</v>
      </c>
      <c r="K125" s="21" t="s">
        <v>518</v>
      </c>
      <c r="L125" s="21" t="s">
        <v>147</v>
      </c>
      <c r="M125" s="21" t="s">
        <v>47</v>
      </c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59"/>
      <c r="AC125" s="59"/>
      <c r="AD125" s="21"/>
      <c r="AE125" s="21"/>
      <c r="AF125" s="21"/>
      <c r="AG125" s="21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2:44" ht="18" hidden="1" thickBot="1" x14ac:dyDescent="0.35">
      <c r="B126" s="21">
        <v>120</v>
      </c>
      <c r="C126" s="21" t="s">
        <v>514</v>
      </c>
      <c r="D126" s="24" t="s">
        <v>519</v>
      </c>
      <c r="E126" s="215" t="s">
        <v>520</v>
      </c>
      <c r="F126" s="69" t="s">
        <v>517</v>
      </c>
      <c r="G126" s="160">
        <v>8937</v>
      </c>
      <c r="H126" s="59">
        <f t="shared" si="5"/>
        <v>2703.4303345634944</v>
      </c>
      <c r="I126" s="21" t="s">
        <v>147</v>
      </c>
      <c r="J126" s="7" t="s">
        <v>249</v>
      </c>
      <c r="K126" s="21" t="s">
        <v>518</v>
      </c>
      <c r="L126" s="21" t="s">
        <v>147</v>
      </c>
      <c r="M126" s="21" t="s">
        <v>47</v>
      </c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59"/>
      <c r="AC126" s="59"/>
      <c r="AD126" s="21"/>
      <c r="AE126" s="21"/>
      <c r="AF126" s="21"/>
      <c r="AG126" s="21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2:44" ht="17.25" hidden="1" x14ac:dyDescent="0.3">
      <c r="B127" s="21">
        <v>121</v>
      </c>
      <c r="C127" s="21" t="s">
        <v>514</v>
      </c>
      <c r="D127" s="21" t="s">
        <v>521</v>
      </c>
      <c r="E127" s="213" t="s">
        <v>522</v>
      </c>
      <c r="F127" s="21" t="s">
        <v>523</v>
      </c>
      <c r="G127" s="160">
        <v>3090</v>
      </c>
      <c r="H127" s="59">
        <f t="shared" si="5"/>
        <v>934.72079375642807</v>
      </c>
      <c r="I127" s="21" t="s">
        <v>147</v>
      </c>
      <c r="J127" s="7" t="s">
        <v>249</v>
      </c>
      <c r="K127" s="21" t="s">
        <v>518</v>
      </c>
      <c r="L127" s="21" t="s">
        <v>147</v>
      </c>
      <c r="M127" s="21" t="s">
        <v>47</v>
      </c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59"/>
      <c r="AC127" s="59"/>
      <c r="AD127" s="21"/>
      <c r="AE127" s="21"/>
      <c r="AF127" s="21"/>
      <c r="AG127" s="21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2:44" ht="17.25" hidden="1" x14ac:dyDescent="0.3">
      <c r="B128" s="21">
        <v>122</v>
      </c>
      <c r="C128" s="21" t="s">
        <v>514</v>
      </c>
      <c r="D128" s="24" t="s">
        <v>524</v>
      </c>
      <c r="E128" s="162" t="s">
        <v>525</v>
      </c>
      <c r="F128" s="21" t="s">
        <v>523</v>
      </c>
      <c r="G128" s="160">
        <v>3572</v>
      </c>
      <c r="H128" s="59">
        <f t="shared" si="5"/>
        <v>1080.5251376368806</v>
      </c>
      <c r="I128" s="21" t="s">
        <v>147</v>
      </c>
      <c r="J128" s="7" t="s">
        <v>249</v>
      </c>
      <c r="K128" s="21" t="s">
        <v>518</v>
      </c>
      <c r="L128" s="21" t="s">
        <v>147</v>
      </c>
      <c r="M128" s="21" t="s">
        <v>47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59"/>
      <c r="AC128" s="59"/>
      <c r="AD128" s="21"/>
      <c r="AE128" s="21"/>
      <c r="AF128" s="21"/>
      <c r="AG128" s="21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2:44" ht="17.25" hidden="1" x14ac:dyDescent="0.3">
      <c r="B129" s="21">
        <v>123</v>
      </c>
      <c r="C129" s="21" t="s">
        <v>514</v>
      </c>
      <c r="D129" s="24" t="s">
        <v>526</v>
      </c>
      <c r="E129" s="162" t="s">
        <v>527</v>
      </c>
      <c r="F129" s="21" t="s">
        <v>523</v>
      </c>
      <c r="G129" s="160">
        <v>2825</v>
      </c>
      <c r="H129" s="59">
        <f t="shared" si="5"/>
        <v>854.55865448605482</v>
      </c>
      <c r="I129" s="21" t="s">
        <v>147</v>
      </c>
      <c r="J129" s="7" t="s">
        <v>249</v>
      </c>
      <c r="K129" s="21" t="s">
        <v>518</v>
      </c>
      <c r="L129" s="21" t="s">
        <v>147</v>
      </c>
      <c r="M129" s="21" t="s">
        <v>47</v>
      </c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59"/>
      <c r="AC129" s="59"/>
      <c r="AD129" s="21"/>
      <c r="AE129" s="21"/>
      <c r="AF129" s="21"/>
      <c r="AG129" s="21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2:44" ht="17.25" hidden="1" x14ac:dyDescent="0.3">
      <c r="B130" s="21">
        <v>124</v>
      </c>
      <c r="C130" s="21" t="s">
        <v>514</v>
      </c>
      <c r="D130" s="21" t="s">
        <v>528</v>
      </c>
      <c r="E130" s="162" t="s">
        <v>529</v>
      </c>
      <c r="F130" s="21" t="s">
        <v>523</v>
      </c>
      <c r="G130" s="160">
        <v>3825</v>
      </c>
      <c r="H130" s="59">
        <f t="shared" si="5"/>
        <v>1157.0572932421803</v>
      </c>
      <c r="I130" s="21" t="s">
        <v>147</v>
      </c>
      <c r="J130" s="7" t="s">
        <v>249</v>
      </c>
      <c r="K130" s="21" t="s">
        <v>518</v>
      </c>
      <c r="L130" s="21" t="s">
        <v>147</v>
      </c>
      <c r="M130" s="21" t="s">
        <v>47</v>
      </c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59"/>
      <c r="AC130" s="59"/>
      <c r="AD130" s="21"/>
      <c r="AE130" s="21"/>
      <c r="AF130" s="21"/>
      <c r="AG130" s="21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2:44" ht="17.25" hidden="1" x14ac:dyDescent="0.3">
      <c r="B131" s="21">
        <v>125</v>
      </c>
      <c r="C131" s="21" t="s">
        <v>514</v>
      </c>
      <c r="D131" s="24" t="s">
        <v>530</v>
      </c>
      <c r="E131" s="162" t="s">
        <v>531</v>
      </c>
      <c r="F131" s="21" t="s">
        <v>523</v>
      </c>
      <c r="G131" s="160">
        <v>2916</v>
      </c>
      <c r="H131" s="59">
        <f t="shared" si="5"/>
        <v>882.08603061286226</v>
      </c>
      <c r="I131" s="21" t="s">
        <v>147</v>
      </c>
      <c r="J131" s="7" t="s">
        <v>249</v>
      </c>
      <c r="K131" s="21" t="s">
        <v>518</v>
      </c>
      <c r="L131" s="21" t="s">
        <v>147</v>
      </c>
      <c r="M131" s="21" t="s">
        <v>47</v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59"/>
      <c r="AC131" s="59"/>
      <c r="AD131" s="21"/>
      <c r="AE131" s="21"/>
      <c r="AF131" s="21"/>
      <c r="AG131" s="21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2:44" ht="17.25" hidden="1" x14ac:dyDescent="0.3">
      <c r="B132" s="21">
        <v>126</v>
      </c>
      <c r="C132" s="33" t="s">
        <v>514</v>
      </c>
      <c r="D132" s="24" t="s">
        <v>532</v>
      </c>
      <c r="E132" s="162" t="s">
        <v>533</v>
      </c>
      <c r="F132" s="21" t="s">
        <v>523</v>
      </c>
      <c r="G132" s="160">
        <v>2424</v>
      </c>
      <c r="H132" s="59">
        <f t="shared" si="5"/>
        <v>733.25670034484847</v>
      </c>
      <c r="I132" s="21" t="s">
        <v>147</v>
      </c>
      <c r="J132" s="7" t="s">
        <v>249</v>
      </c>
      <c r="K132" s="21" t="s">
        <v>518</v>
      </c>
      <c r="L132" s="21" t="s">
        <v>147</v>
      </c>
      <c r="M132" s="21" t="s">
        <v>47</v>
      </c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59"/>
      <c r="AC132" s="59"/>
      <c r="AD132" s="21"/>
      <c r="AE132" s="21"/>
      <c r="AF132" s="21"/>
      <c r="AG132" s="21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2:44" ht="17.25" hidden="1" x14ac:dyDescent="0.3">
      <c r="B133" s="21">
        <v>127</v>
      </c>
      <c r="C133" s="21" t="s">
        <v>43</v>
      </c>
      <c r="D133" s="21" t="s">
        <v>534</v>
      </c>
      <c r="E133" s="186" t="s">
        <v>535</v>
      </c>
      <c r="F133" s="21" t="s">
        <v>536</v>
      </c>
      <c r="G133" s="160">
        <v>2747</v>
      </c>
      <c r="H133" s="59">
        <f t="shared" ref="H133:H147" si="6">G133/3.3058</f>
        <v>830.96376066307698</v>
      </c>
      <c r="I133" s="21" t="s">
        <v>537</v>
      </c>
      <c r="J133" s="7" t="s">
        <v>249</v>
      </c>
      <c r="K133" s="21" t="s">
        <v>327</v>
      </c>
      <c r="L133" s="21" t="s">
        <v>147</v>
      </c>
      <c r="M133" s="21" t="s">
        <v>76</v>
      </c>
      <c r="N133" s="21"/>
      <c r="O133" s="21"/>
      <c r="P133" s="21" t="s">
        <v>538</v>
      </c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59"/>
      <c r="AC133" s="59"/>
      <c r="AD133" s="21"/>
      <c r="AE133" s="21"/>
      <c r="AF133" s="21"/>
      <c r="AG133" s="21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2:44" ht="17.25" hidden="1" x14ac:dyDescent="0.3">
      <c r="B134" s="21">
        <v>128</v>
      </c>
      <c r="C134" s="21" t="s">
        <v>43</v>
      </c>
      <c r="D134" s="21" t="s">
        <v>539</v>
      </c>
      <c r="E134" s="186" t="s">
        <v>540</v>
      </c>
      <c r="F134" s="21" t="s">
        <v>536</v>
      </c>
      <c r="G134" s="160">
        <v>5212</v>
      </c>
      <c r="H134" s="59">
        <f t="shared" si="6"/>
        <v>1576.6229051969265</v>
      </c>
      <c r="I134" s="21" t="s">
        <v>537</v>
      </c>
      <c r="J134" s="7" t="s">
        <v>249</v>
      </c>
      <c r="K134" s="21" t="s">
        <v>327</v>
      </c>
      <c r="L134" s="21" t="s">
        <v>147</v>
      </c>
      <c r="M134" s="21" t="s">
        <v>76</v>
      </c>
      <c r="N134" s="21"/>
      <c r="O134" s="21"/>
      <c r="P134" s="21" t="s">
        <v>538</v>
      </c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59"/>
      <c r="AC134" s="59"/>
      <c r="AD134" s="21"/>
      <c r="AE134" s="21"/>
      <c r="AF134" s="21"/>
      <c r="AG134" s="21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2:44" ht="17.25" hidden="1" x14ac:dyDescent="0.3">
      <c r="B135" s="21">
        <v>129</v>
      </c>
      <c r="C135" s="21" t="s">
        <v>43</v>
      </c>
      <c r="D135" s="21" t="s">
        <v>541</v>
      </c>
      <c r="E135" s="186" t="s">
        <v>542</v>
      </c>
      <c r="F135" s="21" t="s">
        <v>536</v>
      </c>
      <c r="G135" s="160">
        <v>2940</v>
      </c>
      <c r="H135" s="59">
        <f t="shared" si="6"/>
        <v>889.34599794300925</v>
      </c>
      <c r="I135" s="21" t="s">
        <v>537</v>
      </c>
      <c r="J135" s="7" t="s">
        <v>249</v>
      </c>
      <c r="K135" s="21" t="s">
        <v>327</v>
      </c>
      <c r="L135" s="21" t="s">
        <v>147</v>
      </c>
      <c r="M135" s="21" t="s">
        <v>76</v>
      </c>
      <c r="N135" s="21"/>
      <c r="O135" s="21"/>
      <c r="P135" s="21" t="s">
        <v>538</v>
      </c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59"/>
      <c r="AC135" s="59"/>
      <c r="AD135" s="21"/>
      <c r="AE135" s="21"/>
      <c r="AF135" s="21"/>
      <c r="AG135" s="21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2:44" ht="17.25" hidden="1" x14ac:dyDescent="0.3">
      <c r="B136" s="21">
        <v>130</v>
      </c>
      <c r="C136" s="21" t="s">
        <v>43</v>
      </c>
      <c r="D136" s="21" t="s">
        <v>543</v>
      </c>
      <c r="E136" s="186" t="s">
        <v>544</v>
      </c>
      <c r="F136" s="21" t="s">
        <v>536</v>
      </c>
      <c r="G136" s="160">
        <v>3985</v>
      </c>
      <c r="H136" s="59">
        <f t="shared" si="6"/>
        <v>1205.4570754431604</v>
      </c>
      <c r="I136" s="21" t="s">
        <v>537</v>
      </c>
      <c r="J136" s="7" t="s">
        <v>249</v>
      </c>
      <c r="K136" s="21" t="s">
        <v>327</v>
      </c>
      <c r="L136" s="21" t="s">
        <v>147</v>
      </c>
      <c r="M136" s="21" t="s">
        <v>76</v>
      </c>
      <c r="N136" s="21"/>
      <c r="O136" s="21"/>
      <c r="P136" s="21" t="s">
        <v>538</v>
      </c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59"/>
      <c r="AC136" s="59"/>
      <c r="AD136" s="21"/>
      <c r="AE136" s="21"/>
      <c r="AF136" s="21"/>
      <c r="AG136" s="21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2:44" ht="17.25" hidden="1" x14ac:dyDescent="0.3">
      <c r="B137" s="21">
        <v>131</v>
      </c>
      <c r="C137" s="21" t="s">
        <v>43</v>
      </c>
      <c r="D137" s="21" t="s">
        <v>545</v>
      </c>
      <c r="E137" s="186" t="s">
        <v>546</v>
      </c>
      <c r="F137" s="21" t="s">
        <v>536</v>
      </c>
      <c r="G137" s="160">
        <v>3249</v>
      </c>
      <c r="H137" s="59">
        <f t="shared" si="6"/>
        <v>982.81807731865206</v>
      </c>
      <c r="I137" s="21" t="s">
        <v>537</v>
      </c>
      <c r="J137" s="7" t="s">
        <v>249</v>
      </c>
      <c r="K137" s="21" t="s">
        <v>327</v>
      </c>
      <c r="L137" s="21" t="s">
        <v>147</v>
      </c>
      <c r="M137" s="21" t="s">
        <v>76</v>
      </c>
      <c r="N137" s="21"/>
      <c r="O137" s="21"/>
      <c r="P137" s="21" t="s">
        <v>538</v>
      </c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59"/>
      <c r="AC137" s="59"/>
      <c r="AD137" s="21"/>
      <c r="AE137" s="21"/>
      <c r="AF137" s="21"/>
      <c r="AG137" s="21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2:44" ht="17.25" hidden="1" x14ac:dyDescent="0.3">
      <c r="B138" s="21">
        <v>132</v>
      </c>
      <c r="C138" s="21" t="s">
        <v>43</v>
      </c>
      <c r="D138" s="21" t="s">
        <v>547</v>
      </c>
      <c r="E138" s="186" t="s">
        <v>548</v>
      </c>
      <c r="F138" s="21" t="s">
        <v>536</v>
      </c>
      <c r="G138" s="160">
        <v>3998</v>
      </c>
      <c r="H138" s="59">
        <f t="shared" si="6"/>
        <v>1209.38955774699</v>
      </c>
      <c r="I138" s="21" t="s">
        <v>537</v>
      </c>
      <c r="J138" s="7" t="s">
        <v>249</v>
      </c>
      <c r="K138" s="21" t="s">
        <v>327</v>
      </c>
      <c r="L138" s="21" t="s">
        <v>147</v>
      </c>
      <c r="M138" s="21" t="s">
        <v>76</v>
      </c>
      <c r="N138" s="21"/>
      <c r="O138" s="21"/>
      <c r="P138" s="21" t="s">
        <v>538</v>
      </c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59"/>
      <c r="AC138" s="59"/>
      <c r="AD138" s="21"/>
      <c r="AE138" s="21"/>
      <c r="AF138" s="21"/>
      <c r="AG138" s="21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2:44" ht="17.25" hidden="1" x14ac:dyDescent="0.3">
      <c r="B139" s="21">
        <v>133</v>
      </c>
      <c r="C139" s="21" t="s">
        <v>43</v>
      </c>
      <c r="D139" s="21" t="s">
        <v>549</v>
      </c>
      <c r="E139" s="186" t="s">
        <v>550</v>
      </c>
      <c r="F139" s="21" t="s">
        <v>536</v>
      </c>
      <c r="G139" s="160">
        <v>3960</v>
      </c>
      <c r="H139" s="59">
        <f t="shared" si="6"/>
        <v>1197.8946094742573</v>
      </c>
      <c r="I139" s="21" t="s">
        <v>537</v>
      </c>
      <c r="J139" s="7" t="s">
        <v>249</v>
      </c>
      <c r="K139" s="21" t="s">
        <v>327</v>
      </c>
      <c r="L139" s="21" t="s">
        <v>147</v>
      </c>
      <c r="M139" s="21" t="s">
        <v>76</v>
      </c>
      <c r="N139" s="21"/>
      <c r="O139" s="21"/>
      <c r="P139" s="21" t="s">
        <v>538</v>
      </c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59"/>
      <c r="AC139" s="59"/>
      <c r="AD139" s="21"/>
      <c r="AE139" s="21"/>
      <c r="AF139" s="21"/>
      <c r="AG139" s="21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2:44" ht="17.25" hidden="1" x14ac:dyDescent="0.3">
      <c r="B140" s="21">
        <v>134</v>
      </c>
      <c r="C140" s="21" t="s">
        <v>43</v>
      </c>
      <c r="D140" s="21" t="s">
        <v>551</v>
      </c>
      <c r="E140" s="186" t="s">
        <v>552</v>
      </c>
      <c r="F140" s="21" t="s">
        <v>536</v>
      </c>
      <c r="G140" s="160">
        <v>3988</v>
      </c>
      <c r="H140" s="59">
        <f t="shared" si="6"/>
        <v>1206.364571359429</v>
      </c>
      <c r="I140" s="21" t="s">
        <v>537</v>
      </c>
      <c r="J140" s="7" t="s">
        <v>249</v>
      </c>
      <c r="K140" s="21" t="s">
        <v>327</v>
      </c>
      <c r="L140" s="21" t="s">
        <v>147</v>
      </c>
      <c r="M140" s="21" t="s">
        <v>76</v>
      </c>
      <c r="N140" s="21"/>
      <c r="O140" s="21"/>
      <c r="P140" s="21" t="s">
        <v>538</v>
      </c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59"/>
      <c r="AC140" s="59"/>
      <c r="AD140" s="21"/>
      <c r="AE140" s="21"/>
      <c r="AF140" s="21"/>
      <c r="AG140" s="21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2:44" ht="17.25" hidden="1" x14ac:dyDescent="0.3">
      <c r="B141" s="21">
        <v>135</v>
      </c>
      <c r="C141" s="21" t="s">
        <v>43</v>
      </c>
      <c r="D141" s="21" t="s">
        <v>553</v>
      </c>
      <c r="E141" s="186" t="s">
        <v>554</v>
      </c>
      <c r="F141" s="21" t="s">
        <v>536</v>
      </c>
      <c r="G141" s="160">
        <v>3993</v>
      </c>
      <c r="H141" s="59">
        <f t="shared" si="6"/>
        <v>1207.8770645532095</v>
      </c>
      <c r="I141" s="21" t="s">
        <v>537</v>
      </c>
      <c r="J141" s="7" t="s">
        <v>249</v>
      </c>
      <c r="K141" s="21" t="s">
        <v>327</v>
      </c>
      <c r="L141" s="21" t="s">
        <v>147</v>
      </c>
      <c r="M141" s="21" t="s">
        <v>76</v>
      </c>
      <c r="N141" s="21"/>
      <c r="O141" s="21"/>
      <c r="P141" s="21" t="s">
        <v>538</v>
      </c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59"/>
      <c r="AC141" s="59"/>
      <c r="AD141" s="21"/>
      <c r="AE141" s="21"/>
      <c r="AF141" s="21"/>
      <c r="AG141" s="21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2:44" ht="17.25" hidden="1" x14ac:dyDescent="0.3">
      <c r="B142" s="21">
        <v>136</v>
      </c>
      <c r="C142" s="21" t="s">
        <v>43</v>
      </c>
      <c r="D142" s="21" t="s">
        <v>555</v>
      </c>
      <c r="E142" s="186" t="s">
        <v>556</v>
      </c>
      <c r="F142" s="21" t="s">
        <v>536</v>
      </c>
      <c r="G142" s="160">
        <v>4020</v>
      </c>
      <c r="H142" s="59">
        <f t="shared" si="6"/>
        <v>1216.0445277996248</v>
      </c>
      <c r="I142" s="21" t="s">
        <v>537</v>
      </c>
      <c r="J142" s="7" t="s">
        <v>249</v>
      </c>
      <c r="K142" s="21" t="s">
        <v>327</v>
      </c>
      <c r="L142" s="21" t="s">
        <v>147</v>
      </c>
      <c r="M142" s="21" t="s">
        <v>76</v>
      </c>
      <c r="N142" s="21"/>
      <c r="O142" s="21"/>
      <c r="P142" s="21" t="s">
        <v>538</v>
      </c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59"/>
      <c r="AC142" s="59"/>
      <c r="AD142" s="21"/>
      <c r="AE142" s="21"/>
      <c r="AF142" s="21"/>
      <c r="AG142" s="21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2:44" ht="17.25" hidden="1" x14ac:dyDescent="0.3">
      <c r="B143" s="21">
        <v>137</v>
      </c>
      <c r="C143" s="21" t="s">
        <v>43</v>
      </c>
      <c r="D143" s="21" t="s">
        <v>557</v>
      </c>
      <c r="E143" s="186" t="s">
        <v>558</v>
      </c>
      <c r="F143" s="21" t="s">
        <v>536</v>
      </c>
      <c r="G143" s="160">
        <v>3962</v>
      </c>
      <c r="H143" s="59">
        <f t="shared" si="6"/>
        <v>1198.4996067517695</v>
      </c>
      <c r="I143" s="21" t="s">
        <v>537</v>
      </c>
      <c r="J143" s="7" t="s">
        <v>249</v>
      </c>
      <c r="K143" s="21" t="s">
        <v>327</v>
      </c>
      <c r="L143" s="21" t="s">
        <v>147</v>
      </c>
      <c r="M143" s="21" t="s">
        <v>76</v>
      </c>
      <c r="N143" s="21"/>
      <c r="O143" s="21"/>
      <c r="P143" s="21" t="s">
        <v>538</v>
      </c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59"/>
      <c r="AC143" s="59"/>
      <c r="AD143" s="21"/>
      <c r="AE143" s="21"/>
      <c r="AF143" s="21"/>
      <c r="AG143" s="21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2:44" ht="17.25" hidden="1" x14ac:dyDescent="0.3">
      <c r="B144" s="21">
        <v>138</v>
      </c>
      <c r="C144" s="21" t="s">
        <v>43</v>
      </c>
      <c r="D144" s="21" t="s">
        <v>559</v>
      </c>
      <c r="E144" s="186" t="s">
        <v>560</v>
      </c>
      <c r="F144" s="21" t="s">
        <v>536</v>
      </c>
      <c r="G144" s="160">
        <v>3969</v>
      </c>
      <c r="H144" s="59">
        <f t="shared" si="6"/>
        <v>1200.6170972230625</v>
      </c>
      <c r="I144" s="21" t="s">
        <v>537</v>
      </c>
      <c r="J144" s="7" t="s">
        <v>249</v>
      </c>
      <c r="K144" s="21" t="s">
        <v>327</v>
      </c>
      <c r="L144" s="21" t="s">
        <v>147</v>
      </c>
      <c r="M144" s="21" t="s">
        <v>76</v>
      </c>
      <c r="N144" s="21"/>
      <c r="O144" s="21"/>
      <c r="P144" s="21" t="s">
        <v>538</v>
      </c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59"/>
      <c r="AC144" s="59"/>
      <c r="AD144" s="21"/>
      <c r="AE144" s="21"/>
      <c r="AF144" s="21"/>
      <c r="AG144" s="21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2:44" ht="17.25" hidden="1" x14ac:dyDescent="0.3">
      <c r="B145" s="21">
        <v>139</v>
      </c>
      <c r="C145" s="21" t="s">
        <v>43</v>
      </c>
      <c r="D145" s="21" t="s">
        <v>561</v>
      </c>
      <c r="E145" s="186" t="s">
        <v>562</v>
      </c>
      <c r="F145" s="21" t="s">
        <v>536</v>
      </c>
      <c r="G145" s="160">
        <v>3261</v>
      </c>
      <c r="H145" s="59">
        <f t="shared" si="6"/>
        <v>986.44806098372555</v>
      </c>
      <c r="I145" s="21" t="s">
        <v>537</v>
      </c>
      <c r="J145" s="7" t="s">
        <v>249</v>
      </c>
      <c r="K145" s="21" t="s">
        <v>327</v>
      </c>
      <c r="L145" s="21" t="s">
        <v>147</v>
      </c>
      <c r="M145" s="21" t="s">
        <v>76</v>
      </c>
      <c r="N145" s="21"/>
      <c r="O145" s="21"/>
      <c r="P145" s="21" t="s">
        <v>538</v>
      </c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59"/>
      <c r="AC145" s="59"/>
      <c r="AD145" s="21"/>
      <c r="AE145" s="21"/>
      <c r="AF145" s="21"/>
      <c r="AG145" s="21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2:44" ht="17.25" hidden="1" x14ac:dyDescent="0.3">
      <c r="B146" s="21">
        <v>140</v>
      </c>
      <c r="C146" s="21" t="s">
        <v>43</v>
      </c>
      <c r="D146" s="21" t="s">
        <v>563</v>
      </c>
      <c r="E146" s="186" t="s">
        <v>564</v>
      </c>
      <c r="F146" s="21" t="s">
        <v>536</v>
      </c>
      <c r="G146" s="160">
        <v>3871</v>
      </c>
      <c r="H146" s="59">
        <f t="shared" si="6"/>
        <v>1170.9722306249621</v>
      </c>
      <c r="I146" s="21" t="s">
        <v>537</v>
      </c>
      <c r="J146" s="7" t="s">
        <v>249</v>
      </c>
      <c r="K146" s="21" t="s">
        <v>327</v>
      </c>
      <c r="L146" s="21" t="s">
        <v>147</v>
      </c>
      <c r="M146" s="21" t="s">
        <v>76</v>
      </c>
      <c r="N146" s="21"/>
      <c r="O146" s="21"/>
      <c r="P146" s="21" t="s">
        <v>538</v>
      </c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59"/>
      <c r="AC146" s="59"/>
      <c r="AD146" s="21"/>
      <c r="AE146" s="21"/>
      <c r="AF146" s="21"/>
      <c r="AG146" s="21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2:44" ht="17.25" hidden="1" x14ac:dyDescent="0.3">
      <c r="B147" s="21">
        <v>141</v>
      </c>
      <c r="C147" s="21" t="s">
        <v>43</v>
      </c>
      <c r="D147" s="21" t="s">
        <v>565</v>
      </c>
      <c r="E147" s="186" t="s">
        <v>566</v>
      </c>
      <c r="F147" s="21" t="s">
        <v>536</v>
      </c>
      <c r="G147" s="160">
        <v>31293</v>
      </c>
      <c r="H147" s="59">
        <f t="shared" si="6"/>
        <v>9466.0899025954386</v>
      </c>
      <c r="I147" s="21" t="s">
        <v>537</v>
      </c>
      <c r="J147" s="7" t="s">
        <v>249</v>
      </c>
      <c r="K147" s="21" t="s">
        <v>327</v>
      </c>
      <c r="L147" s="21" t="s">
        <v>147</v>
      </c>
      <c r="M147" s="21" t="s">
        <v>76</v>
      </c>
      <c r="N147" s="21"/>
      <c r="O147" s="21"/>
      <c r="P147" s="21" t="s">
        <v>538</v>
      </c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59"/>
      <c r="AC147" s="59"/>
      <c r="AD147" s="21"/>
      <c r="AE147" s="21"/>
      <c r="AF147" s="21"/>
      <c r="AG147" s="21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2:44" s="187" customFormat="1" ht="17.25" hidden="1" x14ac:dyDescent="0.3">
      <c r="B148" s="21">
        <v>142</v>
      </c>
      <c r="C148" s="21" t="s">
        <v>567</v>
      </c>
      <c r="D148" s="21" t="s">
        <v>568</v>
      </c>
      <c r="E148" s="162" t="s">
        <v>569</v>
      </c>
      <c r="F148" s="21" t="s">
        <v>570</v>
      </c>
      <c r="G148" s="160">
        <v>5086.4799999999996</v>
      </c>
      <c r="H148" s="59">
        <f t="shared" ref="H148:H153" si="7">G148/3.3058</f>
        <v>1538.6532760602577</v>
      </c>
      <c r="I148" s="21" t="s">
        <v>147</v>
      </c>
      <c r="J148" s="7" t="s">
        <v>249</v>
      </c>
      <c r="K148" s="21" t="s">
        <v>518</v>
      </c>
      <c r="L148" s="21" t="s">
        <v>147</v>
      </c>
      <c r="M148" s="21" t="s">
        <v>47</v>
      </c>
      <c r="N148" s="21" t="s">
        <v>571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188"/>
      <c r="AC148" s="188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2:44" ht="17.25" hidden="1" x14ac:dyDescent="0.3">
      <c r="B149" s="21">
        <v>143</v>
      </c>
      <c r="C149" s="21" t="s">
        <v>567</v>
      </c>
      <c r="D149" s="21" t="s">
        <v>572</v>
      </c>
      <c r="E149" s="162" t="s">
        <v>573</v>
      </c>
      <c r="F149" s="21" t="s">
        <v>570</v>
      </c>
      <c r="G149" s="160">
        <v>4347.3249999999998</v>
      </c>
      <c r="H149" s="59">
        <f t="shared" si="7"/>
        <v>1315.0598947304736</v>
      </c>
      <c r="I149" s="21" t="s">
        <v>147</v>
      </c>
      <c r="J149" s="7" t="s">
        <v>249</v>
      </c>
      <c r="K149" s="21" t="s">
        <v>518</v>
      </c>
      <c r="L149" s="21" t="s">
        <v>147</v>
      </c>
      <c r="M149" s="21" t="s">
        <v>47</v>
      </c>
      <c r="N149" s="21" t="s">
        <v>574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188"/>
      <c r="AC149" s="188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2:44" ht="17.25" hidden="1" x14ac:dyDescent="0.3">
      <c r="B150" s="21">
        <v>144</v>
      </c>
      <c r="C150" s="21" t="s">
        <v>567</v>
      </c>
      <c r="D150" s="21" t="s">
        <v>575</v>
      </c>
      <c r="E150" s="162" t="s">
        <v>576</v>
      </c>
      <c r="F150" s="21" t="s">
        <v>570</v>
      </c>
      <c r="G150" s="160">
        <v>6143.9709000000003</v>
      </c>
      <c r="H150" s="59">
        <f t="shared" si="7"/>
        <v>1858.5428338072479</v>
      </c>
      <c r="I150" s="21" t="s">
        <v>147</v>
      </c>
      <c r="J150" s="7" t="s">
        <v>249</v>
      </c>
      <c r="K150" s="21" t="s">
        <v>518</v>
      </c>
      <c r="L150" s="21" t="s">
        <v>147</v>
      </c>
      <c r="M150" s="21" t="s">
        <v>47</v>
      </c>
      <c r="N150" s="21" t="s">
        <v>571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188"/>
      <c r="AC150" s="188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2:44" ht="17.25" hidden="1" x14ac:dyDescent="0.3">
      <c r="B151" s="21">
        <v>145</v>
      </c>
      <c r="C151" s="21" t="s">
        <v>567</v>
      </c>
      <c r="D151" s="21" t="s">
        <v>577</v>
      </c>
      <c r="E151" s="162" t="s">
        <v>578</v>
      </c>
      <c r="F151" s="21" t="s">
        <v>570</v>
      </c>
      <c r="G151" s="160">
        <v>3403.3516</v>
      </c>
      <c r="H151" s="59">
        <f t="shared" si="7"/>
        <v>1029.509226208482</v>
      </c>
      <c r="I151" s="21" t="s">
        <v>147</v>
      </c>
      <c r="J151" s="7" t="s">
        <v>249</v>
      </c>
      <c r="K151" s="21" t="s">
        <v>518</v>
      </c>
      <c r="L151" s="21" t="s">
        <v>147</v>
      </c>
      <c r="M151" s="21" t="s">
        <v>47</v>
      </c>
      <c r="N151" s="21" t="s">
        <v>571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188"/>
      <c r="AC151" s="188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2:44" ht="17.25" hidden="1" x14ac:dyDescent="0.3">
      <c r="B152" s="21">
        <v>146</v>
      </c>
      <c r="C152" s="21" t="s">
        <v>567</v>
      </c>
      <c r="D152" s="21" t="s">
        <v>579</v>
      </c>
      <c r="E152" s="162" t="s">
        <v>580</v>
      </c>
      <c r="F152" s="21" t="s">
        <v>570</v>
      </c>
      <c r="G152" s="160">
        <v>5347.7921999999999</v>
      </c>
      <c r="H152" s="59">
        <f t="shared" si="7"/>
        <v>1617.699860850626</v>
      </c>
      <c r="I152" s="21" t="s">
        <v>147</v>
      </c>
      <c r="J152" s="7" t="s">
        <v>249</v>
      </c>
      <c r="K152" s="21" t="s">
        <v>518</v>
      </c>
      <c r="L152" s="21" t="s">
        <v>147</v>
      </c>
      <c r="M152" s="21" t="s">
        <v>47</v>
      </c>
      <c r="N152" s="21" t="s">
        <v>571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188"/>
      <c r="AC152" s="188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2:44" ht="17.25" hidden="1" x14ac:dyDescent="0.3">
      <c r="B153" s="33">
        <v>147</v>
      </c>
      <c r="C153" s="33" t="s">
        <v>567</v>
      </c>
      <c r="D153" s="33" t="s">
        <v>581</v>
      </c>
      <c r="E153" s="212" t="s">
        <v>582</v>
      </c>
      <c r="F153" s="33" t="s">
        <v>583</v>
      </c>
      <c r="G153" s="221">
        <v>7413.2599</v>
      </c>
      <c r="H153" s="222">
        <f t="shared" si="7"/>
        <v>2242.5010284953719</v>
      </c>
      <c r="I153" s="33" t="s">
        <v>147</v>
      </c>
      <c r="J153" s="223" t="s">
        <v>249</v>
      </c>
      <c r="K153" s="33" t="s">
        <v>518</v>
      </c>
      <c r="L153" s="33" t="s">
        <v>147</v>
      </c>
      <c r="M153" s="21" t="s">
        <v>47</v>
      </c>
      <c r="N153" s="21" t="s">
        <v>571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188"/>
      <c r="AC153" s="188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2:44" ht="17.25" hidden="1" x14ac:dyDescent="0.3">
      <c r="B154" s="21">
        <v>148</v>
      </c>
      <c r="C154" s="21" t="s">
        <v>1217</v>
      </c>
      <c r="D154" s="21"/>
      <c r="E154" s="162" t="s">
        <v>1236</v>
      </c>
      <c r="F154" s="21" t="s">
        <v>1237</v>
      </c>
      <c r="G154" s="221">
        <v>5964.3</v>
      </c>
      <c r="H154" s="222">
        <f t="shared" ref="H154:H179" si="8">G154/3.3058</f>
        <v>1804.1926311331599</v>
      </c>
      <c r="I154" s="21" t="s">
        <v>147</v>
      </c>
      <c r="J154" s="21" t="s">
        <v>1234</v>
      </c>
      <c r="K154" s="21" t="s">
        <v>248</v>
      </c>
      <c r="L154" s="33" t="s">
        <v>147</v>
      </c>
      <c r="M154" s="21" t="s">
        <v>47</v>
      </c>
      <c r="N154" s="21" t="s">
        <v>255</v>
      </c>
      <c r="O154" s="129" t="s">
        <v>49</v>
      </c>
      <c r="P154" s="129"/>
      <c r="Q154" s="129"/>
    </row>
    <row r="155" spans="2:44" ht="17.25" hidden="1" x14ac:dyDescent="0.3">
      <c r="B155" s="21">
        <v>150</v>
      </c>
      <c r="C155" s="21" t="s">
        <v>1217</v>
      </c>
      <c r="D155" s="21"/>
      <c r="E155" s="162" t="s">
        <v>1192</v>
      </c>
      <c r="F155" s="21" t="s">
        <v>1218</v>
      </c>
      <c r="G155" s="221">
        <v>3903.1</v>
      </c>
      <c r="H155" s="222">
        <f t="shared" si="8"/>
        <v>1180.6824369290337</v>
      </c>
      <c r="I155" s="21" t="s">
        <v>147</v>
      </c>
      <c r="J155" s="21" t="s">
        <v>1235</v>
      </c>
      <c r="K155" s="21" t="s">
        <v>1233</v>
      </c>
      <c r="L155" s="33" t="s">
        <v>147</v>
      </c>
      <c r="M155" s="21" t="s">
        <v>47</v>
      </c>
      <c r="N155" s="21" t="s">
        <v>255</v>
      </c>
      <c r="O155" s="129" t="s">
        <v>49</v>
      </c>
      <c r="P155" s="129"/>
      <c r="Q155" s="129"/>
    </row>
    <row r="156" spans="2:44" ht="17.25" hidden="1" x14ac:dyDescent="0.3">
      <c r="B156" s="21">
        <v>151</v>
      </c>
      <c r="C156" s="21" t="s">
        <v>1217</v>
      </c>
      <c r="D156" s="21"/>
      <c r="E156" s="162" t="s">
        <v>1193</v>
      </c>
      <c r="F156" s="21" t="s">
        <v>1219</v>
      </c>
      <c r="G156" s="221">
        <v>5080</v>
      </c>
      <c r="H156" s="222">
        <f t="shared" si="8"/>
        <v>1536.693084881118</v>
      </c>
      <c r="I156" s="21" t="s">
        <v>147</v>
      </c>
      <c r="J156" s="21" t="s">
        <v>1235</v>
      </c>
      <c r="K156" s="21" t="s">
        <v>1233</v>
      </c>
      <c r="L156" s="33" t="s">
        <v>147</v>
      </c>
      <c r="M156" s="21" t="s">
        <v>47</v>
      </c>
      <c r="N156" s="21" t="s">
        <v>255</v>
      </c>
      <c r="O156" s="129" t="s">
        <v>49</v>
      </c>
      <c r="P156" s="129"/>
      <c r="Q156" s="129"/>
    </row>
    <row r="157" spans="2:44" ht="17.25" hidden="1" x14ac:dyDescent="0.3">
      <c r="B157" s="21">
        <v>152</v>
      </c>
      <c r="C157" s="21" t="s">
        <v>1217</v>
      </c>
      <c r="D157" s="21"/>
      <c r="E157" s="162" t="s">
        <v>1194</v>
      </c>
      <c r="F157" s="21" t="s">
        <v>1218</v>
      </c>
      <c r="G157" s="221">
        <v>1879.7</v>
      </c>
      <c r="H157" s="222">
        <f t="shared" si="8"/>
        <v>568.60669126988932</v>
      </c>
      <c r="I157" s="21" t="s">
        <v>147</v>
      </c>
      <c r="J157" s="21" t="s">
        <v>1235</v>
      </c>
      <c r="K157" s="21" t="s">
        <v>1233</v>
      </c>
      <c r="L157" s="33" t="s">
        <v>147</v>
      </c>
      <c r="M157" s="21" t="s">
        <v>47</v>
      </c>
      <c r="N157" s="21" t="s">
        <v>255</v>
      </c>
      <c r="O157" s="129" t="s">
        <v>49</v>
      </c>
      <c r="P157" s="129"/>
      <c r="Q157" s="129"/>
    </row>
    <row r="158" spans="2:44" ht="17.25" hidden="1" x14ac:dyDescent="0.3">
      <c r="B158" s="21">
        <v>153</v>
      </c>
      <c r="C158" s="21" t="s">
        <v>1217</v>
      </c>
      <c r="D158" s="21"/>
      <c r="E158" s="162" t="s">
        <v>1195</v>
      </c>
      <c r="F158" s="21" t="s">
        <v>1220</v>
      </c>
      <c r="G158" s="221">
        <v>3883.7</v>
      </c>
      <c r="H158" s="222">
        <f t="shared" si="8"/>
        <v>1174.813963337165</v>
      </c>
      <c r="I158" s="21" t="s">
        <v>147</v>
      </c>
      <c r="J158" s="21" t="s">
        <v>1235</v>
      </c>
      <c r="K158" s="21" t="s">
        <v>1233</v>
      </c>
      <c r="L158" s="33" t="s">
        <v>147</v>
      </c>
      <c r="M158" s="21" t="s">
        <v>47</v>
      </c>
      <c r="N158" s="21" t="s">
        <v>255</v>
      </c>
      <c r="O158" s="129" t="s">
        <v>49</v>
      </c>
      <c r="P158" s="129"/>
      <c r="Q158" s="129"/>
    </row>
    <row r="159" spans="2:44" ht="17.25" hidden="1" x14ac:dyDescent="0.3">
      <c r="B159" s="21">
        <v>154</v>
      </c>
      <c r="C159" s="21" t="s">
        <v>1217</v>
      </c>
      <c r="D159" s="21"/>
      <c r="E159" s="162" t="s">
        <v>1196</v>
      </c>
      <c r="F159" s="21" t="s">
        <v>1218</v>
      </c>
      <c r="G159" s="221">
        <v>3332.3</v>
      </c>
      <c r="H159" s="222">
        <f t="shared" si="8"/>
        <v>1008.0162139270374</v>
      </c>
      <c r="I159" s="21" t="s">
        <v>147</v>
      </c>
      <c r="J159" s="21" t="s">
        <v>1235</v>
      </c>
      <c r="K159" s="21" t="s">
        <v>1233</v>
      </c>
      <c r="L159" s="33" t="s">
        <v>147</v>
      </c>
      <c r="M159" s="21" t="s">
        <v>47</v>
      </c>
      <c r="N159" s="21" t="s">
        <v>255</v>
      </c>
      <c r="O159" s="129" t="s">
        <v>49</v>
      </c>
      <c r="P159" s="129"/>
      <c r="Q159" s="129"/>
    </row>
    <row r="160" spans="2:44" ht="17.25" hidden="1" x14ac:dyDescent="0.3">
      <c r="B160" s="21">
        <v>155</v>
      </c>
      <c r="C160" s="21" t="s">
        <v>1217</v>
      </c>
      <c r="D160" s="21"/>
      <c r="E160" s="162" t="s">
        <v>1197</v>
      </c>
      <c r="F160" s="21" t="s">
        <v>1221</v>
      </c>
      <c r="G160" s="221">
        <v>3633.3</v>
      </c>
      <c r="H160" s="222">
        <f t="shared" si="8"/>
        <v>1099.0683041926311</v>
      </c>
      <c r="I160" s="21" t="s">
        <v>147</v>
      </c>
      <c r="J160" s="21" t="s">
        <v>1235</v>
      </c>
      <c r="K160" s="21" t="s">
        <v>1233</v>
      </c>
      <c r="L160" s="33" t="s">
        <v>147</v>
      </c>
      <c r="M160" s="21" t="s">
        <v>47</v>
      </c>
      <c r="N160" s="21" t="s">
        <v>255</v>
      </c>
      <c r="O160" s="129" t="s">
        <v>49</v>
      </c>
      <c r="P160" s="129"/>
      <c r="Q160" s="129"/>
    </row>
    <row r="161" spans="2:17" ht="17.25" hidden="1" x14ac:dyDescent="0.3">
      <c r="B161" s="21">
        <v>156</v>
      </c>
      <c r="C161" s="21" t="s">
        <v>1217</v>
      </c>
      <c r="D161" s="21"/>
      <c r="E161" s="162" t="s">
        <v>1198</v>
      </c>
      <c r="F161" s="21" t="s">
        <v>1222</v>
      </c>
      <c r="G161" s="221">
        <v>3778.1</v>
      </c>
      <c r="H161" s="222">
        <f t="shared" si="8"/>
        <v>1142.8701070845182</v>
      </c>
      <c r="I161" s="21" t="s">
        <v>147</v>
      </c>
      <c r="J161" s="21" t="s">
        <v>1235</v>
      </c>
      <c r="K161" s="21" t="s">
        <v>1233</v>
      </c>
      <c r="L161" s="33" t="s">
        <v>147</v>
      </c>
      <c r="M161" s="21" t="s">
        <v>47</v>
      </c>
      <c r="N161" s="21" t="s">
        <v>255</v>
      </c>
      <c r="O161" s="129" t="s">
        <v>49</v>
      </c>
      <c r="P161" s="129"/>
      <c r="Q161" s="129"/>
    </row>
    <row r="162" spans="2:17" ht="17.25" hidden="1" x14ac:dyDescent="0.3">
      <c r="B162" s="21">
        <v>157</v>
      </c>
      <c r="C162" s="21" t="s">
        <v>1217</v>
      </c>
      <c r="D162" s="21"/>
      <c r="E162" s="162" t="s">
        <v>1199</v>
      </c>
      <c r="F162" s="21" t="s">
        <v>1218</v>
      </c>
      <c r="G162" s="221">
        <v>3674</v>
      </c>
      <c r="H162" s="222">
        <f t="shared" si="8"/>
        <v>1111.3799987900054</v>
      </c>
      <c r="I162" s="21" t="s">
        <v>147</v>
      </c>
      <c r="J162" s="21" t="s">
        <v>1235</v>
      </c>
      <c r="K162" s="21" t="s">
        <v>1233</v>
      </c>
      <c r="L162" s="33" t="s">
        <v>147</v>
      </c>
      <c r="M162" s="21" t="s">
        <v>47</v>
      </c>
      <c r="N162" s="21" t="s">
        <v>255</v>
      </c>
      <c r="O162" s="129" t="s">
        <v>49</v>
      </c>
      <c r="P162" s="129"/>
      <c r="Q162" s="129"/>
    </row>
    <row r="163" spans="2:17" ht="17.25" hidden="1" x14ac:dyDescent="0.3">
      <c r="B163" s="21">
        <v>158</v>
      </c>
      <c r="C163" s="21" t="s">
        <v>1217</v>
      </c>
      <c r="D163" s="21"/>
      <c r="E163" s="162" t="s">
        <v>1200</v>
      </c>
      <c r="F163" s="21" t="s">
        <v>1223</v>
      </c>
      <c r="G163" s="221">
        <v>7237.4</v>
      </c>
      <c r="H163" s="222">
        <f t="shared" si="8"/>
        <v>2189.3036481335835</v>
      </c>
      <c r="I163" s="21" t="s">
        <v>147</v>
      </c>
      <c r="J163" s="21" t="s">
        <v>1235</v>
      </c>
      <c r="K163" s="21" t="s">
        <v>1233</v>
      </c>
      <c r="L163" s="33" t="s">
        <v>147</v>
      </c>
      <c r="M163" s="21" t="s">
        <v>47</v>
      </c>
      <c r="N163" s="21" t="s">
        <v>255</v>
      </c>
      <c r="O163" s="129" t="s">
        <v>49</v>
      </c>
      <c r="P163" s="129"/>
      <c r="Q163" s="129"/>
    </row>
    <row r="164" spans="2:17" ht="17.25" hidden="1" x14ac:dyDescent="0.3">
      <c r="B164" s="21">
        <v>159</v>
      </c>
      <c r="C164" s="21" t="s">
        <v>1217</v>
      </c>
      <c r="D164" s="21"/>
      <c r="E164" s="162" t="s">
        <v>1201</v>
      </c>
      <c r="F164" s="21" t="s">
        <v>1224</v>
      </c>
      <c r="G164" s="221">
        <v>3381.7</v>
      </c>
      <c r="H164" s="222">
        <f t="shared" si="8"/>
        <v>1022.9596466815899</v>
      </c>
      <c r="I164" s="21" t="s">
        <v>147</v>
      </c>
      <c r="J164" s="21" t="s">
        <v>1235</v>
      </c>
      <c r="K164" s="21" t="s">
        <v>1233</v>
      </c>
      <c r="L164" s="33" t="s">
        <v>147</v>
      </c>
      <c r="M164" s="21" t="s">
        <v>47</v>
      </c>
      <c r="N164" s="21" t="s">
        <v>255</v>
      </c>
      <c r="O164" s="129" t="s">
        <v>49</v>
      </c>
      <c r="P164" s="129"/>
      <c r="Q164" s="129"/>
    </row>
    <row r="165" spans="2:17" ht="17.25" hidden="1" x14ac:dyDescent="0.3">
      <c r="B165" s="21">
        <v>160</v>
      </c>
      <c r="C165" s="21" t="s">
        <v>1217</v>
      </c>
      <c r="D165" s="21"/>
      <c r="E165" s="162" t="s">
        <v>1202</v>
      </c>
      <c r="F165" s="21" t="s">
        <v>1225</v>
      </c>
      <c r="G165" s="221">
        <v>3801.2</v>
      </c>
      <c r="H165" s="222">
        <f t="shared" si="8"/>
        <v>1149.8578256397846</v>
      </c>
      <c r="I165" s="21" t="s">
        <v>147</v>
      </c>
      <c r="J165" s="21" t="s">
        <v>1235</v>
      </c>
      <c r="K165" s="21" t="s">
        <v>1233</v>
      </c>
      <c r="L165" s="33" t="s">
        <v>147</v>
      </c>
      <c r="M165" s="21" t="s">
        <v>47</v>
      </c>
      <c r="N165" s="21" t="s">
        <v>255</v>
      </c>
      <c r="O165" s="129" t="s">
        <v>49</v>
      </c>
      <c r="P165" s="129"/>
      <c r="Q165" s="129"/>
    </row>
    <row r="166" spans="2:17" ht="17.25" hidden="1" x14ac:dyDescent="0.3">
      <c r="B166" s="21">
        <v>161</v>
      </c>
      <c r="C166" s="21" t="s">
        <v>1217</v>
      </c>
      <c r="D166" s="21"/>
      <c r="E166" s="162" t="s">
        <v>1203</v>
      </c>
      <c r="F166" s="21" t="s">
        <v>1226</v>
      </c>
      <c r="G166" s="221">
        <v>3472.5</v>
      </c>
      <c r="H166" s="222">
        <f t="shared" si="8"/>
        <v>1050.4265230806461</v>
      </c>
      <c r="I166" s="21" t="s">
        <v>147</v>
      </c>
      <c r="J166" s="21" t="s">
        <v>1235</v>
      </c>
      <c r="K166" s="21" t="s">
        <v>1233</v>
      </c>
      <c r="L166" s="33" t="s">
        <v>147</v>
      </c>
      <c r="M166" s="21" t="s">
        <v>47</v>
      </c>
      <c r="N166" s="21" t="s">
        <v>255</v>
      </c>
      <c r="O166" s="129" t="s">
        <v>49</v>
      </c>
      <c r="P166" s="129"/>
      <c r="Q166" s="129"/>
    </row>
    <row r="167" spans="2:17" ht="17.25" hidden="1" x14ac:dyDescent="0.3">
      <c r="B167" s="21">
        <v>162</v>
      </c>
      <c r="C167" s="21" t="s">
        <v>1217</v>
      </c>
      <c r="D167" s="21"/>
      <c r="E167" s="162" t="s">
        <v>1204</v>
      </c>
      <c r="F167" s="21" t="s">
        <v>1222</v>
      </c>
      <c r="G167" s="221">
        <v>3747</v>
      </c>
      <c r="H167" s="222">
        <f t="shared" si="8"/>
        <v>1133.4623994192025</v>
      </c>
      <c r="I167" s="21" t="s">
        <v>147</v>
      </c>
      <c r="J167" s="21" t="s">
        <v>1235</v>
      </c>
      <c r="K167" s="21" t="s">
        <v>1233</v>
      </c>
      <c r="L167" s="33" t="s">
        <v>147</v>
      </c>
      <c r="M167" s="21" t="s">
        <v>47</v>
      </c>
      <c r="N167" s="21" t="s">
        <v>255</v>
      </c>
      <c r="O167" s="129" t="s">
        <v>49</v>
      </c>
      <c r="P167" s="129"/>
      <c r="Q167" s="129"/>
    </row>
    <row r="168" spans="2:17" ht="17.25" hidden="1" x14ac:dyDescent="0.3">
      <c r="B168" s="21">
        <v>163</v>
      </c>
      <c r="C168" s="21" t="s">
        <v>1217</v>
      </c>
      <c r="D168" s="21"/>
      <c r="E168" s="162" t="s">
        <v>1205</v>
      </c>
      <c r="F168" s="21" t="s">
        <v>1227</v>
      </c>
      <c r="G168" s="221">
        <v>3763.6</v>
      </c>
      <c r="H168" s="222">
        <f t="shared" si="8"/>
        <v>1138.4838768225543</v>
      </c>
      <c r="I168" s="21" t="s">
        <v>147</v>
      </c>
      <c r="J168" s="21" t="s">
        <v>1235</v>
      </c>
      <c r="K168" s="21" t="s">
        <v>1233</v>
      </c>
      <c r="L168" s="33" t="s">
        <v>147</v>
      </c>
      <c r="M168" s="21" t="s">
        <v>47</v>
      </c>
      <c r="N168" s="21" t="s">
        <v>255</v>
      </c>
      <c r="O168" s="129" t="s">
        <v>49</v>
      </c>
      <c r="P168" s="129"/>
      <c r="Q168" s="129"/>
    </row>
    <row r="169" spans="2:17" ht="17.25" hidden="1" x14ac:dyDescent="0.3">
      <c r="B169" s="21">
        <v>164</v>
      </c>
      <c r="C169" s="21" t="s">
        <v>1217</v>
      </c>
      <c r="D169" s="21"/>
      <c r="E169" s="162" t="s">
        <v>1206</v>
      </c>
      <c r="F169" s="21" t="s">
        <v>1226</v>
      </c>
      <c r="G169" s="221">
        <v>2391.4</v>
      </c>
      <c r="H169" s="222">
        <f t="shared" si="8"/>
        <v>723.39524472139874</v>
      </c>
      <c r="I169" s="21" t="s">
        <v>147</v>
      </c>
      <c r="J169" s="21" t="s">
        <v>1235</v>
      </c>
      <c r="K169" s="21" t="s">
        <v>1233</v>
      </c>
      <c r="L169" s="33" t="s">
        <v>147</v>
      </c>
      <c r="M169" s="21" t="s">
        <v>47</v>
      </c>
      <c r="N169" s="21" t="s">
        <v>255</v>
      </c>
      <c r="O169" s="129" t="s">
        <v>49</v>
      </c>
      <c r="P169" s="129"/>
      <c r="Q169" s="129"/>
    </row>
    <row r="170" spans="2:17" ht="17.25" hidden="1" x14ac:dyDescent="0.3">
      <c r="B170" s="21">
        <v>165</v>
      </c>
      <c r="C170" s="21" t="s">
        <v>1217</v>
      </c>
      <c r="D170" s="21"/>
      <c r="E170" s="162" t="s">
        <v>1207</v>
      </c>
      <c r="F170" s="21" t="s">
        <v>1226</v>
      </c>
      <c r="G170" s="221">
        <v>4787.3</v>
      </c>
      <c r="H170" s="222">
        <f t="shared" si="8"/>
        <v>1448.1517333172001</v>
      </c>
      <c r="I170" s="21" t="s">
        <v>147</v>
      </c>
      <c r="J170" s="21" t="s">
        <v>1235</v>
      </c>
      <c r="K170" s="21" t="s">
        <v>1233</v>
      </c>
      <c r="L170" s="33" t="s">
        <v>147</v>
      </c>
      <c r="M170" s="21" t="s">
        <v>47</v>
      </c>
      <c r="N170" s="21" t="s">
        <v>255</v>
      </c>
      <c r="O170" s="129" t="s">
        <v>49</v>
      </c>
      <c r="P170" s="129"/>
      <c r="Q170" s="129"/>
    </row>
    <row r="171" spans="2:17" ht="17.25" hidden="1" x14ac:dyDescent="0.3">
      <c r="B171" s="21">
        <v>166</v>
      </c>
      <c r="C171" s="21" t="s">
        <v>1217</v>
      </c>
      <c r="D171" s="21"/>
      <c r="E171" s="162" t="s">
        <v>1208</v>
      </c>
      <c r="F171" s="21" t="s">
        <v>1228</v>
      </c>
      <c r="G171" s="221">
        <v>3892.8</v>
      </c>
      <c r="H171" s="222">
        <f t="shared" si="8"/>
        <v>1177.5667009498457</v>
      </c>
      <c r="I171" s="21" t="s">
        <v>147</v>
      </c>
      <c r="J171" s="21" t="s">
        <v>1235</v>
      </c>
      <c r="K171" s="21" t="s">
        <v>1233</v>
      </c>
      <c r="L171" s="33" t="s">
        <v>147</v>
      </c>
      <c r="M171" s="21" t="s">
        <v>47</v>
      </c>
      <c r="N171" s="21" t="s">
        <v>255</v>
      </c>
      <c r="O171" s="129" t="s">
        <v>49</v>
      </c>
      <c r="P171" s="129"/>
      <c r="Q171" s="129"/>
    </row>
    <row r="172" spans="2:17" ht="17.25" hidden="1" x14ac:dyDescent="0.3">
      <c r="B172" s="21">
        <v>167</v>
      </c>
      <c r="C172" s="21" t="s">
        <v>1217</v>
      </c>
      <c r="D172" s="21"/>
      <c r="E172" s="162" t="s">
        <v>1209</v>
      </c>
      <c r="F172" s="21" t="s">
        <v>1226</v>
      </c>
      <c r="G172" s="221">
        <v>3273.6</v>
      </c>
      <c r="H172" s="222">
        <f t="shared" si="8"/>
        <v>990.25954383205271</v>
      </c>
      <c r="I172" s="21" t="s">
        <v>147</v>
      </c>
      <c r="J172" s="21" t="s">
        <v>1235</v>
      </c>
      <c r="K172" s="21" t="s">
        <v>1233</v>
      </c>
      <c r="L172" s="33" t="s">
        <v>147</v>
      </c>
      <c r="M172" s="21" t="s">
        <v>47</v>
      </c>
      <c r="N172" s="21" t="s">
        <v>255</v>
      </c>
      <c r="O172" s="129" t="s">
        <v>49</v>
      </c>
      <c r="P172" s="129"/>
      <c r="Q172" s="129"/>
    </row>
    <row r="173" spans="2:17" ht="17.25" hidden="1" x14ac:dyDescent="0.3">
      <c r="B173" s="21">
        <v>168</v>
      </c>
      <c r="C173" s="21" t="s">
        <v>1217</v>
      </c>
      <c r="D173" s="21"/>
      <c r="E173" s="162" t="s">
        <v>1210</v>
      </c>
      <c r="F173" s="21" t="s">
        <v>1229</v>
      </c>
      <c r="G173" s="221">
        <v>1800</v>
      </c>
      <c r="H173" s="222">
        <f t="shared" si="8"/>
        <v>544.49754976102611</v>
      </c>
      <c r="I173" s="21" t="s">
        <v>147</v>
      </c>
      <c r="J173" s="21" t="s">
        <v>1235</v>
      </c>
      <c r="K173" s="21" t="s">
        <v>1233</v>
      </c>
      <c r="L173" s="33" t="s">
        <v>147</v>
      </c>
      <c r="M173" s="21" t="s">
        <v>47</v>
      </c>
      <c r="N173" s="21" t="s">
        <v>255</v>
      </c>
      <c r="O173" s="129" t="s">
        <v>49</v>
      </c>
      <c r="P173" s="129"/>
      <c r="Q173" s="129"/>
    </row>
    <row r="174" spans="2:17" ht="17.25" hidden="1" x14ac:dyDescent="0.3">
      <c r="B174" s="21">
        <v>169</v>
      </c>
      <c r="C174" s="21" t="s">
        <v>1217</v>
      </c>
      <c r="D174" s="21"/>
      <c r="E174" s="162" t="s">
        <v>1211</v>
      </c>
      <c r="F174" s="21" t="s">
        <v>1230</v>
      </c>
      <c r="G174" s="221">
        <v>3231.9</v>
      </c>
      <c r="H174" s="222">
        <f t="shared" si="8"/>
        <v>977.64535059592231</v>
      </c>
      <c r="I174" s="21" t="s">
        <v>147</v>
      </c>
      <c r="J174" s="21" t="s">
        <v>1235</v>
      </c>
      <c r="K174" s="21" t="s">
        <v>1233</v>
      </c>
      <c r="L174" s="33" t="s">
        <v>147</v>
      </c>
      <c r="M174" s="21" t="s">
        <v>47</v>
      </c>
      <c r="N174" s="21" t="s">
        <v>255</v>
      </c>
      <c r="O174" s="129" t="s">
        <v>49</v>
      </c>
      <c r="P174" s="129"/>
      <c r="Q174" s="129"/>
    </row>
    <row r="175" spans="2:17" ht="17.25" hidden="1" x14ac:dyDescent="0.3">
      <c r="B175" s="21">
        <v>170</v>
      </c>
      <c r="C175" s="21" t="s">
        <v>1217</v>
      </c>
      <c r="D175" s="21"/>
      <c r="E175" s="162" t="s">
        <v>1212</v>
      </c>
      <c r="F175" s="21" t="s">
        <v>1231</v>
      </c>
      <c r="G175" s="221">
        <v>3765.8</v>
      </c>
      <c r="H175" s="222">
        <f t="shared" si="8"/>
        <v>1139.1493738278177</v>
      </c>
      <c r="I175" s="21" t="s">
        <v>147</v>
      </c>
      <c r="J175" s="21" t="s">
        <v>1235</v>
      </c>
      <c r="K175" s="21" t="s">
        <v>1233</v>
      </c>
      <c r="L175" s="33" t="s">
        <v>147</v>
      </c>
      <c r="M175" s="21" t="s">
        <v>47</v>
      </c>
      <c r="N175" s="21" t="s">
        <v>255</v>
      </c>
      <c r="O175" s="129" t="s">
        <v>49</v>
      </c>
      <c r="P175" s="129"/>
      <c r="Q175" s="129"/>
    </row>
    <row r="176" spans="2:17" ht="17.25" hidden="1" x14ac:dyDescent="0.3">
      <c r="B176" s="21">
        <v>171</v>
      </c>
      <c r="C176" s="21" t="s">
        <v>1217</v>
      </c>
      <c r="D176" s="21"/>
      <c r="E176" s="162" t="s">
        <v>1213</v>
      </c>
      <c r="F176" s="21" t="s">
        <v>1230</v>
      </c>
      <c r="G176" s="221">
        <v>2781.2</v>
      </c>
      <c r="H176" s="222">
        <f t="shared" si="8"/>
        <v>841.30921410853648</v>
      </c>
      <c r="I176" s="21" t="s">
        <v>147</v>
      </c>
      <c r="J176" s="21" t="s">
        <v>1235</v>
      </c>
      <c r="K176" s="21" t="s">
        <v>1233</v>
      </c>
      <c r="L176" s="33" t="s">
        <v>147</v>
      </c>
      <c r="M176" s="21" t="s">
        <v>47</v>
      </c>
      <c r="N176" s="21" t="s">
        <v>255</v>
      </c>
      <c r="O176" s="129" t="s">
        <v>49</v>
      </c>
      <c r="P176" s="129"/>
      <c r="Q176" s="129"/>
    </row>
    <row r="177" spans="2:17" ht="17.25" hidden="1" x14ac:dyDescent="0.3">
      <c r="B177" s="21">
        <v>172</v>
      </c>
      <c r="C177" s="21" t="s">
        <v>1217</v>
      </c>
      <c r="D177" s="21"/>
      <c r="E177" s="162" t="s">
        <v>1214</v>
      </c>
      <c r="F177" s="21" t="s">
        <v>1232</v>
      </c>
      <c r="G177" s="221">
        <v>4451.1000000000004</v>
      </c>
      <c r="H177" s="222">
        <f t="shared" si="8"/>
        <v>1346.4516909673907</v>
      </c>
      <c r="I177" s="21" t="s">
        <v>147</v>
      </c>
      <c r="J177" s="21" t="s">
        <v>1235</v>
      </c>
      <c r="K177" s="21" t="s">
        <v>1233</v>
      </c>
      <c r="L177" s="33" t="s">
        <v>147</v>
      </c>
      <c r="M177" s="21" t="s">
        <v>47</v>
      </c>
      <c r="N177" s="21" t="s">
        <v>255</v>
      </c>
      <c r="O177" s="129" t="s">
        <v>49</v>
      </c>
      <c r="P177" s="129"/>
      <c r="Q177" s="129"/>
    </row>
    <row r="178" spans="2:17" ht="17.25" hidden="1" x14ac:dyDescent="0.3">
      <c r="B178" s="21">
        <v>173</v>
      </c>
      <c r="C178" s="21" t="s">
        <v>1217</v>
      </c>
      <c r="D178" s="21"/>
      <c r="E178" s="162" t="s">
        <v>1215</v>
      </c>
      <c r="F178" s="21" t="s">
        <v>1230</v>
      </c>
      <c r="G178" s="221">
        <v>4271.7</v>
      </c>
      <c r="H178" s="222">
        <f t="shared" si="8"/>
        <v>1292.1834351745417</v>
      </c>
      <c r="I178" s="21" t="s">
        <v>147</v>
      </c>
      <c r="J178" s="21" t="s">
        <v>1235</v>
      </c>
      <c r="K178" s="21" t="s">
        <v>1233</v>
      </c>
      <c r="L178" s="33" t="s">
        <v>147</v>
      </c>
      <c r="M178" s="21" t="s">
        <v>47</v>
      </c>
      <c r="N178" s="21" t="s">
        <v>255</v>
      </c>
      <c r="O178" s="129" t="s">
        <v>49</v>
      </c>
      <c r="P178" s="129"/>
      <c r="Q178" s="129"/>
    </row>
    <row r="179" spans="2:17" ht="17.25" hidden="1" x14ac:dyDescent="0.3">
      <c r="B179" s="21">
        <v>174</v>
      </c>
      <c r="C179" s="21" t="s">
        <v>1217</v>
      </c>
      <c r="D179" s="21"/>
      <c r="E179" s="162" t="s">
        <v>1216</v>
      </c>
      <c r="F179" s="21" t="s">
        <v>1229</v>
      </c>
      <c r="G179" s="221">
        <v>3702.4</v>
      </c>
      <c r="H179" s="222">
        <f t="shared" si="8"/>
        <v>1119.9709601306795</v>
      </c>
      <c r="I179" s="21" t="s">
        <v>147</v>
      </c>
      <c r="J179" s="21" t="s">
        <v>1235</v>
      </c>
      <c r="K179" s="21" t="s">
        <v>1233</v>
      </c>
      <c r="L179" s="33" t="s">
        <v>147</v>
      </c>
      <c r="M179" s="21" t="s">
        <v>47</v>
      </c>
      <c r="N179" s="21" t="s">
        <v>255</v>
      </c>
      <c r="O179" s="129" t="s">
        <v>49</v>
      </c>
      <c r="P179" s="129"/>
      <c r="Q179" s="129"/>
    </row>
  </sheetData>
  <autoFilter ref="B6:BE179" xr:uid="{00000000-0009-0000-0000-000001000000}">
    <filterColumn colId="1">
      <filters>
        <filter val="화성"/>
      </filters>
    </filterColumn>
    <sortState xmlns:xlrd2="http://schemas.microsoft.com/office/spreadsheetml/2017/richdata2" ref="B86:BE97">
      <sortCondition ref="B6:B153"/>
    </sortState>
  </autoFilter>
  <mergeCells count="56">
    <mergeCell ref="T25:T26"/>
    <mergeCell ref="I5:L5"/>
    <mergeCell ref="AI2:AN4"/>
    <mergeCell ref="AT2:AW4"/>
    <mergeCell ref="B5:B6"/>
    <mergeCell ref="C5:C6"/>
    <mergeCell ref="D5:D6"/>
    <mergeCell ref="E5:E6"/>
    <mergeCell ref="F5:F6"/>
    <mergeCell ref="G5:G6"/>
    <mergeCell ref="H5:H6"/>
    <mergeCell ref="M5:M6"/>
    <mergeCell ref="Y5:Y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K5:AK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W5:AW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BD5:BD6"/>
    <mergeCell ref="BE5:BE6"/>
    <mergeCell ref="AX5:AX6"/>
    <mergeCell ref="AY5:AY6"/>
    <mergeCell ref="AZ5:AZ6"/>
    <mergeCell ref="BA5:BA6"/>
    <mergeCell ref="BB5:BB6"/>
    <mergeCell ref="BC5:BC6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24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2:AF33"/>
  <sheetViews>
    <sheetView topLeftCell="K1" zoomScale="85" zoomScaleNormal="85" workbookViewId="0">
      <selection activeCell="AB17" sqref="AB17"/>
    </sheetView>
  </sheetViews>
  <sheetFormatPr defaultRowHeight="16.5" x14ac:dyDescent="0.3"/>
  <cols>
    <col min="12" max="12" width="14.625" bestFit="1" customWidth="1"/>
    <col min="13" max="14" width="14.625" customWidth="1"/>
    <col min="19" max="19" width="22.375" bestFit="1" customWidth="1"/>
    <col min="24" max="24" width="9.875" bestFit="1" customWidth="1"/>
    <col min="25" max="26" width="11.875" bestFit="1" customWidth="1"/>
    <col min="27" max="27" width="16.125" bestFit="1" customWidth="1"/>
    <col min="28" max="28" width="16.125" customWidth="1"/>
    <col min="29" max="29" width="13.625" bestFit="1" customWidth="1"/>
    <col min="30" max="31" width="13.625" customWidth="1"/>
    <col min="32" max="32" width="22.25" bestFit="1" customWidth="1"/>
  </cols>
  <sheetData>
    <row r="2" spans="11:32" ht="17.25" thickBot="1" x14ac:dyDescent="0.35"/>
    <row r="3" spans="11:32" x14ac:dyDescent="0.3">
      <c r="K3" t="s">
        <v>584</v>
      </c>
      <c r="T3" s="269" t="s">
        <v>585</v>
      </c>
      <c r="U3" s="270"/>
      <c r="V3" s="270"/>
      <c r="W3" s="270"/>
      <c r="X3" s="270"/>
      <c r="Y3" s="270"/>
      <c r="Z3" s="270"/>
      <c r="AA3" s="270"/>
      <c r="AB3" s="271"/>
    </row>
    <row r="4" spans="11:32" x14ac:dyDescent="0.3">
      <c r="K4" s="45" t="s">
        <v>4</v>
      </c>
      <c r="L4" s="45" t="s">
        <v>586</v>
      </c>
      <c r="M4" s="45" t="s">
        <v>587</v>
      </c>
      <c r="N4" s="45" t="s">
        <v>588</v>
      </c>
      <c r="O4" s="45" t="s">
        <v>589</v>
      </c>
      <c r="P4" s="45" t="s">
        <v>590</v>
      </c>
      <c r="Q4" s="45" t="s">
        <v>591</v>
      </c>
      <c r="R4" s="47" t="s">
        <v>592</v>
      </c>
      <c r="S4" s="47" t="s">
        <v>593</v>
      </c>
      <c r="T4" s="64" t="s">
        <v>594</v>
      </c>
      <c r="U4" s="45" t="s">
        <v>595</v>
      </c>
      <c r="V4" s="45" t="s">
        <v>596</v>
      </c>
      <c r="W4" s="45" t="s">
        <v>597</v>
      </c>
      <c r="X4" s="45" t="s">
        <v>598</v>
      </c>
      <c r="Y4" s="45" t="s">
        <v>599</v>
      </c>
      <c r="Z4" s="45" t="s">
        <v>600</v>
      </c>
      <c r="AA4" s="45" t="s">
        <v>601</v>
      </c>
      <c r="AB4" s="47" t="s">
        <v>602</v>
      </c>
      <c r="AC4" s="45" t="s">
        <v>603</v>
      </c>
      <c r="AD4" s="45" t="s">
        <v>604</v>
      </c>
      <c r="AE4" s="45" t="s">
        <v>605</v>
      </c>
    </row>
    <row r="5" spans="11:32" x14ac:dyDescent="0.3">
      <c r="K5" s="12" t="s">
        <v>43</v>
      </c>
      <c r="L5" s="12" t="s">
        <v>606</v>
      </c>
      <c r="M5" s="12">
        <v>1</v>
      </c>
      <c r="N5" s="12" t="s">
        <v>607</v>
      </c>
      <c r="O5" s="12">
        <v>0</v>
      </c>
      <c r="P5" s="12">
        <v>0</v>
      </c>
      <c r="Q5" s="12">
        <v>0</v>
      </c>
      <c r="R5" s="48">
        <f>O5*P5+Q5</f>
        <v>0</v>
      </c>
      <c r="S5" s="61" t="s">
        <v>608</v>
      </c>
      <c r="T5" s="65">
        <v>9900</v>
      </c>
      <c r="U5" s="60">
        <v>10000</v>
      </c>
      <c r="V5" s="60">
        <v>21600</v>
      </c>
      <c r="W5" s="60">
        <v>10900</v>
      </c>
      <c r="X5" s="60">
        <v>30200</v>
      </c>
      <c r="Y5" s="60">
        <v>10900</v>
      </c>
      <c r="Z5" s="60">
        <v>10900</v>
      </c>
      <c r="AA5" s="60">
        <v>10900</v>
      </c>
      <c r="AB5" s="115">
        <v>0</v>
      </c>
      <c r="AC5" s="117">
        <f>(SUM(T5:AB5)) *R5</f>
        <v>0</v>
      </c>
      <c r="AD5" s="118">
        <v>1</v>
      </c>
      <c r="AE5" s="120">
        <f>AC5*AD5</f>
        <v>0</v>
      </c>
      <c r="AF5" t="s">
        <v>609</v>
      </c>
    </row>
    <row r="6" spans="11:32" x14ac:dyDescent="0.3">
      <c r="K6" s="49" t="s">
        <v>43</v>
      </c>
      <c r="L6" s="49" t="s">
        <v>606</v>
      </c>
      <c r="M6" s="49">
        <v>1</v>
      </c>
      <c r="N6" s="49" t="s">
        <v>610</v>
      </c>
      <c r="O6" s="49">
        <v>4</v>
      </c>
      <c r="P6" s="49">
        <v>15</v>
      </c>
      <c r="Q6" s="49">
        <v>0</v>
      </c>
      <c r="R6" s="57">
        <f>O6*P6+Q6</f>
        <v>60</v>
      </c>
      <c r="S6" s="62" t="s">
        <v>611</v>
      </c>
      <c r="T6" s="65">
        <v>9900</v>
      </c>
      <c r="U6" s="60">
        <v>10000</v>
      </c>
      <c r="V6" s="60">
        <v>21600</v>
      </c>
      <c r="W6" s="60">
        <v>10900</v>
      </c>
      <c r="X6" s="60">
        <v>30200</v>
      </c>
      <c r="Y6" s="60">
        <v>10900</v>
      </c>
      <c r="Z6" s="60">
        <v>10900</v>
      </c>
      <c r="AA6" s="60">
        <v>10900</v>
      </c>
      <c r="AB6" s="115">
        <v>0</v>
      </c>
      <c r="AC6" s="118">
        <f>(SUM(T6:AB6)) *R6</f>
        <v>6918000</v>
      </c>
      <c r="AD6" s="118">
        <v>2</v>
      </c>
      <c r="AE6" s="118">
        <f>AC6*AD6</f>
        <v>13836000</v>
      </c>
      <c r="AF6" t="s">
        <v>612</v>
      </c>
    </row>
    <row r="7" spans="11:32" x14ac:dyDescent="0.3">
      <c r="K7" s="12" t="s">
        <v>244</v>
      </c>
      <c r="L7" s="12" t="s">
        <v>613</v>
      </c>
      <c r="M7" s="12" t="s">
        <v>614</v>
      </c>
      <c r="N7" s="12" t="s">
        <v>47</v>
      </c>
      <c r="O7" s="12">
        <v>16</v>
      </c>
      <c r="P7" s="12">
        <v>5</v>
      </c>
      <c r="Q7" s="12">
        <v>0</v>
      </c>
      <c r="R7" s="46">
        <f>O7</f>
        <v>16</v>
      </c>
      <c r="S7" s="61" t="s">
        <v>615</v>
      </c>
      <c r="T7" s="65">
        <v>0</v>
      </c>
      <c r="U7" s="60">
        <v>0</v>
      </c>
      <c r="V7" s="60">
        <v>21600</v>
      </c>
      <c r="W7" s="60">
        <v>0</v>
      </c>
      <c r="X7" s="60">
        <v>30200</v>
      </c>
      <c r="Y7" s="60">
        <v>0</v>
      </c>
      <c r="Z7" s="60">
        <v>0</v>
      </c>
      <c r="AA7" s="60"/>
      <c r="AB7" s="115">
        <v>14900</v>
      </c>
      <c r="AC7" s="118">
        <f>(SUM(T7:AB7)) *R7</f>
        <v>1067200</v>
      </c>
      <c r="AD7" s="118">
        <v>1</v>
      </c>
      <c r="AE7" s="118">
        <f>AC7*AD7</f>
        <v>1067200</v>
      </c>
    </row>
    <row r="8" spans="11:32" x14ac:dyDescent="0.3">
      <c r="K8" s="12" t="s">
        <v>244</v>
      </c>
      <c r="L8" s="12" t="s">
        <v>613</v>
      </c>
      <c r="M8" s="12" t="s">
        <v>614</v>
      </c>
      <c r="N8" s="12" t="s">
        <v>610</v>
      </c>
      <c r="O8" s="12">
        <v>9</v>
      </c>
      <c r="P8" s="12">
        <v>5</v>
      </c>
      <c r="Q8" s="12">
        <v>0</v>
      </c>
      <c r="R8" s="46">
        <v>6</v>
      </c>
      <c r="S8" s="61" t="s">
        <v>615</v>
      </c>
      <c r="T8" s="74"/>
      <c r="U8" s="75"/>
      <c r="V8" s="60">
        <v>21600</v>
      </c>
      <c r="W8" s="60">
        <v>0</v>
      </c>
      <c r="X8" s="60">
        <v>30200</v>
      </c>
      <c r="Y8" s="60">
        <v>0</v>
      </c>
      <c r="Z8" s="60">
        <v>0</v>
      </c>
      <c r="AA8" s="60"/>
      <c r="AB8" s="115">
        <v>14900</v>
      </c>
      <c r="AC8" s="118">
        <f>(SUM(T8:AB8)) *R8</f>
        <v>400200</v>
      </c>
      <c r="AD8" s="118">
        <v>1</v>
      </c>
      <c r="AE8" s="118">
        <f>AC8*AD8</f>
        <v>400200</v>
      </c>
    </row>
    <row r="9" spans="11:32" ht="17.25" thickBot="1" x14ac:dyDescent="0.35">
      <c r="K9" s="49" t="s">
        <v>296</v>
      </c>
      <c r="L9" s="49" t="s">
        <v>613</v>
      </c>
      <c r="M9" s="49" t="s">
        <v>614</v>
      </c>
      <c r="N9" s="49" t="s">
        <v>47</v>
      </c>
      <c r="O9" s="49">
        <v>12</v>
      </c>
      <c r="P9" s="49">
        <v>5</v>
      </c>
      <c r="Q9" s="49">
        <v>0</v>
      </c>
      <c r="R9" s="50">
        <f>O9</f>
        <v>12</v>
      </c>
      <c r="S9" s="62" t="s">
        <v>615</v>
      </c>
      <c r="T9" s="66">
        <v>0</v>
      </c>
      <c r="U9" s="67">
        <v>0</v>
      </c>
      <c r="V9" s="67">
        <v>21600</v>
      </c>
      <c r="W9" s="67">
        <v>0</v>
      </c>
      <c r="X9" s="67">
        <v>30200</v>
      </c>
      <c r="Y9" s="67">
        <v>0</v>
      </c>
      <c r="Z9" s="67">
        <v>0</v>
      </c>
      <c r="AA9" s="67"/>
      <c r="AB9" s="116">
        <v>14900</v>
      </c>
      <c r="AC9" s="118">
        <f>(SUM(T9:AB9)) *R9</f>
        <v>800400</v>
      </c>
      <c r="AD9" s="118">
        <v>2</v>
      </c>
      <c r="AE9" s="118">
        <f>AC9*AD9</f>
        <v>1600800</v>
      </c>
      <c r="AF9" t="s">
        <v>616</v>
      </c>
    </row>
    <row r="10" spans="11:32" ht="17.25" thickBot="1" x14ac:dyDescent="0.35">
      <c r="K10" s="266" t="s">
        <v>617</v>
      </c>
      <c r="L10" s="267"/>
      <c r="M10" s="267"/>
      <c r="N10" s="267"/>
      <c r="O10" s="267"/>
      <c r="P10" s="267"/>
      <c r="Q10" s="267"/>
      <c r="R10" s="121">
        <f>SUM(R5:R9)</f>
        <v>94</v>
      </c>
      <c r="S10" s="76"/>
      <c r="T10" s="268" t="s">
        <v>618</v>
      </c>
      <c r="U10" s="268"/>
      <c r="V10" s="268"/>
      <c r="W10" s="268"/>
      <c r="X10" s="268"/>
      <c r="Y10" s="268"/>
      <c r="Z10" s="268"/>
      <c r="AA10" s="268"/>
      <c r="AB10" s="268"/>
      <c r="AC10" s="117">
        <f>SUM(AC5:AC9)</f>
        <v>9185800</v>
      </c>
      <c r="AD10" s="117"/>
      <c r="AE10" s="117">
        <f>SUM(AE5:AE9)</f>
        <v>16904200</v>
      </c>
    </row>
    <row r="11" spans="11:32" x14ac:dyDescent="0.3">
      <c r="K11" s="63"/>
      <c r="L11" s="63"/>
      <c r="M11" s="63"/>
      <c r="N11" s="63"/>
      <c r="O11" s="63"/>
      <c r="P11" s="63"/>
      <c r="Q11" s="63"/>
      <c r="R11" s="19"/>
      <c r="T11" s="63"/>
      <c r="U11" s="63"/>
      <c r="V11" s="63"/>
      <c r="W11" s="63"/>
      <c r="X11" s="63"/>
      <c r="Y11" s="63"/>
      <c r="Z11" s="63"/>
      <c r="AA11" s="63"/>
      <c r="AB11" s="63"/>
      <c r="AC11" s="58"/>
      <c r="AD11" s="58"/>
      <c r="AE11" s="58"/>
    </row>
    <row r="12" spans="11:32" x14ac:dyDescent="0.3">
      <c r="K12" s="1"/>
      <c r="L12" s="1"/>
      <c r="M12" s="1"/>
      <c r="N12" s="1"/>
      <c r="O12" s="1"/>
      <c r="P12" s="1"/>
      <c r="Q12" s="1"/>
      <c r="R12" s="19"/>
    </row>
    <row r="13" spans="11:32" x14ac:dyDescent="0.3">
      <c r="K13" t="s">
        <v>619</v>
      </c>
    </row>
    <row r="14" spans="11:32" x14ac:dyDescent="0.3">
      <c r="K14" s="51" t="s">
        <v>4</v>
      </c>
      <c r="L14" s="51" t="s">
        <v>586</v>
      </c>
      <c r="M14" s="51" t="s">
        <v>587</v>
      </c>
      <c r="N14" s="51" t="s">
        <v>588</v>
      </c>
      <c r="O14" s="51" t="s">
        <v>589</v>
      </c>
      <c r="P14" s="51" t="s">
        <v>590</v>
      </c>
      <c r="Q14" s="51" t="s">
        <v>591</v>
      </c>
      <c r="R14" s="51" t="s">
        <v>592</v>
      </c>
      <c r="S14" s="51" t="s">
        <v>593</v>
      </c>
      <c r="X14" s="158">
        <f>SUM(T5,U5,V5,W5,X5,Y5,Z5,AA5)</f>
        <v>115300</v>
      </c>
    </row>
    <row r="15" spans="11:32" x14ac:dyDescent="0.3">
      <c r="K15" s="12" t="s">
        <v>142</v>
      </c>
      <c r="L15" s="12" t="s">
        <v>606</v>
      </c>
      <c r="M15" s="12">
        <v>1</v>
      </c>
      <c r="N15" s="12" t="s">
        <v>620</v>
      </c>
      <c r="O15" s="12">
        <v>2</v>
      </c>
      <c r="P15" s="12">
        <v>8</v>
      </c>
      <c r="Q15" s="12">
        <v>0</v>
      </c>
      <c r="R15" s="46">
        <f>O15*P15+Q15</f>
        <v>16</v>
      </c>
      <c r="S15" s="12" t="s">
        <v>611</v>
      </c>
      <c r="V15" s="158"/>
      <c r="W15" s="158"/>
      <c r="X15" s="158"/>
      <c r="Y15" s="158"/>
      <c r="Z15" s="158"/>
      <c r="AB15" s="17">
        <f>132000*144</f>
        <v>19008000</v>
      </c>
    </row>
    <row r="16" spans="11:32" x14ac:dyDescent="0.3">
      <c r="K16" s="12" t="s">
        <v>142</v>
      </c>
      <c r="L16" s="12" t="s">
        <v>606</v>
      </c>
      <c r="M16" s="12">
        <v>2</v>
      </c>
      <c r="N16" s="12" t="s">
        <v>620</v>
      </c>
      <c r="O16" s="12">
        <v>4</v>
      </c>
      <c r="P16" s="12">
        <v>5</v>
      </c>
      <c r="Q16" s="12">
        <v>4</v>
      </c>
      <c r="R16" s="46">
        <f>O16*P16+Q16</f>
        <v>24</v>
      </c>
      <c r="S16" s="12" t="s">
        <v>611</v>
      </c>
      <c r="V16" s="158"/>
      <c r="Z16" s="158"/>
      <c r="AB16" s="158">
        <f>SUM(X14,AB7)</f>
        <v>130200</v>
      </c>
    </row>
    <row r="17" spans="11:31" x14ac:dyDescent="0.3">
      <c r="K17" s="49" t="s">
        <v>142</v>
      </c>
      <c r="L17" s="49" t="s">
        <v>606</v>
      </c>
      <c r="M17" s="49">
        <v>3</v>
      </c>
      <c r="N17" s="49" t="s">
        <v>620</v>
      </c>
      <c r="O17" s="49">
        <v>4</v>
      </c>
      <c r="P17" s="49">
        <v>5</v>
      </c>
      <c r="Q17" s="49">
        <v>0</v>
      </c>
      <c r="R17" s="50">
        <v>4</v>
      </c>
      <c r="S17" s="49" t="s">
        <v>611</v>
      </c>
      <c r="AB17" s="158">
        <f>AB16*144</f>
        <v>18748800</v>
      </c>
    </row>
    <row r="18" spans="11:31" ht="17.25" thickBot="1" x14ac:dyDescent="0.35">
      <c r="K18" s="49" t="s">
        <v>142</v>
      </c>
      <c r="L18" s="49" t="s">
        <v>613</v>
      </c>
      <c r="M18" s="49" t="s">
        <v>614</v>
      </c>
      <c r="N18" s="49" t="s">
        <v>620</v>
      </c>
      <c r="O18" s="49">
        <v>24</v>
      </c>
      <c r="P18" s="49">
        <v>5</v>
      </c>
      <c r="Q18" s="49">
        <v>0</v>
      </c>
      <c r="R18" s="46">
        <f>O18</f>
        <v>24</v>
      </c>
      <c r="S18" s="49" t="s">
        <v>611</v>
      </c>
    </row>
    <row r="19" spans="11:31" ht="17.25" thickBot="1" x14ac:dyDescent="0.35">
      <c r="K19" s="262" t="s">
        <v>617</v>
      </c>
      <c r="L19" s="263"/>
      <c r="M19" s="263"/>
      <c r="N19" s="263"/>
      <c r="O19" s="263"/>
      <c r="P19" s="263"/>
      <c r="Q19" s="263"/>
      <c r="R19" s="83">
        <f>SUM(R15:R18)</f>
        <v>68</v>
      </c>
      <c r="S19" s="56" t="s">
        <v>611</v>
      </c>
    </row>
    <row r="20" spans="11:31" x14ac:dyDescent="0.3">
      <c r="K20" s="52"/>
      <c r="L20" s="53"/>
      <c r="M20" s="53"/>
      <c r="N20" s="53"/>
      <c r="O20" s="53"/>
      <c r="P20" s="53"/>
      <c r="Q20" s="53"/>
      <c r="R20" s="54"/>
      <c r="S20" s="55"/>
    </row>
    <row r="21" spans="11:31" x14ac:dyDescent="0.3">
      <c r="K21" s="111" t="s">
        <v>43</v>
      </c>
      <c r="L21" s="111" t="s">
        <v>606</v>
      </c>
      <c r="M21" s="105">
        <v>1</v>
      </c>
      <c r="N21" s="111" t="s">
        <v>607</v>
      </c>
      <c r="O21" s="105">
        <v>2</v>
      </c>
      <c r="P21" s="105">
        <v>10</v>
      </c>
      <c r="Q21" s="105">
        <v>0</v>
      </c>
      <c r="R21" s="48">
        <f>O21*P21+Q21</f>
        <v>20</v>
      </c>
      <c r="S21" s="112" t="s">
        <v>611</v>
      </c>
      <c r="T21" s="18"/>
      <c r="AC21" s="158"/>
    </row>
    <row r="22" spans="11:31" x14ac:dyDescent="0.3">
      <c r="K22" s="12" t="s">
        <v>43</v>
      </c>
      <c r="L22" s="12" t="s">
        <v>606</v>
      </c>
      <c r="M22" s="12">
        <v>2</v>
      </c>
      <c r="N22" s="12" t="s">
        <v>607</v>
      </c>
      <c r="O22" s="12">
        <v>4</v>
      </c>
      <c r="P22" s="12">
        <v>5</v>
      </c>
      <c r="Q22" s="12">
        <v>4</v>
      </c>
      <c r="R22" s="109">
        <f>O22*P22+Q22</f>
        <v>24</v>
      </c>
      <c r="S22" s="12" t="s">
        <v>611</v>
      </c>
      <c r="AE22" t="s">
        <v>621</v>
      </c>
    </row>
    <row r="23" spans="11:31" x14ac:dyDescent="0.3">
      <c r="K23" s="12" t="s">
        <v>43</v>
      </c>
      <c r="L23" s="12" t="s">
        <v>606</v>
      </c>
      <c r="M23" s="12">
        <v>3</v>
      </c>
      <c r="N23" s="12" t="s">
        <v>607</v>
      </c>
      <c r="O23" s="12">
        <v>4</v>
      </c>
      <c r="P23" s="12">
        <v>5</v>
      </c>
      <c r="Q23" s="12">
        <v>0</v>
      </c>
      <c r="R23" s="110">
        <v>4</v>
      </c>
      <c r="S23" s="49" t="s">
        <v>611</v>
      </c>
    </row>
    <row r="24" spans="11:31" x14ac:dyDescent="0.3">
      <c r="K24" s="12" t="s">
        <v>43</v>
      </c>
      <c r="L24" s="12" t="s">
        <v>606</v>
      </c>
      <c r="M24" s="119" t="s">
        <v>87</v>
      </c>
      <c r="N24" s="12" t="s">
        <v>610</v>
      </c>
      <c r="O24" s="12">
        <v>4</v>
      </c>
      <c r="P24" s="12">
        <v>5</v>
      </c>
      <c r="Q24" s="12">
        <v>4</v>
      </c>
      <c r="R24" s="109">
        <f>O24*P24+Q24</f>
        <v>24</v>
      </c>
      <c r="S24" s="12" t="s">
        <v>611</v>
      </c>
    </row>
    <row r="25" spans="11:31" x14ac:dyDescent="0.3">
      <c r="K25" s="12" t="s">
        <v>43</v>
      </c>
      <c r="L25" s="12" t="s">
        <v>606</v>
      </c>
      <c r="M25" s="119" t="s">
        <v>97</v>
      </c>
      <c r="N25" s="12" t="s">
        <v>610</v>
      </c>
      <c r="O25" s="12">
        <v>6</v>
      </c>
      <c r="P25" s="12">
        <v>5</v>
      </c>
      <c r="Q25" s="12">
        <v>0</v>
      </c>
      <c r="R25" s="110">
        <f>O25</f>
        <v>6</v>
      </c>
      <c r="S25" s="49"/>
    </row>
    <row r="26" spans="11:31" ht="17.25" thickBot="1" x14ac:dyDescent="0.35">
      <c r="K26" s="12" t="s">
        <v>43</v>
      </c>
      <c r="L26" s="12" t="s">
        <v>606</v>
      </c>
      <c r="M26" s="12">
        <v>3</v>
      </c>
      <c r="N26" s="12" t="s">
        <v>610</v>
      </c>
      <c r="O26" s="12">
        <v>5</v>
      </c>
      <c r="P26" s="12">
        <v>5</v>
      </c>
      <c r="Q26" s="12">
        <v>0</v>
      </c>
      <c r="R26" s="110">
        <v>5</v>
      </c>
      <c r="S26" s="49" t="s">
        <v>611</v>
      </c>
    </row>
    <row r="27" spans="11:31" ht="17.25" thickBot="1" x14ac:dyDescent="0.35">
      <c r="K27" s="264" t="s">
        <v>617</v>
      </c>
      <c r="L27" s="265"/>
      <c r="M27" s="265"/>
      <c r="N27" s="265"/>
      <c r="O27" s="265"/>
      <c r="P27" s="265"/>
      <c r="Q27" s="265"/>
      <c r="R27" s="84">
        <f>SUM(R21:R26)</f>
        <v>83</v>
      </c>
      <c r="S27" s="56" t="s">
        <v>611</v>
      </c>
    </row>
    <row r="30" spans="11:31" x14ac:dyDescent="0.3">
      <c r="K30" t="s">
        <v>622</v>
      </c>
    </row>
    <row r="31" spans="11:31" x14ac:dyDescent="0.3">
      <c r="K31" s="51" t="s">
        <v>4</v>
      </c>
      <c r="L31" s="51" t="s">
        <v>586</v>
      </c>
      <c r="M31" s="51" t="s">
        <v>587</v>
      </c>
      <c r="N31" s="51" t="s">
        <v>588</v>
      </c>
      <c r="O31" s="51" t="s">
        <v>589</v>
      </c>
      <c r="P31" s="51" t="s">
        <v>590</v>
      </c>
      <c r="Q31" s="51" t="s">
        <v>591</v>
      </c>
      <c r="R31" s="51" t="s">
        <v>592</v>
      </c>
      <c r="S31" s="51" t="s">
        <v>593</v>
      </c>
    </row>
    <row r="32" spans="11:31" x14ac:dyDescent="0.3">
      <c r="K32" s="12" t="s">
        <v>43</v>
      </c>
      <c r="L32" s="12" t="s">
        <v>606</v>
      </c>
      <c r="M32" s="12">
        <v>1</v>
      </c>
      <c r="N32" s="12" t="s">
        <v>610</v>
      </c>
      <c r="O32" s="12">
        <v>4</v>
      </c>
      <c r="P32" s="12">
        <v>15</v>
      </c>
      <c r="Q32" s="12">
        <v>0</v>
      </c>
      <c r="R32" s="46">
        <f>O32*P32+Q32</f>
        <v>60</v>
      </c>
      <c r="S32" s="12" t="s">
        <v>611</v>
      </c>
    </row>
    <row r="33" spans="11:19" x14ac:dyDescent="0.3">
      <c r="K33" s="12" t="s">
        <v>296</v>
      </c>
      <c r="L33" s="12" t="s">
        <v>613</v>
      </c>
      <c r="M33" s="12" t="s">
        <v>614</v>
      </c>
      <c r="N33" s="12" t="s">
        <v>47</v>
      </c>
      <c r="O33" s="12">
        <v>12</v>
      </c>
      <c r="P33" s="12">
        <v>5</v>
      </c>
      <c r="Q33" s="12">
        <v>0</v>
      </c>
      <c r="R33" s="46">
        <f>O33</f>
        <v>12</v>
      </c>
      <c r="S33" s="12" t="s">
        <v>615</v>
      </c>
    </row>
  </sheetData>
  <mergeCells count="5">
    <mergeCell ref="K19:Q19"/>
    <mergeCell ref="K27:Q27"/>
    <mergeCell ref="K10:Q10"/>
    <mergeCell ref="T10:AB10"/>
    <mergeCell ref="T3:AB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B1:BE169"/>
  <sheetViews>
    <sheetView zoomScale="85" zoomScaleNormal="85" zoomScaleSheetLayoutView="40" workbookViewId="0">
      <pane xSplit="4" ySplit="6" topLeftCell="E26" activePane="bottomRight" state="frozen"/>
      <selection pane="topRight" activeCell="B2" sqref="B2:Y3 B6:Y6 B11:Y11 B18:Y24 B27:Y30 B32:Y36 B48:Y54 B56:Y58 B61:Y78 B80:Y81"/>
      <selection pane="bottomLeft" activeCell="B2" sqref="B2:Y3 B6:Y6 B11:Y11 B18:Y24 B27:Y30 B32:Y36 B48:Y54 B56:Y58 B61:Y78 B80:Y81"/>
      <selection pane="bottomRight" activeCell="H40" sqref="H40"/>
    </sheetView>
  </sheetViews>
  <sheetFormatPr defaultRowHeight="16.5" x14ac:dyDescent="0.3"/>
  <cols>
    <col min="3" max="3" width="10.125" customWidth="1"/>
    <col min="4" max="4" width="10" bestFit="1" customWidth="1"/>
    <col min="5" max="5" width="59.875" bestFit="1" customWidth="1"/>
    <col min="6" max="6" width="16.875" style="1" customWidth="1"/>
    <col min="7" max="7" width="15.125" customWidth="1"/>
    <col min="8" max="9" width="16.125" style="1" customWidth="1"/>
    <col min="10" max="10" width="36.125" style="1" bestFit="1" customWidth="1"/>
    <col min="11" max="12" width="16.125" style="1" customWidth="1"/>
    <col min="13" max="13" width="10.875" style="1" customWidth="1"/>
    <col min="14" max="14" width="11.875" bestFit="1" customWidth="1"/>
    <col min="15" max="15" width="11.75" customWidth="1"/>
    <col min="16" max="16" width="31.25" customWidth="1"/>
    <col min="17" max="17" width="17.75" customWidth="1"/>
    <col min="18" max="18" width="14.75" hidden="1" customWidth="1"/>
    <col min="19" max="19" width="11" customWidth="1"/>
    <col min="20" max="20" width="13.25" customWidth="1"/>
    <col min="21" max="21" width="16.25" customWidth="1"/>
    <col min="22" max="23" width="15.375" customWidth="1"/>
    <col min="24" max="24" width="15.75" customWidth="1"/>
    <col min="25" max="25" width="11.5" bestFit="1" customWidth="1"/>
    <col min="26" max="26" width="11.5" customWidth="1"/>
    <col min="27" max="27" width="23.5" customWidth="1"/>
    <col min="28" max="28" width="15" style="17" customWidth="1"/>
    <col min="29" max="29" width="17.125" style="17" customWidth="1"/>
    <col min="30" max="30" width="15" customWidth="1"/>
    <col min="31" max="31" width="17.75" style="1" hidden="1" customWidth="1"/>
    <col min="32" max="32" width="5.75" bestFit="1" customWidth="1"/>
    <col min="33" max="33" width="16.375" bestFit="1" customWidth="1"/>
    <col min="34" max="34" width="16.375" customWidth="1"/>
    <col min="35" max="35" width="19.375" customWidth="1"/>
    <col min="36" max="36" width="23.75" customWidth="1"/>
    <col min="37" max="37" width="24.875" customWidth="1"/>
    <col min="38" max="38" width="16.75" bestFit="1" customWidth="1"/>
    <col min="39" max="39" width="20.75" bestFit="1" customWidth="1"/>
    <col min="40" max="40" width="16.75" customWidth="1"/>
    <col min="41" max="41" width="16.5" bestFit="1" customWidth="1"/>
    <col min="42" max="42" width="14.625" customWidth="1"/>
    <col min="43" max="43" width="12.75" bestFit="1" customWidth="1"/>
    <col min="44" max="45" width="12.75" customWidth="1"/>
    <col min="46" max="46" width="18.125" bestFit="1" customWidth="1"/>
    <col min="47" max="47" width="16.375" customWidth="1"/>
    <col min="48" max="48" width="18.125" bestFit="1" customWidth="1"/>
    <col min="49" max="49" width="20.25" customWidth="1"/>
  </cols>
  <sheetData>
    <row r="1" spans="2:57" ht="17.25" thickBot="1" x14ac:dyDescent="0.35">
      <c r="B1" s="1"/>
      <c r="C1" s="1"/>
      <c r="D1" s="1"/>
      <c r="E1" s="1"/>
      <c r="G1" s="1"/>
      <c r="H1" s="2"/>
      <c r="I1" s="2"/>
      <c r="J1" s="2"/>
      <c r="K1" s="2"/>
      <c r="L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3"/>
      <c r="AC1" s="3"/>
      <c r="AD1" s="1"/>
      <c r="AF1" s="1"/>
      <c r="AG1" s="1"/>
      <c r="AH1" s="1"/>
    </row>
    <row r="2" spans="2:57" ht="18" thickBot="1" x14ac:dyDescent="0.35">
      <c r="B2" s="4"/>
      <c r="C2" s="4"/>
      <c r="D2" s="4"/>
      <c r="E2" s="36" t="s">
        <v>0</v>
      </c>
      <c r="F2" s="4"/>
      <c r="G2" s="4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0"/>
      <c r="AC2" s="20"/>
      <c r="AD2" s="4"/>
      <c r="AE2" s="4"/>
      <c r="AF2" s="4"/>
      <c r="AG2" s="4"/>
      <c r="AH2" s="4"/>
      <c r="AI2" s="239" t="s">
        <v>1</v>
      </c>
      <c r="AJ2" s="239"/>
      <c r="AK2" s="239"/>
      <c r="AL2" s="239"/>
      <c r="AM2" s="239"/>
      <c r="AN2" s="239"/>
      <c r="AO2" s="15"/>
      <c r="AP2" s="15"/>
      <c r="AQ2" s="15"/>
      <c r="AR2" s="15"/>
      <c r="AT2" s="245" t="s">
        <v>2</v>
      </c>
      <c r="AU2" s="245"/>
      <c r="AV2" s="245"/>
      <c r="AW2" s="245"/>
    </row>
    <row r="3" spans="2:57" ht="18" thickBot="1" x14ac:dyDescent="0.35">
      <c r="B3" s="4"/>
      <c r="C3" s="4"/>
      <c r="D3" s="4"/>
      <c r="E3" s="4"/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20"/>
      <c r="AC3" s="20"/>
      <c r="AD3" s="4"/>
      <c r="AE3" s="4"/>
      <c r="AF3" s="4"/>
      <c r="AG3" s="4"/>
      <c r="AH3" s="4"/>
      <c r="AI3" s="239"/>
      <c r="AJ3" s="239"/>
      <c r="AK3" s="239"/>
      <c r="AL3" s="239"/>
      <c r="AM3" s="239"/>
      <c r="AN3" s="239"/>
      <c r="AO3" s="15"/>
      <c r="AP3" s="15"/>
      <c r="AQ3" s="15"/>
      <c r="AR3" s="15"/>
      <c r="AT3" s="245"/>
      <c r="AU3" s="245"/>
      <c r="AV3" s="245"/>
      <c r="AW3" s="245"/>
    </row>
    <row r="4" spans="2:57" ht="18" thickBot="1" x14ac:dyDescent="0.35">
      <c r="B4" s="4"/>
      <c r="C4" s="4"/>
      <c r="D4" s="4"/>
      <c r="E4" s="4"/>
      <c r="F4" s="4"/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0"/>
      <c r="AC4" s="20"/>
      <c r="AD4" s="4"/>
      <c r="AE4" s="4"/>
      <c r="AF4" s="4"/>
      <c r="AG4" s="4"/>
      <c r="AH4" s="4"/>
      <c r="AI4" s="239"/>
      <c r="AJ4" s="239"/>
      <c r="AK4" s="239"/>
      <c r="AL4" s="239"/>
      <c r="AM4" s="239"/>
      <c r="AN4" s="239"/>
      <c r="AO4" s="15"/>
      <c r="AP4" s="15"/>
      <c r="AQ4" s="15"/>
      <c r="AR4" s="15"/>
      <c r="AT4" s="245"/>
      <c r="AU4" s="245"/>
      <c r="AV4" s="245"/>
      <c r="AW4" s="245"/>
    </row>
    <row r="5" spans="2:57" ht="15.6" customHeight="1" thickBot="1" x14ac:dyDescent="0.35">
      <c r="B5" s="251" t="s">
        <v>3</v>
      </c>
      <c r="C5" s="229" t="s">
        <v>4</v>
      </c>
      <c r="D5" s="233" t="s">
        <v>5</v>
      </c>
      <c r="E5" s="233" t="s">
        <v>6</v>
      </c>
      <c r="F5" s="229" t="s">
        <v>7</v>
      </c>
      <c r="G5" s="229" t="s">
        <v>8</v>
      </c>
      <c r="H5" s="253" t="s">
        <v>9</v>
      </c>
      <c r="I5" s="273" t="s">
        <v>238</v>
      </c>
      <c r="J5" s="274"/>
      <c r="K5" s="274"/>
      <c r="L5" s="274"/>
      <c r="M5" s="233" t="s">
        <v>11</v>
      </c>
      <c r="N5" s="233" t="s">
        <v>12</v>
      </c>
      <c r="O5" s="229" t="s">
        <v>13</v>
      </c>
      <c r="P5" s="229" t="s">
        <v>14</v>
      </c>
      <c r="Q5" s="235" t="s">
        <v>15</v>
      </c>
      <c r="R5" s="235" t="s">
        <v>16</v>
      </c>
      <c r="S5" s="235" t="s">
        <v>17</v>
      </c>
      <c r="T5" s="235" t="s">
        <v>18</v>
      </c>
      <c r="U5" s="229" t="s">
        <v>19</v>
      </c>
      <c r="V5" s="229" t="s">
        <v>20</v>
      </c>
      <c r="W5" s="229" t="s">
        <v>21</v>
      </c>
      <c r="X5" s="229" t="s">
        <v>22</v>
      </c>
      <c r="Y5" s="229" t="s">
        <v>23</v>
      </c>
      <c r="Z5" s="229" t="s">
        <v>24</v>
      </c>
      <c r="AA5" s="229" t="s">
        <v>239</v>
      </c>
      <c r="AB5" s="237" t="s">
        <v>26</v>
      </c>
      <c r="AC5" s="237" t="s">
        <v>27</v>
      </c>
      <c r="AD5" s="229" t="s">
        <v>28</v>
      </c>
      <c r="AE5" s="233" t="s">
        <v>7</v>
      </c>
      <c r="AF5" s="233" t="s">
        <v>29</v>
      </c>
      <c r="AG5" s="233" t="s">
        <v>30</v>
      </c>
      <c r="AH5" s="229" t="s">
        <v>31</v>
      </c>
      <c r="AI5" s="233" t="s">
        <v>32</v>
      </c>
      <c r="AJ5" s="233" t="s">
        <v>33</v>
      </c>
      <c r="AK5" s="233" t="s">
        <v>34</v>
      </c>
      <c r="AL5" s="227" t="s">
        <v>35</v>
      </c>
      <c r="AM5" s="229" t="s">
        <v>36</v>
      </c>
      <c r="AN5" s="229" t="s">
        <v>37</v>
      </c>
      <c r="AO5" s="231" t="s">
        <v>38</v>
      </c>
      <c r="AP5" s="233" t="s">
        <v>39</v>
      </c>
      <c r="AQ5" s="235" t="s">
        <v>40</v>
      </c>
      <c r="AR5" s="235" t="s">
        <v>41</v>
      </c>
      <c r="AS5" s="224"/>
      <c r="AT5" s="224" t="s">
        <v>42</v>
      </c>
      <c r="AU5" s="226" t="s">
        <v>32</v>
      </c>
      <c r="AV5" s="226" t="s">
        <v>33</v>
      </c>
      <c r="AW5" s="226" t="s">
        <v>35</v>
      </c>
      <c r="AX5" s="224"/>
      <c r="AY5" s="224"/>
      <c r="AZ5" s="224"/>
      <c r="BA5" s="224"/>
      <c r="BB5" s="224"/>
      <c r="BC5" s="224"/>
      <c r="BD5" s="224"/>
      <c r="BE5" s="224"/>
    </row>
    <row r="6" spans="2:57" ht="17.25" x14ac:dyDescent="0.3">
      <c r="B6" s="272"/>
      <c r="C6" s="229"/>
      <c r="D6" s="229"/>
      <c r="E6" s="233"/>
      <c r="F6" s="229"/>
      <c r="G6" s="229"/>
      <c r="H6" s="237"/>
      <c r="I6" s="71" t="s">
        <v>240</v>
      </c>
      <c r="J6" s="71" t="s">
        <v>241</v>
      </c>
      <c r="K6" s="71" t="s">
        <v>242</v>
      </c>
      <c r="L6" s="71" t="s">
        <v>243</v>
      </c>
      <c r="M6" s="229"/>
      <c r="N6" s="233"/>
      <c r="O6" s="229"/>
      <c r="P6" s="229"/>
      <c r="Q6" s="235"/>
      <c r="R6" s="235"/>
      <c r="S6" s="235"/>
      <c r="T6" s="235"/>
      <c r="U6" s="229"/>
      <c r="V6" s="229"/>
      <c r="W6" s="229"/>
      <c r="X6" s="229"/>
      <c r="Y6" s="229"/>
      <c r="Z6" s="229"/>
      <c r="AA6" s="229"/>
      <c r="AB6" s="237"/>
      <c r="AC6" s="237"/>
      <c r="AD6" s="229"/>
      <c r="AE6" s="233"/>
      <c r="AF6" s="233"/>
      <c r="AG6" s="233"/>
      <c r="AH6" s="229"/>
      <c r="AI6" s="233"/>
      <c r="AJ6" s="233"/>
      <c r="AK6" s="233"/>
      <c r="AL6" s="227"/>
      <c r="AM6" s="229"/>
      <c r="AN6" s="229"/>
      <c r="AO6" s="231"/>
      <c r="AP6" s="233"/>
      <c r="AQ6" s="235"/>
      <c r="AR6" s="235"/>
      <c r="AS6" s="224"/>
      <c r="AT6" s="224"/>
      <c r="AU6" s="226"/>
      <c r="AV6" s="226"/>
      <c r="AW6" s="226"/>
      <c r="AX6" s="224"/>
      <c r="AY6" s="224"/>
      <c r="AZ6" s="224"/>
      <c r="BA6" s="224"/>
      <c r="BB6" s="224"/>
      <c r="BC6" s="224"/>
      <c r="BD6" s="224"/>
      <c r="BE6" s="224"/>
    </row>
    <row r="7" spans="2:57" ht="18" thickBot="1" x14ac:dyDescent="0.35">
      <c r="B7" s="21">
        <v>1</v>
      </c>
      <c r="C7" s="21" t="s">
        <v>244</v>
      </c>
      <c r="D7" s="24" t="s">
        <v>245</v>
      </c>
      <c r="E7" s="85" t="s">
        <v>623</v>
      </c>
      <c r="F7" s="69" t="s">
        <v>247</v>
      </c>
      <c r="G7" s="7">
        <v>4202</v>
      </c>
      <c r="H7" s="68">
        <f t="shared" ref="H7:H70" si="0">G7/3.3058</f>
        <v>1271.0992800532397</v>
      </c>
      <c r="I7" s="68" t="s">
        <v>248</v>
      </c>
      <c r="J7" s="68" t="s">
        <v>249</v>
      </c>
      <c r="K7" s="68" t="s">
        <v>248</v>
      </c>
      <c r="L7" s="68" t="s">
        <v>147</v>
      </c>
      <c r="M7" s="21" t="s">
        <v>76</v>
      </c>
      <c r="N7" s="40"/>
      <c r="O7" s="41"/>
      <c r="P7" s="41"/>
      <c r="Q7" s="42"/>
      <c r="R7" s="43"/>
      <c r="S7" s="43"/>
      <c r="T7" s="43"/>
      <c r="U7" s="44"/>
      <c r="V7" s="41"/>
      <c r="W7" s="41"/>
      <c r="X7" s="41"/>
      <c r="Y7" s="41"/>
      <c r="Z7" s="41"/>
      <c r="AA7" s="41"/>
      <c r="AB7" s="38"/>
      <c r="AC7" s="38"/>
      <c r="AD7" s="41"/>
      <c r="AE7" s="23"/>
      <c r="AF7" s="23"/>
      <c r="AG7" s="23"/>
      <c r="AH7" s="41"/>
      <c r="AI7" s="23"/>
      <c r="AJ7" s="23"/>
      <c r="AK7" s="23"/>
      <c r="AL7" s="31"/>
      <c r="AM7" s="41"/>
      <c r="AN7" s="41"/>
      <c r="AO7" s="40"/>
      <c r="AP7" s="23"/>
      <c r="AQ7" s="43"/>
      <c r="AR7" s="43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2:57" ht="17.25" x14ac:dyDescent="0.3">
      <c r="B8" s="21">
        <v>2</v>
      </c>
      <c r="C8" s="21" t="s">
        <v>244</v>
      </c>
      <c r="D8" s="24" t="s">
        <v>624</v>
      </c>
      <c r="E8" s="77" t="s">
        <v>625</v>
      </c>
      <c r="F8" s="69" t="s">
        <v>247</v>
      </c>
      <c r="G8" s="7">
        <v>740</v>
      </c>
      <c r="H8" s="7">
        <f t="shared" si="0"/>
        <v>223.84899267953293</v>
      </c>
      <c r="I8" s="7" t="s">
        <v>248</v>
      </c>
      <c r="J8" s="68" t="s">
        <v>249</v>
      </c>
      <c r="K8" s="7" t="s">
        <v>248</v>
      </c>
      <c r="L8" s="7" t="s">
        <v>147</v>
      </c>
      <c r="M8" s="21" t="s">
        <v>76</v>
      </c>
      <c r="N8" s="21"/>
      <c r="O8" s="21"/>
      <c r="P8" s="21"/>
      <c r="Q8" s="22"/>
      <c r="R8" s="22"/>
      <c r="S8" s="22"/>
      <c r="T8" s="22"/>
      <c r="U8" s="21"/>
      <c r="V8" s="21"/>
      <c r="W8" s="21"/>
      <c r="X8" s="21"/>
      <c r="Y8" s="21"/>
      <c r="Z8" s="21"/>
      <c r="AA8" s="21"/>
      <c r="AB8" s="7"/>
      <c r="AC8" s="7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2"/>
      <c r="AR8" s="22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</row>
    <row r="9" spans="2:57" ht="18" thickBot="1" x14ac:dyDescent="0.35">
      <c r="B9" s="21">
        <v>3</v>
      </c>
      <c r="C9" s="21" t="s">
        <v>244</v>
      </c>
      <c r="D9" s="24" t="s">
        <v>624</v>
      </c>
      <c r="E9" s="78" t="s">
        <v>626</v>
      </c>
      <c r="F9" s="69" t="s">
        <v>247</v>
      </c>
      <c r="G9" s="7">
        <v>3137</v>
      </c>
      <c r="H9" s="7">
        <f t="shared" si="0"/>
        <v>948.93822977796594</v>
      </c>
      <c r="I9" s="7" t="s">
        <v>248</v>
      </c>
      <c r="J9" s="68" t="s">
        <v>249</v>
      </c>
      <c r="K9" s="7" t="s">
        <v>248</v>
      </c>
      <c r="L9" s="7" t="s">
        <v>147</v>
      </c>
      <c r="M9" s="21" t="s">
        <v>76</v>
      </c>
      <c r="N9" s="21"/>
      <c r="O9" s="21"/>
      <c r="P9" s="21"/>
      <c r="Q9" s="22"/>
      <c r="R9" s="22"/>
      <c r="S9" s="22"/>
      <c r="T9" s="22"/>
      <c r="U9" s="21"/>
      <c r="V9" s="21"/>
      <c r="W9" s="21"/>
      <c r="X9" s="21"/>
      <c r="Y9" s="21"/>
      <c r="Z9" s="21"/>
      <c r="AA9" s="21"/>
      <c r="AB9" s="7"/>
      <c r="AC9" s="7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2"/>
      <c r="AR9" s="22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</row>
    <row r="10" spans="2:57" ht="17.25" x14ac:dyDescent="0.3">
      <c r="B10" s="21">
        <v>4</v>
      </c>
      <c r="C10" s="21" t="s">
        <v>244</v>
      </c>
      <c r="D10" s="24" t="s">
        <v>253</v>
      </c>
      <c r="E10" s="77" t="s">
        <v>627</v>
      </c>
      <c r="F10" s="69" t="s">
        <v>247</v>
      </c>
      <c r="G10" s="7">
        <v>755</v>
      </c>
      <c r="H10" s="7">
        <f t="shared" si="0"/>
        <v>228.38647226087483</v>
      </c>
      <c r="I10" s="7" t="s">
        <v>248</v>
      </c>
      <c r="J10" s="68" t="s">
        <v>249</v>
      </c>
      <c r="K10" s="7" t="s">
        <v>248</v>
      </c>
      <c r="L10" s="7" t="s">
        <v>147</v>
      </c>
      <c r="M10" s="21" t="s">
        <v>76</v>
      </c>
      <c r="N10" s="21"/>
      <c r="O10" s="21"/>
      <c r="P10" s="21"/>
      <c r="Q10" s="22"/>
      <c r="R10" s="22"/>
      <c r="S10" s="22"/>
      <c r="T10" s="22"/>
      <c r="U10" s="21"/>
      <c r="V10" s="21"/>
      <c r="W10" s="21"/>
      <c r="X10" s="21"/>
      <c r="Y10" s="21"/>
      <c r="Z10" s="21"/>
      <c r="AA10" s="21"/>
      <c r="AB10" s="7"/>
      <c r="AC10" s="7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2"/>
      <c r="AR10" s="22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2:57" ht="17.25" x14ac:dyDescent="0.3">
      <c r="B11" s="21">
        <v>5</v>
      </c>
      <c r="C11" s="21" t="s">
        <v>244</v>
      </c>
      <c r="D11" s="24" t="s">
        <v>253</v>
      </c>
      <c r="E11" s="81" t="s">
        <v>628</v>
      </c>
      <c r="F11" s="69" t="s">
        <v>247</v>
      </c>
      <c r="G11" s="7">
        <v>716</v>
      </c>
      <c r="H11" s="7">
        <f t="shared" si="0"/>
        <v>216.58902534938593</v>
      </c>
      <c r="I11" s="7" t="s">
        <v>248</v>
      </c>
      <c r="J11" s="68" t="s">
        <v>249</v>
      </c>
      <c r="K11" s="7" t="s">
        <v>248</v>
      </c>
      <c r="L11" s="7" t="s">
        <v>147</v>
      </c>
      <c r="M11" s="21" t="s">
        <v>76</v>
      </c>
      <c r="N11" s="21"/>
      <c r="O11" s="21"/>
      <c r="P11" s="21"/>
      <c r="Q11" s="22"/>
      <c r="R11" s="22"/>
      <c r="S11" s="22"/>
      <c r="T11" s="22"/>
      <c r="U11" s="21"/>
      <c r="V11" s="21"/>
      <c r="W11" s="21"/>
      <c r="X11" s="21"/>
      <c r="Y11" s="21"/>
      <c r="Z11" s="21"/>
      <c r="AA11" s="21"/>
      <c r="AB11" s="7"/>
      <c r="AC11" s="7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2"/>
      <c r="AR11" s="22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</row>
    <row r="12" spans="2:57" ht="17.25" x14ac:dyDescent="0.3">
      <c r="B12" s="21">
        <v>6</v>
      </c>
      <c r="C12" s="21" t="s">
        <v>244</v>
      </c>
      <c r="D12" s="24" t="s">
        <v>253</v>
      </c>
      <c r="E12" s="81" t="s">
        <v>629</v>
      </c>
      <c r="F12" s="69" t="s">
        <v>247</v>
      </c>
      <c r="G12" s="7">
        <v>748</v>
      </c>
      <c r="H12" s="7">
        <f t="shared" si="0"/>
        <v>226.26898178958194</v>
      </c>
      <c r="I12" s="7" t="s">
        <v>248</v>
      </c>
      <c r="J12" s="68" t="s">
        <v>249</v>
      </c>
      <c r="K12" s="7" t="s">
        <v>248</v>
      </c>
      <c r="L12" s="7" t="s">
        <v>147</v>
      </c>
      <c r="M12" s="21" t="s">
        <v>76</v>
      </c>
      <c r="N12" s="21"/>
      <c r="O12" s="21"/>
      <c r="P12" s="21"/>
      <c r="Q12" s="22"/>
      <c r="R12" s="22"/>
      <c r="S12" s="22"/>
      <c r="T12" s="22"/>
      <c r="U12" s="21"/>
      <c r="V12" s="21"/>
      <c r="W12" s="21"/>
      <c r="X12" s="21"/>
      <c r="Y12" s="21"/>
      <c r="Z12" s="21"/>
      <c r="AA12" s="21"/>
      <c r="AB12" s="7"/>
      <c r="AC12" s="7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2"/>
      <c r="AR12" s="22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</row>
    <row r="13" spans="2:57" ht="17.25" x14ac:dyDescent="0.3">
      <c r="B13" s="21">
        <v>7</v>
      </c>
      <c r="C13" s="21" t="s">
        <v>244</v>
      </c>
      <c r="D13" s="24" t="s">
        <v>253</v>
      </c>
      <c r="E13" s="81" t="s">
        <v>630</v>
      </c>
      <c r="F13" s="69" t="s">
        <v>247</v>
      </c>
      <c r="G13" s="7">
        <v>182</v>
      </c>
      <c r="H13" s="7">
        <f t="shared" si="0"/>
        <v>55.054752253614858</v>
      </c>
      <c r="I13" s="7" t="s">
        <v>248</v>
      </c>
      <c r="J13" s="68" t="s">
        <v>249</v>
      </c>
      <c r="K13" s="7" t="s">
        <v>248</v>
      </c>
      <c r="L13" s="7" t="s">
        <v>147</v>
      </c>
      <c r="M13" s="21" t="s">
        <v>76</v>
      </c>
      <c r="N13" s="21"/>
      <c r="O13" s="21"/>
      <c r="P13" s="21"/>
      <c r="Q13" s="22"/>
      <c r="R13" s="22"/>
      <c r="S13" s="22"/>
      <c r="T13" s="22"/>
      <c r="U13" s="21"/>
      <c r="V13" s="21"/>
      <c r="W13" s="21"/>
      <c r="X13" s="21"/>
      <c r="Y13" s="21"/>
      <c r="Z13" s="21"/>
      <c r="AA13" s="21"/>
      <c r="AB13" s="7"/>
      <c r="AC13" s="7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2"/>
      <c r="AR13" s="22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</row>
    <row r="14" spans="2:57" ht="18" thickBot="1" x14ac:dyDescent="0.35">
      <c r="B14" s="21">
        <v>8</v>
      </c>
      <c r="C14" s="21" t="s">
        <v>244</v>
      </c>
      <c r="D14" s="24" t="s">
        <v>253</v>
      </c>
      <c r="E14" s="78" t="s">
        <v>631</v>
      </c>
      <c r="F14" s="69" t="s">
        <v>247</v>
      </c>
      <c r="G14" s="7">
        <v>372</v>
      </c>
      <c r="H14" s="7">
        <f t="shared" si="0"/>
        <v>112.52949361727872</v>
      </c>
      <c r="I14" s="7" t="s">
        <v>248</v>
      </c>
      <c r="J14" s="68" t="s">
        <v>249</v>
      </c>
      <c r="K14" s="7" t="s">
        <v>248</v>
      </c>
      <c r="L14" s="7" t="s">
        <v>147</v>
      </c>
      <c r="M14" s="21" t="s">
        <v>76</v>
      </c>
      <c r="N14" s="21"/>
      <c r="O14" s="21"/>
      <c r="P14" s="21"/>
      <c r="Q14" s="22"/>
      <c r="R14" s="22"/>
      <c r="S14" s="22"/>
      <c r="T14" s="22"/>
      <c r="U14" s="21"/>
      <c r="V14" s="21"/>
      <c r="W14" s="21"/>
      <c r="X14" s="21"/>
      <c r="Y14" s="21"/>
      <c r="Z14" s="21"/>
      <c r="AA14" s="21"/>
      <c r="AB14" s="7"/>
      <c r="AC14" s="7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2"/>
      <c r="AR14" s="22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</row>
    <row r="15" spans="2:57" ht="17.25" x14ac:dyDescent="0.3">
      <c r="B15" s="21">
        <v>9</v>
      </c>
      <c r="C15" s="21" t="s">
        <v>244</v>
      </c>
      <c r="D15" s="24" t="s">
        <v>257</v>
      </c>
      <c r="E15" s="79" t="s">
        <v>281</v>
      </c>
      <c r="F15" s="69" t="s">
        <v>247</v>
      </c>
      <c r="G15" s="59">
        <v>4592</v>
      </c>
      <c r="H15" s="70">
        <f t="shared" si="0"/>
        <v>1389.0737491681286</v>
      </c>
      <c r="I15" s="68" t="s">
        <v>248</v>
      </c>
      <c r="J15" s="68" t="s">
        <v>249</v>
      </c>
      <c r="K15" s="68" t="s">
        <v>248</v>
      </c>
      <c r="L15" s="68" t="s">
        <v>147</v>
      </c>
      <c r="M15" s="21" t="s">
        <v>76</v>
      </c>
      <c r="N15" s="40"/>
      <c r="O15" s="41"/>
      <c r="P15" s="41"/>
      <c r="Q15" s="42"/>
      <c r="R15" s="43"/>
      <c r="S15" s="43"/>
      <c r="T15" s="43"/>
      <c r="U15" s="44"/>
      <c r="V15" s="41"/>
      <c r="W15" s="41"/>
      <c r="X15" s="41"/>
      <c r="Y15" s="41"/>
      <c r="Z15" s="41"/>
      <c r="AA15" s="41"/>
      <c r="AB15" s="38"/>
      <c r="AC15" s="38"/>
      <c r="AD15" s="41"/>
      <c r="AE15" s="23"/>
      <c r="AF15" s="23"/>
      <c r="AG15" s="23"/>
      <c r="AH15" s="41"/>
      <c r="AI15" s="23"/>
      <c r="AJ15" s="23"/>
      <c r="AK15" s="23"/>
      <c r="AL15" s="31"/>
      <c r="AM15" s="41"/>
      <c r="AN15" s="41"/>
      <c r="AO15" s="40"/>
      <c r="AP15" s="23"/>
      <c r="AQ15" s="43"/>
      <c r="AR15" s="43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</row>
    <row r="16" spans="2:57" ht="17.25" x14ac:dyDescent="0.3">
      <c r="B16" s="21">
        <v>10</v>
      </c>
      <c r="C16" s="21" t="s">
        <v>244</v>
      </c>
      <c r="D16" s="24" t="s">
        <v>259</v>
      </c>
      <c r="E16" s="6" t="s">
        <v>252</v>
      </c>
      <c r="F16" s="69" t="s">
        <v>247</v>
      </c>
      <c r="G16" s="59">
        <v>2290</v>
      </c>
      <c r="H16" s="68">
        <f t="shared" si="0"/>
        <v>692.72188275152757</v>
      </c>
      <c r="I16" s="68" t="s">
        <v>248</v>
      </c>
      <c r="J16" s="68" t="s">
        <v>249</v>
      </c>
      <c r="K16" s="68" t="s">
        <v>248</v>
      </c>
      <c r="L16" s="68" t="s">
        <v>147</v>
      </c>
      <c r="M16" s="21" t="s">
        <v>47</v>
      </c>
      <c r="N16" s="40"/>
      <c r="O16" s="41"/>
      <c r="P16" s="41"/>
      <c r="Q16" s="42"/>
      <c r="R16" s="43"/>
      <c r="S16" s="43"/>
      <c r="T16" s="43"/>
      <c r="U16" s="44"/>
      <c r="V16" s="41"/>
      <c r="W16" s="41"/>
      <c r="X16" s="41"/>
      <c r="Y16" s="41"/>
      <c r="Z16" s="41"/>
      <c r="AA16" s="41"/>
      <c r="AB16" s="38"/>
      <c r="AC16" s="38"/>
      <c r="AD16" s="41"/>
      <c r="AE16" s="23"/>
      <c r="AF16" s="23"/>
      <c r="AG16" s="23"/>
      <c r="AH16" s="41"/>
      <c r="AI16" s="23"/>
      <c r="AJ16" s="23"/>
      <c r="AK16" s="23"/>
      <c r="AL16" s="31"/>
      <c r="AM16" s="41"/>
      <c r="AN16" s="41"/>
      <c r="AO16" s="40"/>
      <c r="AP16" s="23"/>
      <c r="AQ16" s="43"/>
      <c r="AR16" s="43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</row>
    <row r="17" spans="2:57" ht="17.25" x14ac:dyDescent="0.3">
      <c r="B17" s="21">
        <v>11</v>
      </c>
      <c r="C17" s="21" t="s">
        <v>244</v>
      </c>
      <c r="D17" s="24" t="s">
        <v>632</v>
      </c>
      <c r="E17" s="6" t="s">
        <v>246</v>
      </c>
      <c r="F17" s="69" t="s">
        <v>247</v>
      </c>
      <c r="G17" s="59">
        <v>1133</v>
      </c>
      <c r="H17" s="68">
        <f t="shared" si="0"/>
        <v>342.73095771069029</v>
      </c>
      <c r="I17" s="68" t="s">
        <v>248</v>
      </c>
      <c r="J17" s="68" t="s">
        <v>249</v>
      </c>
      <c r="K17" s="68" t="s">
        <v>248</v>
      </c>
      <c r="L17" s="68" t="s">
        <v>147</v>
      </c>
      <c r="M17" s="21" t="s">
        <v>47</v>
      </c>
      <c r="N17" s="40"/>
      <c r="O17" s="41"/>
      <c r="P17" s="41"/>
      <c r="Q17" s="42"/>
      <c r="R17" s="43"/>
      <c r="S17" s="43"/>
      <c r="T17" s="43"/>
      <c r="U17" s="44"/>
      <c r="V17" s="41"/>
      <c r="W17" s="41"/>
      <c r="X17" s="41"/>
      <c r="Y17" s="41"/>
      <c r="Z17" s="41"/>
      <c r="AA17" s="41"/>
      <c r="AB17" s="38"/>
      <c r="AC17" s="38"/>
      <c r="AD17" s="41"/>
      <c r="AE17" s="23"/>
      <c r="AF17" s="23"/>
      <c r="AG17" s="23"/>
      <c r="AH17" s="41"/>
      <c r="AI17" s="23"/>
      <c r="AJ17" s="23"/>
      <c r="AK17" s="23"/>
      <c r="AL17" s="31"/>
      <c r="AM17" s="41"/>
      <c r="AN17" s="41"/>
      <c r="AO17" s="40"/>
      <c r="AP17" s="23"/>
      <c r="AQ17" s="43"/>
      <c r="AR17" s="43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</row>
    <row r="18" spans="2:57" ht="17.25" x14ac:dyDescent="0.3">
      <c r="B18" s="21">
        <v>12</v>
      </c>
      <c r="C18" s="21" t="s">
        <v>244</v>
      </c>
      <c r="D18" s="24" t="s">
        <v>633</v>
      </c>
      <c r="E18" s="6" t="s">
        <v>254</v>
      </c>
      <c r="F18" s="69" t="s">
        <v>247</v>
      </c>
      <c r="G18" s="7">
        <v>3044</v>
      </c>
      <c r="H18" s="68">
        <f t="shared" si="0"/>
        <v>920.80585637364629</v>
      </c>
      <c r="I18" s="68" t="s">
        <v>248</v>
      </c>
      <c r="J18" s="68" t="s">
        <v>249</v>
      </c>
      <c r="K18" s="68" t="s">
        <v>248</v>
      </c>
      <c r="L18" s="68" t="s">
        <v>147</v>
      </c>
      <c r="M18" s="21" t="s">
        <v>47</v>
      </c>
      <c r="N18" s="40"/>
      <c r="O18" s="41"/>
      <c r="P18" s="41"/>
      <c r="Q18" s="86"/>
      <c r="R18" s="41"/>
      <c r="S18" s="41"/>
      <c r="T18" s="41"/>
      <c r="U18" s="89"/>
      <c r="V18" s="90"/>
      <c r="W18" s="90"/>
      <c r="X18" s="91"/>
      <c r="Y18" s="90"/>
      <c r="Z18" s="92"/>
      <c r="AA18" s="38"/>
      <c r="AB18" s="93"/>
      <c r="AC18" s="93"/>
      <c r="AD18" s="94"/>
      <c r="AE18" s="14"/>
      <c r="AF18" s="14"/>
      <c r="AG18" s="14"/>
      <c r="AH18" s="94"/>
      <c r="AI18" s="14"/>
      <c r="AJ18" s="14"/>
      <c r="AK18" s="14"/>
      <c r="AL18" s="95"/>
      <c r="AM18" s="94"/>
      <c r="AN18" s="94"/>
      <c r="AO18" s="73"/>
      <c r="AP18" s="79"/>
      <c r="AQ18" s="82"/>
      <c r="AR18" s="82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</row>
    <row r="19" spans="2:57" ht="17.25" x14ac:dyDescent="0.3">
      <c r="B19" s="21">
        <v>13</v>
      </c>
      <c r="C19" s="21" t="s">
        <v>244</v>
      </c>
      <c r="D19" s="24" t="s">
        <v>634</v>
      </c>
      <c r="E19" s="6" t="s">
        <v>258</v>
      </c>
      <c r="F19" s="69" t="s">
        <v>247</v>
      </c>
      <c r="G19" s="7">
        <v>3008</v>
      </c>
      <c r="H19" s="68">
        <f t="shared" si="0"/>
        <v>909.9159053784258</v>
      </c>
      <c r="I19" s="68" t="s">
        <v>248</v>
      </c>
      <c r="J19" s="68" t="s">
        <v>249</v>
      </c>
      <c r="K19" s="68" t="s">
        <v>248</v>
      </c>
      <c r="L19" s="68" t="s">
        <v>147</v>
      </c>
      <c r="M19" s="21" t="s">
        <v>47</v>
      </c>
      <c r="N19" s="40"/>
      <c r="O19" s="41"/>
      <c r="P19" s="41"/>
      <c r="Q19" s="86"/>
      <c r="R19" s="41"/>
      <c r="S19" s="41"/>
      <c r="T19" s="41"/>
      <c r="U19" s="89"/>
      <c r="V19" s="90"/>
      <c r="W19" s="90"/>
      <c r="X19" s="91"/>
      <c r="Y19" s="90"/>
      <c r="Z19" s="92"/>
      <c r="AA19" s="38"/>
      <c r="AB19" s="93"/>
      <c r="AC19" s="93"/>
      <c r="AD19" s="94"/>
      <c r="AE19" s="14"/>
      <c r="AF19" s="14"/>
      <c r="AG19" s="14"/>
      <c r="AH19" s="94"/>
      <c r="AI19" s="14"/>
      <c r="AJ19" s="14"/>
      <c r="AK19" s="14"/>
      <c r="AL19" s="95"/>
      <c r="AM19" s="94"/>
      <c r="AN19" s="94"/>
      <c r="AO19" s="73"/>
      <c r="AP19" s="79"/>
      <c r="AQ19" s="82"/>
      <c r="AR19" s="82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</row>
    <row r="20" spans="2:57" ht="17.25" x14ac:dyDescent="0.3">
      <c r="B20" s="21">
        <v>14</v>
      </c>
      <c r="C20" s="21" t="s">
        <v>244</v>
      </c>
      <c r="D20" s="24" t="s">
        <v>635</v>
      </c>
      <c r="E20" s="6" t="s">
        <v>260</v>
      </c>
      <c r="F20" s="69" t="s">
        <v>247</v>
      </c>
      <c r="G20" s="7">
        <v>2924</v>
      </c>
      <c r="H20" s="68">
        <f t="shared" si="0"/>
        <v>884.50601972291122</v>
      </c>
      <c r="I20" s="68" t="s">
        <v>248</v>
      </c>
      <c r="J20" s="68" t="s">
        <v>249</v>
      </c>
      <c r="K20" s="68" t="s">
        <v>248</v>
      </c>
      <c r="L20" s="68" t="s">
        <v>147</v>
      </c>
      <c r="M20" s="21" t="s">
        <v>47</v>
      </c>
      <c r="N20" s="40"/>
      <c r="O20" s="41"/>
      <c r="P20" s="41"/>
      <c r="Q20" s="86"/>
      <c r="R20" s="41"/>
      <c r="S20" s="41"/>
      <c r="T20" s="41"/>
      <c r="U20" s="89"/>
      <c r="V20" s="90"/>
      <c r="W20" s="90"/>
      <c r="X20" s="91"/>
      <c r="Y20" s="90"/>
      <c r="Z20" s="92"/>
      <c r="AA20" s="38"/>
      <c r="AB20" s="93"/>
      <c r="AC20" s="93"/>
      <c r="AD20" s="94"/>
      <c r="AE20" s="14"/>
      <c r="AF20" s="14"/>
      <c r="AG20" s="14"/>
      <c r="AH20" s="94"/>
      <c r="AI20" s="14"/>
      <c r="AJ20" s="14"/>
      <c r="AK20" s="14"/>
      <c r="AL20" s="95"/>
      <c r="AM20" s="94"/>
      <c r="AN20" s="94"/>
      <c r="AO20" s="73"/>
      <c r="AP20" s="79"/>
      <c r="AQ20" s="82"/>
      <c r="AR20" s="82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</row>
    <row r="21" spans="2:57" ht="17.25" x14ac:dyDescent="0.3">
      <c r="B21" s="21">
        <v>15</v>
      </c>
      <c r="C21" s="21" t="s">
        <v>244</v>
      </c>
      <c r="D21" s="24" t="s">
        <v>636</v>
      </c>
      <c r="E21" s="6" t="s">
        <v>637</v>
      </c>
      <c r="F21" s="69" t="s">
        <v>247</v>
      </c>
      <c r="G21" s="7">
        <v>1987</v>
      </c>
      <c r="H21" s="68">
        <f t="shared" si="0"/>
        <v>601.06479520842151</v>
      </c>
      <c r="I21" s="68" t="s">
        <v>248</v>
      </c>
      <c r="J21" s="68" t="s">
        <v>249</v>
      </c>
      <c r="K21" s="68" t="s">
        <v>248</v>
      </c>
      <c r="L21" s="68" t="s">
        <v>147</v>
      </c>
      <c r="M21" s="21" t="s">
        <v>47</v>
      </c>
      <c r="N21" s="40"/>
      <c r="O21" s="41"/>
      <c r="P21" s="41"/>
      <c r="Q21" s="86"/>
      <c r="R21" s="41"/>
      <c r="S21" s="41"/>
      <c r="T21" s="41"/>
      <c r="U21" s="89"/>
      <c r="V21" s="90"/>
      <c r="W21" s="90"/>
      <c r="X21" s="91"/>
      <c r="Y21" s="90"/>
      <c r="Z21" s="92"/>
      <c r="AA21" s="38"/>
      <c r="AB21" s="93"/>
      <c r="AC21" s="93"/>
      <c r="AD21" s="94"/>
      <c r="AE21" s="14"/>
      <c r="AF21" s="14"/>
      <c r="AG21" s="14"/>
      <c r="AH21" s="94"/>
      <c r="AI21" s="14"/>
      <c r="AJ21" s="14"/>
      <c r="AK21" s="14"/>
      <c r="AL21" s="95"/>
      <c r="AM21" s="94"/>
      <c r="AN21" s="94"/>
      <c r="AO21" s="73"/>
      <c r="AP21" s="79"/>
      <c r="AQ21" s="82"/>
      <c r="AR21" s="82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</row>
    <row r="22" spans="2:57" ht="17.25" x14ac:dyDescent="0.3">
      <c r="B22" s="21">
        <v>16</v>
      </c>
      <c r="C22" s="21" t="s">
        <v>244</v>
      </c>
      <c r="D22" s="24" t="s">
        <v>638</v>
      </c>
      <c r="E22" s="6" t="s">
        <v>639</v>
      </c>
      <c r="F22" s="69" t="s">
        <v>247</v>
      </c>
      <c r="G22" s="7">
        <v>3458</v>
      </c>
      <c r="H22" s="68">
        <f t="shared" si="0"/>
        <v>1046.0402928186822</v>
      </c>
      <c r="I22" s="68" t="s">
        <v>248</v>
      </c>
      <c r="J22" s="68" t="s">
        <v>249</v>
      </c>
      <c r="K22" s="68" t="s">
        <v>248</v>
      </c>
      <c r="L22" s="68" t="s">
        <v>147</v>
      </c>
      <c r="M22" s="21" t="s">
        <v>47</v>
      </c>
      <c r="N22" s="40"/>
      <c r="O22" s="41"/>
      <c r="P22" s="41"/>
      <c r="Q22" s="86"/>
      <c r="R22" s="41"/>
      <c r="S22" s="41"/>
      <c r="T22" s="41"/>
      <c r="U22" s="89"/>
      <c r="V22" s="90"/>
      <c r="W22" s="90"/>
      <c r="X22" s="91"/>
      <c r="Y22" s="90"/>
      <c r="Z22" s="92"/>
      <c r="AA22" s="38"/>
      <c r="AB22" s="93"/>
      <c r="AC22" s="93"/>
      <c r="AD22" s="94"/>
      <c r="AE22" s="14"/>
      <c r="AF22" s="14"/>
      <c r="AG22" s="14"/>
      <c r="AH22" s="94"/>
      <c r="AI22" s="14"/>
      <c r="AJ22" s="14"/>
      <c r="AK22" s="14"/>
      <c r="AL22" s="95"/>
      <c r="AM22" s="94"/>
      <c r="AN22" s="94"/>
      <c r="AO22" s="73"/>
      <c r="AP22" s="79"/>
      <c r="AQ22" s="82"/>
      <c r="AR22" s="82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</row>
    <row r="23" spans="2:57" ht="17.25" x14ac:dyDescent="0.3">
      <c r="B23" s="21">
        <v>17</v>
      </c>
      <c r="C23" s="21" t="s">
        <v>244</v>
      </c>
      <c r="D23" s="24" t="s">
        <v>640</v>
      </c>
      <c r="E23" s="6" t="s">
        <v>262</v>
      </c>
      <c r="F23" s="69" t="s">
        <v>247</v>
      </c>
      <c r="G23" s="7">
        <v>2389</v>
      </c>
      <c r="H23" s="68">
        <f t="shared" si="0"/>
        <v>722.66924798838409</v>
      </c>
      <c r="I23" s="68" t="s">
        <v>248</v>
      </c>
      <c r="J23" s="68" t="s">
        <v>249</v>
      </c>
      <c r="K23" s="68" t="s">
        <v>248</v>
      </c>
      <c r="L23" s="68" t="s">
        <v>147</v>
      </c>
      <c r="M23" s="21" t="s">
        <v>47</v>
      </c>
      <c r="N23" s="40"/>
      <c r="O23" s="41"/>
      <c r="P23" s="41"/>
      <c r="Q23" s="86"/>
      <c r="R23" s="41"/>
      <c r="S23" s="41"/>
      <c r="T23" s="41"/>
      <c r="U23" s="89"/>
      <c r="V23" s="90"/>
      <c r="W23" s="90"/>
      <c r="X23" s="91"/>
      <c r="Y23" s="90"/>
      <c r="Z23" s="92"/>
      <c r="AA23" s="38"/>
      <c r="AB23" s="93"/>
      <c r="AC23" s="93"/>
      <c r="AD23" s="94"/>
      <c r="AE23" s="14"/>
      <c r="AF23" s="14"/>
      <c r="AG23" s="14"/>
      <c r="AH23" s="94"/>
      <c r="AI23" s="14"/>
      <c r="AJ23" s="14"/>
      <c r="AK23" s="14"/>
      <c r="AL23" s="95"/>
      <c r="AM23" s="94"/>
      <c r="AN23" s="94"/>
      <c r="AO23" s="73"/>
      <c r="AP23" s="79"/>
      <c r="AQ23" s="82"/>
      <c r="AR23" s="82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</row>
    <row r="24" spans="2:57" ht="17.25" x14ac:dyDescent="0.3">
      <c r="B24" s="21">
        <v>18</v>
      </c>
      <c r="C24" s="21" t="s">
        <v>244</v>
      </c>
      <c r="D24" s="24" t="s">
        <v>641</v>
      </c>
      <c r="E24" s="6" t="s">
        <v>264</v>
      </c>
      <c r="F24" s="69" t="s">
        <v>247</v>
      </c>
      <c r="G24" s="7">
        <v>2424</v>
      </c>
      <c r="H24" s="68">
        <f t="shared" si="0"/>
        <v>733.25670034484847</v>
      </c>
      <c r="I24" s="68" t="s">
        <v>248</v>
      </c>
      <c r="J24" s="68" t="s">
        <v>249</v>
      </c>
      <c r="K24" s="68" t="s">
        <v>248</v>
      </c>
      <c r="L24" s="68" t="s">
        <v>147</v>
      </c>
      <c r="M24" s="21" t="s">
        <v>47</v>
      </c>
      <c r="N24" s="40"/>
      <c r="O24" s="41"/>
      <c r="P24" s="41"/>
      <c r="Q24" s="86"/>
      <c r="R24" s="41"/>
      <c r="S24" s="41"/>
      <c r="T24" s="41"/>
      <c r="U24" s="89"/>
      <c r="V24" s="90"/>
      <c r="W24" s="90"/>
      <c r="X24" s="91"/>
      <c r="Y24" s="90"/>
      <c r="Z24" s="92"/>
      <c r="AA24" s="38"/>
      <c r="AB24" s="93"/>
      <c r="AC24" s="93"/>
      <c r="AD24" s="94"/>
      <c r="AE24" s="14"/>
      <c r="AF24" s="14"/>
      <c r="AG24" s="14"/>
      <c r="AH24" s="94"/>
      <c r="AI24" s="14"/>
      <c r="AJ24" s="14"/>
      <c r="AK24" s="14"/>
      <c r="AL24" s="95"/>
      <c r="AM24" s="94"/>
      <c r="AN24" s="94"/>
      <c r="AO24" s="73"/>
      <c r="AP24" s="79"/>
      <c r="AQ24" s="82"/>
      <c r="AR24" s="82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</row>
    <row r="25" spans="2:57" ht="17.25" x14ac:dyDescent="0.3">
      <c r="B25" s="21">
        <v>19</v>
      </c>
      <c r="C25" s="21" t="s">
        <v>244</v>
      </c>
      <c r="D25" s="24" t="s">
        <v>642</v>
      </c>
      <c r="E25" s="6" t="s">
        <v>266</v>
      </c>
      <c r="F25" s="69" t="s">
        <v>247</v>
      </c>
      <c r="G25" s="7">
        <v>2412</v>
      </c>
      <c r="H25" s="7">
        <f t="shared" si="0"/>
        <v>729.62671667977497</v>
      </c>
      <c r="I25" s="68" t="s">
        <v>248</v>
      </c>
      <c r="J25" s="68" t="s">
        <v>249</v>
      </c>
      <c r="K25" s="68" t="s">
        <v>248</v>
      </c>
      <c r="L25" s="68" t="s">
        <v>147</v>
      </c>
      <c r="M25" s="23" t="s">
        <v>47</v>
      </c>
      <c r="N25" s="21"/>
      <c r="O25" s="23"/>
      <c r="P25" s="21"/>
      <c r="Q25" s="24"/>
      <c r="R25" s="21"/>
      <c r="S25" s="21"/>
      <c r="T25" s="21"/>
      <c r="U25" s="25"/>
      <c r="V25" s="26"/>
      <c r="W25" s="26"/>
      <c r="X25" s="8"/>
      <c r="Y25" s="26"/>
      <c r="Z25" s="27"/>
      <c r="AA25" s="7"/>
      <c r="AB25" s="9"/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2:57" ht="17.25" x14ac:dyDescent="0.3">
      <c r="B26" s="21">
        <v>20</v>
      </c>
      <c r="C26" s="21" t="s">
        <v>244</v>
      </c>
      <c r="D26" s="24" t="s">
        <v>643</v>
      </c>
      <c r="E26" s="6" t="s">
        <v>268</v>
      </c>
      <c r="F26" s="69" t="s">
        <v>247</v>
      </c>
      <c r="G26" s="7">
        <v>2509</v>
      </c>
      <c r="H26" s="7">
        <f t="shared" si="0"/>
        <v>758.96908463911916</v>
      </c>
      <c r="I26" s="68" t="s">
        <v>248</v>
      </c>
      <c r="J26" s="68" t="s">
        <v>249</v>
      </c>
      <c r="K26" s="68" t="s">
        <v>248</v>
      </c>
      <c r="L26" s="68" t="s">
        <v>147</v>
      </c>
      <c r="M26" s="21" t="s">
        <v>47</v>
      </c>
      <c r="N26" s="21"/>
      <c r="O26" s="23"/>
      <c r="P26" s="21"/>
      <c r="Q26" s="24"/>
      <c r="R26" s="21"/>
      <c r="S26" s="21"/>
      <c r="T26" s="21"/>
      <c r="U26" s="25"/>
      <c r="V26" s="26"/>
      <c r="W26" s="28"/>
      <c r="X26" s="13"/>
      <c r="Y26" s="28"/>
      <c r="Z26" s="29"/>
      <c r="AA26" s="30"/>
      <c r="AB26" s="10"/>
      <c r="AC26" s="10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6"/>
      <c r="AP26" s="6"/>
      <c r="AQ26" s="6"/>
      <c r="AR26" s="6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2:57" ht="17.25" x14ac:dyDescent="0.3">
      <c r="B27" s="21">
        <v>21</v>
      </c>
      <c r="C27" s="21" t="s">
        <v>244</v>
      </c>
      <c r="D27" s="24" t="s">
        <v>644</v>
      </c>
      <c r="E27" s="6" t="s">
        <v>270</v>
      </c>
      <c r="F27" s="69" t="s">
        <v>247</v>
      </c>
      <c r="G27" s="7">
        <v>2798</v>
      </c>
      <c r="H27" s="7">
        <f t="shared" si="0"/>
        <v>846.3911912396394</v>
      </c>
      <c r="I27" s="68" t="s">
        <v>248</v>
      </c>
      <c r="J27" s="68" t="s">
        <v>249</v>
      </c>
      <c r="K27" s="68" t="s">
        <v>248</v>
      </c>
      <c r="L27" s="68" t="s">
        <v>147</v>
      </c>
      <c r="M27" s="21" t="s">
        <v>47</v>
      </c>
      <c r="N27" s="21"/>
      <c r="O27" s="23"/>
      <c r="P27" s="21"/>
      <c r="Q27" s="24"/>
      <c r="R27" s="21"/>
      <c r="S27" s="21"/>
      <c r="T27" s="21"/>
      <c r="U27" s="25"/>
      <c r="V27" s="26"/>
      <c r="W27" s="28"/>
      <c r="X27" s="13"/>
      <c r="Y27" s="28"/>
      <c r="Z27" s="29"/>
      <c r="AA27" s="30"/>
      <c r="AB27" s="10"/>
      <c r="AC27" s="10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6"/>
      <c r="AP27" s="6"/>
      <c r="AQ27" s="6"/>
      <c r="AR27" s="6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2:57" ht="17.25" x14ac:dyDescent="0.3">
      <c r="B28" s="21">
        <v>22</v>
      </c>
      <c r="C28" s="21" t="s">
        <v>244</v>
      </c>
      <c r="D28" s="21" t="s">
        <v>645</v>
      </c>
      <c r="E28" s="35" t="s">
        <v>646</v>
      </c>
      <c r="F28" s="21" t="s">
        <v>247</v>
      </c>
      <c r="G28" s="7">
        <v>1539</v>
      </c>
      <c r="H28" s="7">
        <f t="shared" si="0"/>
        <v>465.54540504567728</v>
      </c>
      <c r="I28" s="7" t="s">
        <v>248</v>
      </c>
      <c r="J28" s="68" t="s">
        <v>249</v>
      </c>
      <c r="K28" s="7" t="s">
        <v>248</v>
      </c>
      <c r="L28" s="7" t="s">
        <v>147</v>
      </c>
      <c r="M28" s="21" t="s">
        <v>47</v>
      </c>
      <c r="N28" s="21"/>
      <c r="O28" s="21"/>
      <c r="P28" s="21"/>
      <c r="Q28" s="21"/>
      <c r="R28" s="21"/>
      <c r="S28" s="21"/>
      <c r="T28" s="21"/>
      <c r="U28" s="26"/>
      <c r="V28" s="26"/>
      <c r="W28" s="26"/>
      <c r="X28" s="8"/>
      <c r="Y28" s="26"/>
      <c r="Z28" s="27"/>
      <c r="AA28" s="7"/>
      <c r="AB28" s="9"/>
      <c r="AC28" s="9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6"/>
      <c r="AP28" s="6"/>
      <c r="AQ28" s="6"/>
      <c r="AR28" s="6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2:57" ht="17.25" x14ac:dyDescent="0.3">
      <c r="B29" s="21">
        <v>23</v>
      </c>
      <c r="C29" s="21" t="s">
        <v>244</v>
      </c>
      <c r="D29" s="21" t="s">
        <v>645</v>
      </c>
      <c r="E29" s="35" t="s">
        <v>647</v>
      </c>
      <c r="F29" s="21" t="s">
        <v>247</v>
      </c>
      <c r="G29" s="7">
        <v>1006</v>
      </c>
      <c r="H29" s="7">
        <f t="shared" si="0"/>
        <v>304.31363058866236</v>
      </c>
      <c r="I29" s="7" t="s">
        <v>248</v>
      </c>
      <c r="J29" s="68" t="s">
        <v>249</v>
      </c>
      <c r="K29" s="7" t="s">
        <v>248</v>
      </c>
      <c r="L29" s="7" t="s">
        <v>147</v>
      </c>
      <c r="M29" s="21" t="s">
        <v>47</v>
      </c>
      <c r="N29" s="21"/>
      <c r="O29" s="21"/>
      <c r="P29" s="21"/>
      <c r="Q29" s="21"/>
      <c r="R29" s="21"/>
      <c r="S29" s="21"/>
      <c r="T29" s="21"/>
      <c r="U29" s="26"/>
      <c r="V29" s="26"/>
      <c r="W29" s="26"/>
      <c r="X29" s="8"/>
      <c r="Y29" s="26"/>
      <c r="Z29" s="27"/>
      <c r="AA29" s="7"/>
      <c r="AB29" s="9"/>
      <c r="AC29" s="9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6"/>
      <c r="AP29" s="6"/>
      <c r="AQ29" s="6"/>
      <c r="AR29" s="6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2:57" ht="17.25" x14ac:dyDescent="0.3">
      <c r="B30" s="21">
        <v>24</v>
      </c>
      <c r="C30" s="21" t="s">
        <v>244</v>
      </c>
      <c r="D30" s="24" t="s">
        <v>648</v>
      </c>
      <c r="E30" s="6" t="s">
        <v>274</v>
      </c>
      <c r="F30" s="69" t="s">
        <v>247</v>
      </c>
      <c r="G30" s="7">
        <v>1937</v>
      </c>
      <c r="H30" s="7">
        <f t="shared" si="0"/>
        <v>585.93986327061532</v>
      </c>
      <c r="I30" s="68" t="s">
        <v>248</v>
      </c>
      <c r="J30" s="68" t="s">
        <v>249</v>
      </c>
      <c r="K30" s="68" t="s">
        <v>248</v>
      </c>
      <c r="L30" s="68" t="s">
        <v>147</v>
      </c>
      <c r="M30" s="21" t="s">
        <v>47</v>
      </c>
      <c r="N30" s="21"/>
      <c r="O30" s="23"/>
      <c r="P30" s="21"/>
      <c r="Q30" s="24"/>
      <c r="R30" s="21"/>
      <c r="S30" s="21"/>
      <c r="T30" s="21"/>
      <c r="U30" s="25"/>
      <c r="V30" s="26"/>
      <c r="W30" s="28"/>
      <c r="X30" s="13"/>
      <c r="Y30" s="28"/>
      <c r="Z30" s="29"/>
      <c r="AA30" s="30"/>
      <c r="AB30" s="10"/>
      <c r="AC30" s="10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6"/>
      <c r="AP30" s="6"/>
      <c r="AQ30" s="6"/>
      <c r="AR30" s="6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2:57" ht="17.25" x14ac:dyDescent="0.3">
      <c r="B31" s="21">
        <v>25</v>
      </c>
      <c r="C31" s="21" t="s">
        <v>244</v>
      </c>
      <c r="D31" s="24" t="s">
        <v>649</v>
      </c>
      <c r="E31" s="6" t="s">
        <v>277</v>
      </c>
      <c r="F31" s="69" t="s">
        <v>247</v>
      </c>
      <c r="G31" s="7">
        <v>1078</v>
      </c>
      <c r="H31" s="7">
        <f t="shared" si="0"/>
        <v>326.0935325791034</v>
      </c>
      <c r="I31" s="68" t="s">
        <v>248</v>
      </c>
      <c r="J31" s="68" t="s">
        <v>249</v>
      </c>
      <c r="K31" s="68" t="s">
        <v>248</v>
      </c>
      <c r="L31" s="68" t="s">
        <v>147</v>
      </c>
      <c r="M31" s="21" t="s">
        <v>47</v>
      </c>
      <c r="N31" s="21"/>
      <c r="O31" s="23"/>
      <c r="P31" s="21"/>
      <c r="Q31" s="24"/>
      <c r="R31" s="21"/>
      <c r="S31" s="21"/>
      <c r="T31" s="21"/>
      <c r="U31" s="25"/>
      <c r="V31" s="26"/>
      <c r="W31" s="28"/>
      <c r="X31" s="13"/>
      <c r="Y31" s="28"/>
      <c r="Z31" s="29"/>
      <c r="AA31" s="30"/>
      <c r="AB31" s="10"/>
      <c r="AC31" s="10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6"/>
      <c r="AP31" s="6"/>
      <c r="AQ31" s="6"/>
      <c r="AR31" s="6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2:57" ht="17.25" x14ac:dyDescent="0.3">
      <c r="B32" s="21">
        <v>26</v>
      </c>
      <c r="C32" s="21" t="s">
        <v>244</v>
      </c>
      <c r="D32" s="24" t="s">
        <v>650</v>
      </c>
      <c r="E32" s="6" t="s">
        <v>283</v>
      </c>
      <c r="F32" s="69" t="s">
        <v>247</v>
      </c>
      <c r="G32" s="7">
        <v>1309.3</v>
      </c>
      <c r="H32" s="7">
        <f t="shared" si="0"/>
        <v>396.0614677233952</v>
      </c>
      <c r="I32" s="68" t="s">
        <v>248</v>
      </c>
      <c r="J32" s="68" t="s">
        <v>249</v>
      </c>
      <c r="K32" s="68" t="s">
        <v>248</v>
      </c>
      <c r="L32" s="68" t="s">
        <v>147</v>
      </c>
      <c r="M32" s="21" t="s">
        <v>76</v>
      </c>
      <c r="N32" s="21"/>
      <c r="O32" s="23"/>
      <c r="P32" s="21"/>
      <c r="Q32" s="24"/>
      <c r="R32" s="21"/>
      <c r="S32" s="21"/>
      <c r="T32" s="21"/>
      <c r="U32" s="25"/>
      <c r="V32" s="26"/>
      <c r="W32" s="28"/>
      <c r="X32" s="13"/>
      <c r="Y32" s="28"/>
      <c r="Z32" s="29"/>
      <c r="AA32" s="30"/>
      <c r="AB32" s="10"/>
      <c r="AC32" s="10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6"/>
      <c r="AP32" s="6"/>
      <c r="AQ32" s="6"/>
      <c r="AR32" s="6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2:57" ht="17.25" x14ac:dyDescent="0.3">
      <c r="B33" s="21">
        <v>27</v>
      </c>
      <c r="C33" s="21" t="s">
        <v>244</v>
      </c>
      <c r="D33" s="24" t="s">
        <v>651</v>
      </c>
      <c r="E33" s="6" t="s">
        <v>652</v>
      </c>
      <c r="F33" s="69" t="s">
        <v>247</v>
      </c>
      <c r="G33" s="7">
        <v>6958.3</v>
      </c>
      <c r="H33" s="7">
        <f t="shared" si="0"/>
        <v>2104.8762780567486</v>
      </c>
      <c r="I33" s="68" t="s">
        <v>248</v>
      </c>
      <c r="J33" s="68" t="s">
        <v>249</v>
      </c>
      <c r="K33" s="68" t="s">
        <v>248</v>
      </c>
      <c r="L33" s="68" t="s">
        <v>147</v>
      </c>
      <c r="M33" s="21" t="s">
        <v>76</v>
      </c>
      <c r="N33" s="21"/>
      <c r="O33" s="23"/>
      <c r="P33" s="21"/>
      <c r="Q33" s="24"/>
      <c r="R33" s="21"/>
      <c r="S33" s="21"/>
      <c r="T33" s="21"/>
      <c r="U33" s="25"/>
      <c r="V33" s="26"/>
      <c r="W33" s="28"/>
      <c r="X33" s="13"/>
      <c r="Y33" s="28"/>
      <c r="Z33" s="29"/>
      <c r="AA33" s="30"/>
      <c r="AB33" s="10"/>
      <c r="AC33" s="10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6"/>
      <c r="AP33" s="6"/>
      <c r="AQ33" s="6"/>
      <c r="AR33" s="6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2:57" ht="17.25" x14ac:dyDescent="0.3">
      <c r="B34" s="21">
        <v>28</v>
      </c>
      <c r="C34" s="21" t="s">
        <v>244</v>
      </c>
      <c r="D34" s="24" t="s">
        <v>653</v>
      </c>
      <c r="E34" s="6" t="s">
        <v>654</v>
      </c>
      <c r="F34" s="69" t="s">
        <v>247</v>
      </c>
      <c r="G34" s="7">
        <v>3150.6</v>
      </c>
      <c r="H34" s="7">
        <f t="shared" si="0"/>
        <v>953.05221126504921</v>
      </c>
      <c r="I34" s="68" t="s">
        <v>248</v>
      </c>
      <c r="J34" s="68" t="s">
        <v>249</v>
      </c>
      <c r="K34" s="68" t="s">
        <v>248</v>
      </c>
      <c r="L34" s="68" t="s">
        <v>147</v>
      </c>
      <c r="M34" s="21" t="s">
        <v>76</v>
      </c>
      <c r="N34" s="21"/>
      <c r="O34" s="23"/>
      <c r="P34" s="21"/>
      <c r="Q34" s="24"/>
      <c r="R34" s="21"/>
      <c r="S34" s="21"/>
      <c r="T34" s="21"/>
      <c r="U34" s="25"/>
      <c r="V34" s="26"/>
      <c r="W34" s="28"/>
      <c r="X34" s="13"/>
      <c r="Y34" s="28"/>
      <c r="Z34" s="29"/>
      <c r="AA34" s="30"/>
      <c r="AB34" s="10"/>
      <c r="AC34" s="10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6"/>
      <c r="AP34" s="6"/>
      <c r="AQ34" s="6"/>
      <c r="AR34" s="6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2:57" ht="17.25" x14ac:dyDescent="0.3">
      <c r="B35" s="21">
        <v>29</v>
      </c>
      <c r="C35" s="21" t="s">
        <v>244</v>
      </c>
      <c r="D35" s="24" t="s">
        <v>655</v>
      </c>
      <c r="E35" s="6" t="s">
        <v>656</v>
      </c>
      <c r="F35" s="69" t="s">
        <v>247</v>
      </c>
      <c r="G35" s="7">
        <v>5877.3</v>
      </c>
      <c r="H35" s="7">
        <f t="shared" si="0"/>
        <v>1777.8752495613769</v>
      </c>
      <c r="I35" s="68" t="s">
        <v>248</v>
      </c>
      <c r="J35" s="68" t="s">
        <v>249</v>
      </c>
      <c r="K35" s="68" t="s">
        <v>248</v>
      </c>
      <c r="L35" s="68" t="s">
        <v>147</v>
      </c>
      <c r="M35" s="21" t="s">
        <v>76</v>
      </c>
      <c r="N35" s="21"/>
      <c r="O35" s="23"/>
      <c r="P35" s="21"/>
      <c r="Q35" s="24"/>
      <c r="R35" s="21"/>
      <c r="S35" s="21"/>
      <c r="T35" s="21"/>
      <c r="U35" s="25"/>
      <c r="V35" s="26"/>
      <c r="W35" s="28"/>
      <c r="X35" s="13"/>
      <c r="Y35" s="28"/>
      <c r="Z35" s="29"/>
      <c r="AA35" s="30"/>
      <c r="AB35" s="10"/>
      <c r="AC35" s="10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6"/>
      <c r="AP35" s="6"/>
      <c r="AQ35" s="6"/>
      <c r="AR35" s="6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2:57" ht="17.25" x14ac:dyDescent="0.3">
      <c r="B36" s="21">
        <v>30</v>
      </c>
      <c r="C36" s="21" t="s">
        <v>244</v>
      </c>
      <c r="D36" s="24" t="s">
        <v>657</v>
      </c>
      <c r="E36" s="6" t="s">
        <v>658</v>
      </c>
      <c r="F36" s="69" t="s">
        <v>247</v>
      </c>
      <c r="G36" s="7">
        <v>1738.6</v>
      </c>
      <c r="H36" s="7">
        <f t="shared" si="0"/>
        <v>525.92413334139997</v>
      </c>
      <c r="I36" s="68" t="s">
        <v>248</v>
      </c>
      <c r="J36" s="68" t="s">
        <v>249</v>
      </c>
      <c r="K36" s="68" t="s">
        <v>248</v>
      </c>
      <c r="L36" s="68" t="s">
        <v>147</v>
      </c>
      <c r="M36" s="21" t="s">
        <v>76</v>
      </c>
      <c r="N36" s="21"/>
      <c r="O36" s="23"/>
      <c r="P36" s="21"/>
      <c r="Q36" s="24"/>
      <c r="R36" s="21"/>
      <c r="S36" s="21"/>
      <c r="T36" s="21"/>
      <c r="U36" s="25"/>
      <c r="V36" s="26"/>
      <c r="W36" s="28"/>
      <c r="X36" s="13"/>
      <c r="Y36" s="28"/>
      <c r="Z36" s="29"/>
      <c r="AA36" s="30"/>
      <c r="AB36" s="10"/>
      <c r="AC36" s="10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6"/>
      <c r="AP36" s="6"/>
      <c r="AQ36" s="6"/>
      <c r="AR36" s="6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2:57" ht="17.25" x14ac:dyDescent="0.3">
      <c r="B37" s="21">
        <v>31</v>
      </c>
      <c r="C37" s="21" t="s">
        <v>244</v>
      </c>
      <c r="D37" s="21" t="s">
        <v>659</v>
      </c>
      <c r="E37" s="35" t="s">
        <v>660</v>
      </c>
      <c r="F37" s="21" t="s">
        <v>247</v>
      </c>
      <c r="G37" s="7">
        <v>972.1</v>
      </c>
      <c r="H37" s="7">
        <f t="shared" si="0"/>
        <v>294.0589267348297</v>
      </c>
      <c r="I37" s="7" t="s">
        <v>248</v>
      </c>
      <c r="J37" s="68" t="s">
        <v>249</v>
      </c>
      <c r="K37" s="7" t="s">
        <v>248</v>
      </c>
      <c r="L37" s="7" t="s">
        <v>147</v>
      </c>
      <c r="M37" s="21" t="s">
        <v>47</v>
      </c>
      <c r="N37" s="21"/>
      <c r="O37" s="21"/>
      <c r="P37" s="21"/>
      <c r="Q37" s="21"/>
      <c r="R37" s="21"/>
      <c r="S37" s="21"/>
      <c r="T37" s="21"/>
      <c r="U37" s="26"/>
      <c r="V37" s="26"/>
      <c r="W37" s="26"/>
      <c r="X37" s="8"/>
      <c r="Y37" s="26"/>
      <c r="Z37" s="27"/>
      <c r="AA37" s="7"/>
      <c r="AB37" s="9"/>
      <c r="AC37" s="9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6"/>
      <c r="AP37" s="6"/>
      <c r="AQ37" s="6"/>
      <c r="AR37" s="6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2:57" ht="17.25" x14ac:dyDescent="0.3">
      <c r="B38" s="21">
        <v>32</v>
      </c>
      <c r="C38" s="21" t="s">
        <v>244</v>
      </c>
      <c r="D38" s="21" t="s">
        <v>659</v>
      </c>
      <c r="E38" s="35" t="s">
        <v>661</v>
      </c>
      <c r="F38" s="21" t="s">
        <v>247</v>
      </c>
      <c r="G38" s="7">
        <v>923.3</v>
      </c>
      <c r="H38" s="7">
        <f t="shared" si="0"/>
        <v>279.29699316353077</v>
      </c>
      <c r="I38" s="7" t="s">
        <v>248</v>
      </c>
      <c r="J38" s="68" t="s">
        <v>249</v>
      </c>
      <c r="K38" s="7" t="s">
        <v>248</v>
      </c>
      <c r="L38" s="7" t="s">
        <v>147</v>
      </c>
      <c r="M38" s="21" t="s">
        <v>47</v>
      </c>
      <c r="N38" s="21"/>
      <c r="O38" s="21"/>
      <c r="P38" s="21"/>
      <c r="Q38" s="21"/>
      <c r="R38" s="21"/>
      <c r="S38" s="21"/>
      <c r="T38" s="21"/>
      <c r="U38" s="26"/>
      <c r="V38" s="26"/>
      <c r="W38" s="26"/>
      <c r="X38" s="8"/>
      <c r="Y38" s="26"/>
      <c r="Z38" s="27"/>
      <c r="AA38" s="7"/>
      <c r="AB38" s="9"/>
      <c r="AC38" s="9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6"/>
      <c r="AP38" s="6"/>
      <c r="AQ38" s="6"/>
      <c r="AR38" s="6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2:57" ht="17.25" x14ac:dyDescent="0.3">
      <c r="B39" s="21">
        <v>33</v>
      </c>
      <c r="C39" s="21" t="s">
        <v>296</v>
      </c>
      <c r="D39" s="24" t="s">
        <v>297</v>
      </c>
      <c r="E39" s="6" t="s">
        <v>298</v>
      </c>
      <c r="F39" s="80" t="s">
        <v>299</v>
      </c>
      <c r="G39" s="7">
        <v>2202</v>
      </c>
      <c r="H39" s="7">
        <f t="shared" si="0"/>
        <v>666.10200254098856</v>
      </c>
      <c r="I39" s="68" t="s">
        <v>248</v>
      </c>
      <c r="J39" s="68" t="s">
        <v>249</v>
      </c>
      <c r="K39" s="68" t="s">
        <v>248</v>
      </c>
      <c r="L39" s="68" t="s">
        <v>147</v>
      </c>
      <c r="M39" s="21" t="s">
        <v>47</v>
      </c>
      <c r="N39" s="21" t="s">
        <v>255</v>
      </c>
      <c r="O39" s="23"/>
      <c r="P39" s="21"/>
      <c r="Q39" s="24"/>
      <c r="R39" s="21"/>
      <c r="S39" s="21"/>
      <c r="T39" s="21"/>
      <c r="U39" s="25"/>
      <c r="V39" s="26"/>
      <c r="W39" s="28"/>
      <c r="X39" s="13"/>
      <c r="Y39" s="28"/>
      <c r="Z39" s="29"/>
      <c r="AA39" s="30"/>
      <c r="AB39" s="10"/>
      <c r="AC39" s="10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6"/>
      <c r="AP39" s="6"/>
      <c r="AQ39" s="6"/>
      <c r="AR39" s="6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2:57" ht="17.25" x14ac:dyDescent="0.3">
      <c r="B40" s="21">
        <v>34</v>
      </c>
      <c r="C40" s="21" t="s">
        <v>296</v>
      </c>
      <c r="D40" s="24" t="s">
        <v>301</v>
      </c>
      <c r="E40" s="6" t="s">
        <v>662</v>
      </c>
      <c r="F40" s="80" t="s">
        <v>299</v>
      </c>
      <c r="G40" s="7">
        <v>1431</v>
      </c>
      <c r="H40" s="7">
        <f t="shared" si="0"/>
        <v>432.87555206001571</v>
      </c>
      <c r="I40" s="68" t="s">
        <v>248</v>
      </c>
      <c r="J40" s="68" t="s">
        <v>249</v>
      </c>
      <c r="K40" s="68" t="s">
        <v>248</v>
      </c>
      <c r="L40" s="68" t="s">
        <v>147</v>
      </c>
      <c r="M40" s="21" t="s">
        <v>47</v>
      </c>
      <c r="N40" s="21" t="s">
        <v>255</v>
      </c>
      <c r="O40" s="23"/>
      <c r="P40" s="21"/>
      <c r="Q40" s="24"/>
      <c r="R40" s="21"/>
      <c r="S40" s="21"/>
      <c r="T40" s="21"/>
      <c r="U40" s="25"/>
      <c r="V40" s="26"/>
      <c r="W40" s="28"/>
      <c r="X40" s="13"/>
      <c r="Y40" s="28"/>
      <c r="Z40" s="29"/>
      <c r="AA40" s="30"/>
      <c r="AB40" s="10"/>
      <c r="AC40" s="10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6"/>
      <c r="AP40" s="6"/>
      <c r="AQ40" s="6"/>
      <c r="AR40" s="6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2:57" ht="17.25" x14ac:dyDescent="0.3">
      <c r="B41" s="21">
        <v>35</v>
      </c>
      <c r="C41" s="21" t="s">
        <v>296</v>
      </c>
      <c r="D41" s="24" t="s">
        <v>303</v>
      </c>
      <c r="E41" s="6" t="s">
        <v>663</v>
      </c>
      <c r="F41" s="80" t="s">
        <v>299</v>
      </c>
      <c r="G41" s="7">
        <v>4625</v>
      </c>
      <c r="H41" s="7">
        <f t="shared" si="0"/>
        <v>1399.0562042470808</v>
      </c>
      <c r="I41" s="68" t="s">
        <v>248</v>
      </c>
      <c r="J41" s="68" t="s">
        <v>249</v>
      </c>
      <c r="K41" s="68" t="s">
        <v>248</v>
      </c>
      <c r="L41" s="68" t="s">
        <v>147</v>
      </c>
      <c r="M41" s="21" t="s">
        <v>47</v>
      </c>
      <c r="N41" s="21" t="s">
        <v>255</v>
      </c>
      <c r="O41" s="23"/>
      <c r="P41" s="21"/>
      <c r="Q41" s="24"/>
      <c r="R41" s="21"/>
      <c r="S41" s="21"/>
      <c r="T41" s="21"/>
      <c r="U41" s="25"/>
      <c r="V41" s="26"/>
      <c r="W41" s="28"/>
      <c r="X41" s="13"/>
      <c r="Y41" s="28"/>
      <c r="Z41" s="29"/>
      <c r="AA41" s="30"/>
      <c r="AB41" s="10"/>
      <c r="AC41" s="10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6"/>
      <c r="AP41" s="6"/>
      <c r="AQ41" s="6"/>
      <c r="AR41" s="6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2:57" ht="17.25" x14ac:dyDescent="0.3">
      <c r="B42" s="21">
        <v>36</v>
      </c>
      <c r="C42" s="21" t="s">
        <v>296</v>
      </c>
      <c r="D42" s="21" t="s">
        <v>306</v>
      </c>
      <c r="E42" s="37" t="s">
        <v>664</v>
      </c>
      <c r="F42" s="22" t="s">
        <v>299</v>
      </c>
      <c r="G42" s="7">
        <v>3484</v>
      </c>
      <c r="H42" s="7">
        <f t="shared" si="0"/>
        <v>1053.9052574263414</v>
      </c>
      <c r="I42" s="7" t="s">
        <v>248</v>
      </c>
      <c r="J42" s="68" t="s">
        <v>249</v>
      </c>
      <c r="K42" s="7" t="s">
        <v>248</v>
      </c>
      <c r="L42" s="7" t="s">
        <v>147</v>
      </c>
      <c r="M42" s="21" t="s">
        <v>47</v>
      </c>
      <c r="N42" s="21" t="s">
        <v>255</v>
      </c>
      <c r="O42" s="21"/>
      <c r="P42" s="21"/>
      <c r="Q42" s="21"/>
      <c r="R42" s="21"/>
      <c r="S42" s="21"/>
      <c r="T42" s="21"/>
      <c r="U42" s="26"/>
      <c r="V42" s="26"/>
      <c r="W42" s="26"/>
      <c r="X42" s="8"/>
      <c r="Y42" s="26"/>
      <c r="Z42" s="27"/>
      <c r="AA42" s="7"/>
      <c r="AB42" s="9"/>
      <c r="AC42" s="9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6"/>
      <c r="AP42" s="6"/>
      <c r="AQ42" s="6"/>
      <c r="AR42" s="6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2:57" ht="17.25" x14ac:dyDescent="0.3">
      <c r="B43" s="21">
        <v>37</v>
      </c>
      <c r="C43" s="21" t="s">
        <v>296</v>
      </c>
      <c r="D43" s="21" t="s">
        <v>308</v>
      </c>
      <c r="E43" s="37" t="s">
        <v>665</v>
      </c>
      <c r="F43" s="22" t="s">
        <v>299</v>
      </c>
      <c r="G43" s="7">
        <v>2520</v>
      </c>
      <c r="H43" s="7">
        <f t="shared" si="0"/>
        <v>762.29656966543644</v>
      </c>
      <c r="I43" s="7" t="s">
        <v>248</v>
      </c>
      <c r="J43" s="68" t="s">
        <v>249</v>
      </c>
      <c r="K43" s="7" t="s">
        <v>248</v>
      </c>
      <c r="L43" s="7" t="s">
        <v>147</v>
      </c>
      <c r="M43" s="21" t="s">
        <v>47</v>
      </c>
      <c r="N43" s="21" t="s">
        <v>255</v>
      </c>
      <c r="O43" s="21"/>
      <c r="P43" s="21"/>
      <c r="Q43" s="21"/>
      <c r="R43" s="21"/>
      <c r="S43" s="21"/>
      <c r="T43" s="21"/>
      <c r="U43" s="26"/>
      <c r="V43" s="26"/>
      <c r="W43" s="26"/>
      <c r="X43" s="8"/>
      <c r="Y43" s="26"/>
      <c r="Z43" s="27"/>
      <c r="AA43" s="7"/>
      <c r="AB43" s="9"/>
      <c r="AC43" s="9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6"/>
      <c r="AP43" s="6"/>
      <c r="AQ43" s="6"/>
      <c r="AR43" s="6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2:57" ht="17.25" x14ac:dyDescent="0.3">
      <c r="B44" s="21">
        <v>38</v>
      </c>
      <c r="C44" s="21" t="s">
        <v>296</v>
      </c>
      <c r="D44" s="21" t="s">
        <v>310</v>
      </c>
      <c r="E44" s="37" t="s">
        <v>666</v>
      </c>
      <c r="F44" s="22" t="s">
        <v>299</v>
      </c>
      <c r="G44" s="7">
        <v>2694</v>
      </c>
      <c r="H44" s="7">
        <f t="shared" si="0"/>
        <v>814.93133280900236</v>
      </c>
      <c r="I44" s="7" t="s">
        <v>248</v>
      </c>
      <c r="J44" s="68" t="s">
        <v>249</v>
      </c>
      <c r="K44" s="7" t="s">
        <v>248</v>
      </c>
      <c r="L44" s="7" t="s">
        <v>147</v>
      </c>
      <c r="M44" s="21" t="s">
        <v>47</v>
      </c>
      <c r="N44" s="21" t="s">
        <v>255</v>
      </c>
      <c r="O44" s="21"/>
      <c r="P44" s="21"/>
      <c r="Q44" s="21"/>
      <c r="R44" s="21"/>
      <c r="S44" s="21"/>
      <c r="T44" s="21"/>
      <c r="U44" s="26"/>
      <c r="V44" s="26"/>
      <c r="W44" s="26"/>
      <c r="X44" s="8"/>
      <c r="Y44" s="26"/>
      <c r="Z44" s="27"/>
      <c r="AA44" s="7"/>
      <c r="AB44" s="9"/>
      <c r="AC44" s="9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6"/>
      <c r="AP44" s="6"/>
      <c r="AQ44" s="6"/>
      <c r="AR44" s="6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2:57" ht="17.25" x14ac:dyDescent="0.3">
      <c r="B45" s="21">
        <v>39</v>
      </c>
      <c r="C45" s="21" t="s">
        <v>296</v>
      </c>
      <c r="D45" s="21" t="s">
        <v>312</v>
      </c>
      <c r="E45" s="35" t="s">
        <v>667</v>
      </c>
      <c r="F45" s="22" t="s">
        <v>299</v>
      </c>
      <c r="G45" s="7">
        <v>1626</v>
      </c>
      <c r="H45" s="7">
        <f t="shared" si="0"/>
        <v>491.86278661746019</v>
      </c>
      <c r="I45" s="7" t="s">
        <v>248</v>
      </c>
      <c r="J45" s="68" t="s">
        <v>249</v>
      </c>
      <c r="K45" s="7" t="s">
        <v>248</v>
      </c>
      <c r="L45" s="7" t="s">
        <v>147</v>
      </c>
      <c r="M45" s="21" t="s">
        <v>47</v>
      </c>
      <c r="N45" s="21" t="s">
        <v>255</v>
      </c>
      <c r="O45" s="21"/>
      <c r="P45" s="21"/>
      <c r="Q45" s="21"/>
      <c r="R45" s="21"/>
      <c r="S45" s="21"/>
      <c r="T45" s="21"/>
      <c r="U45" s="26"/>
      <c r="V45" s="26"/>
      <c r="W45" s="26"/>
      <c r="X45" s="8"/>
      <c r="Y45" s="26"/>
      <c r="Z45" s="27"/>
      <c r="AA45" s="7"/>
      <c r="AB45" s="9"/>
      <c r="AC45" s="9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6"/>
      <c r="AP45" s="6"/>
      <c r="AQ45" s="6"/>
      <c r="AR45" s="6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2:57" ht="17.25" x14ac:dyDescent="0.3">
      <c r="B46" s="21">
        <v>40</v>
      </c>
      <c r="C46" s="21" t="s">
        <v>296</v>
      </c>
      <c r="D46" s="21" t="s">
        <v>312</v>
      </c>
      <c r="E46" s="35" t="s">
        <v>668</v>
      </c>
      <c r="F46" s="22" t="s">
        <v>299</v>
      </c>
      <c r="G46" s="7">
        <v>374</v>
      </c>
      <c r="H46" s="7">
        <f t="shared" si="0"/>
        <v>113.13449089479097</v>
      </c>
      <c r="I46" s="7" t="s">
        <v>248</v>
      </c>
      <c r="J46" s="68" t="s">
        <v>249</v>
      </c>
      <c r="K46" s="7" t="s">
        <v>248</v>
      </c>
      <c r="L46" s="7" t="s">
        <v>147</v>
      </c>
      <c r="M46" s="21" t="s">
        <v>47</v>
      </c>
      <c r="N46" s="21" t="s">
        <v>255</v>
      </c>
      <c r="O46" s="21"/>
      <c r="P46" s="21"/>
      <c r="Q46" s="21"/>
      <c r="R46" s="21"/>
      <c r="S46" s="21"/>
      <c r="T46" s="21"/>
      <c r="U46" s="26"/>
      <c r="V46" s="26"/>
      <c r="W46" s="26"/>
      <c r="X46" s="8"/>
      <c r="Y46" s="26"/>
      <c r="Z46" s="27"/>
      <c r="AA46" s="7"/>
      <c r="AB46" s="9"/>
      <c r="AC46" s="9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6"/>
      <c r="AP46" s="6"/>
      <c r="AQ46" s="6"/>
      <c r="AR46" s="6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2:57" ht="17.25" x14ac:dyDescent="0.3">
      <c r="B47" s="21">
        <v>41</v>
      </c>
      <c r="C47" s="21" t="s">
        <v>296</v>
      </c>
      <c r="D47" s="21" t="s">
        <v>312</v>
      </c>
      <c r="E47" s="35" t="s">
        <v>669</v>
      </c>
      <c r="F47" s="22" t="s">
        <v>299</v>
      </c>
      <c r="G47" s="7">
        <v>2301</v>
      </c>
      <c r="H47" s="7">
        <f t="shared" si="0"/>
        <v>696.04936777784496</v>
      </c>
      <c r="I47" s="7" t="s">
        <v>248</v>
      </c>
      <c r="J47" s="68" t="s">
        <v>249</v>
      </c>
      <c r="K47" s="7" t="s">
        <v>248</v>
      </c>
      <c r="L47" s="7" t="s">
        <v>147</v>
      </c>
      <c r="M47" s="21" t="s">
        <v>47</v>
      </c>
      <c r="N47" s="21" t="s">
        <v>255</v>
      </c>
      <c r="O47" s="21"/>
      <c r="P47" s="21"/>
      <c r="Q47" s="21"/>
      <c r="R47" s="21"/>
      <c r="S47" s="21"/>
      <c r="T47" s="21"/>
      <c r="U47" s="26"/>
      <c r="V47" s="26"/>
      <c r="W47" s="26"/>
      <c r="X47" s="8"/>
      <c r="Y47" s="26"/>
      <c r="Z47" s="27"/>
      <c r="AA47" s="7"/>
      <c r="AB47" s="9"/>
      <c r="AC47" s="9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6"/>
      <c r="AP47" s="6"/>
      <c r="AQ47" s="6"/>
      <c r="AR47" s="6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2:57" ht="17.25" x14ac:dyDescent="0.3">
      <c r="B48" s="21">
        <v>42</v>
      </c>
      <c r="C48" s="21" t="s">
        <v>296</v>
      </c>
      <c r="D48" s="24" t="s">
        <v>314</v>
      </c>
      <c r="E48" s="6" t="s">
        <v>670</v>
      </c>
      <c r="F48" s="80" t="s">
        <v>299</v>
      </c>
      <c r="G48" s="7">
        <v>4112</v>
      </c>
      <c r="H48" s="7">
        <f t="shared" si="0"/>
        <v>1243.8744025651883</v>
      </c>
      <c r="I48" s="68" t="s">
        <v>248</v>
      </c>
      <c r="J48" s="68" t="s">
        <v>249</v>
      </c>
      <c r="K48" s="68" t="s">
        <v>248</v>
      </c>
      <c r="L48" s="68" t="s">
        <v>147</v>
      </c>
      <c r="M48" s="21" t="s">
        <v>47</v>
      </c>
      <c r="N48" s="21" t="s">
        <v>255</v>
      </c>
      <c r="O48" s="23"/>
      <c r="P48" s="21"/>
      <c r="Q48" s="24"/>
      <c r="R48" s="21"/>
      <c r="S48" s="21"/>
      <c r="T48" s="21"/>
      <c r="U48" s="25"/>
      <c r="V48" s="26"/>
      <c r="W48" s="28"/>
      <c r="X48" s="13"/>
      <c r="Y48" s="28"/>
      <c r="Z48" s="29"/>
      <c r="AA48" s="30"/>
      <c r="AB48" s="10"/>
      <c r="AC48" s="10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6"/>
      <c r="AP48" s="6"/>
      <c r="AQ48" s="6"/>
      <c r="AR48" s="6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2:57" ht="17.25" x14ac:dyDescent="0.3">
      <c r="B49" s="21">
        <v>43</v>
      </c>
      <c r="C49" s="21" t="s">
        <v>296</v>
      </c>
      <c r="D49" s="21" t="s">
        <v>316</v>
      </c>
      <c r="E49" s="35" t="s">
        <v>671</v>
      </c>
      <c r="F49" s="22" t="s">
        <v>299</v>
      </c>
      <c r="G49" s="7">
        <v>2460</v>
      </c>
      <c r="H49" s="7">
        <f t="shared" si="0"/>
        <v>744.14665134006896</v>
      </c>
      <c r="I49" s="7" t="s">
        <v>248</v>
      </c>
      <c r="J49" s="68" t="s">
        <v>249</v>
      </c>
      <c r="K49" s="7" t="s">
        <v>248</v>
      </c>
      <c r="L49" s="7" t="s">
        <v>147</v>
      </c>
      <c r="M49" s="21" t="s">
        <v>47</v>
      </c>
      <c r="N49" s="21" t="s">
        <v>255</v>
      </c>
      <c r="O49" s="21"/>
      <c r="P49" s="21"/>
      <c r="Q49" s="21"/>
      <c r="R49" s="21"/>
      <c r="S49" s="21"/>
      <c r="T49" s="21"/>
      <c r="U49" s="26"/>
      <c r="V49" s="26"/>
      <c r="W49" s="26"/>
      <c r="X49" s="8"/>
      <c r="Y49" s="26"/>
      <c r="Z49" s="27"/>
      <c r="AA49" s="7"/>
      <c r="AB49" s="9"/>
      <c r="AC49" s="9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6"/>
      <c r="AP49" s="6"/>
      <c r="AQ49" s="6"/>
      <c r="AR49" s="6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2:57" ht="17.25" x14ac:dyDescent="0.3">
      <c r="B50" s="21">
        <v>44</v>
      </c>
      <c r="C50" s="21" t="s">
        <v>296</v>
      </c>
      <c r="D50" s="21" t="s">
        <v>316</v>
      </c>
      <c r="E50" s="35" t="s">
        <v>672</v>
      </c>
      <c r="F50" s="22" t="s">
        <v>299</v>
      </c>
      <c r="G50" s="7">
        <v>569</v>
      </c>
      <c r="H50" s="7">
        <f t="shared" si="0"/>
        <v>172.12172545223547</v>
      </c>
      <c r="I50" s="7" t="s">
        <v>248</v>
      </c>
      <c r="J50" s="68" t="s">
        <v>249</v>
      </c>
      <c r="K50" s="7" t="s">
        <v>248</v>
      </c>
      <c r="L50" s="7" t="s">
        <v>147</v>
      </c>
      <c r="M50" s="21" t="s">
        <v>47</v>
      </c>
      <c r="N50" s="21" t="s">
        <v>255</v>
      </c>
      <c r="O50" s="21"/>
      <c r="P50" s="21"/>
      <c r="Q50" s="21"/>
      <c r="R50" s="21"/>
      <c r="S50" s="21"/>
      <c r="T50" s="21"/>
      <c r="U50" s="26"/>
      <c r="V50" s="26"/>
      <c r="W50" s="26"/>
      <c r="X50" s="8"/>
      <c r="Y50" s="26"/>
      <c r="Z50" s="27"/>
      <c r="AA50" s="7"/>
      <c r="AB50" s="9"/>
      <c r="AC50" s="9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6"/>
      <c r="AP50" s="6"/>
      <c r="AQ50" s="6"/>
      <c r="AR50" s="6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2:57" ht="17.25" x14ac:dyDescent="0.3">
      <c r="B51" s="21">
        <v>45</v>
      </c>
      <c r="C51" s="21" t="s">
        <v>296</v>
      </c>
      <c r="D51" s="21" t="s">
        <v>673</v>
      </c>
      <c r="E51" s="73" t="s">
        <v>674</v>
      </c>
      <c r="F51" s="22" t="s">
        <v>299</v>
      </c>
      <c r="G51" s="7">
        <v>2380</v>
      </c>
      <c r="H51" s="68">
        <f t="shared" si="0"/>
        <v>719.94676023957891</v>
      </c>
      <c r="I51" s="68" t="s">
        <v>248</v>
      </c>
      <c r="J51" s="68" t="s">
        <v>249</v>
      </c>
      <c r="K51" s="68" t="s">
        <v>248</v>
      </c>
      <c r="L51" s="68" t="s">
        <v>147</v>
      </c>
      <c r="M51" s="21" t="s">
        <v>47</v>
      </c>
      <c r="N51" s="69" t="s">
        <v>255</v>
      </c>
      <c r="O51" s="23"/>
      <c r="P51" s="21"/>
      <c r="Q51" s="24"/>
      <c r="R51" s="21"/>
      <c r="S51" s="21"/>
      <c r="T51" s="21"/>
      <c r="U51" s="25"/>
      <c r="V51" s="26"/>
      <c r="W51" s="28"/>
      <c r="X51" s="13"/>
      <c r="Y51" s="28"/>
      <c r="Z51" s="29"/>
      <c r="AA51" s="30"/>
      <c r="AB51" s="10"/>
      <c r="AC51" s="10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6"/>
      <c r="AP51" s="6"/>
      <c r="AQ51" s="6"/>
      <c r="AR51" s="6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2:57" ht="17.25" x14ac:dyDescent="0.3">
      <c r="B52" s="21">
        <v>46</v>
      </c>
      <c r="C52" s="21" t="s">
        <v>296</v>
      </c>
      <c r="D52" s="21" t="s">
        <v>675</v>
      </c>
      <c r="E52" s="72" t="s">
        <v>676</v>
      </c>
      <c r="F52" s="22" t="s">
        <v>299</v>
      </c>
      <c r="G52" s="7">
        <v>3002</v>
      </c>
      <c r="H52" s="68">
        <f t="shared" si="0"/>
        <v>908.10091354588906</v>
      </c>
      <c r="I52" s="68" t="s">
        <v>248</v>
      </c>
      <c r="J52" s="68" t="s">
        <v>249</v>
      </c>
      <c r="K52" s="68" t="s">
        <v>248</v>
      </c>
      <c r="L52" s="68" t="s">
        <v>147</v>
      </c>
      <c r="M52" s="21" t="s">
        <v>47</v>
      </c>
      <c r="N52" s="69" t="s">
        <v>255</v>
      </c>
      <c r="O52" s="23"/>
      <c r="P52" s="21"/>
      <c r="Q52" s="24"/>
      <c r="R52" s="21"/>
      <c r="S52" s="21"/>
      <c r="T52" s="21"/>
      <c r="U52" s="25"/>
      <c r="V52" s="26"/>
      <c r="W52" s="28"/>
      <c r="X52" s="13"/>
      <c r="Y52" s="28"/>
      <c r="Z52" s="29"/>
      <c r="AA52" s="30"/>
      <c r="AB52" s="10"/>
      <c r="AC52" s="10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6"/>
      <c r="AP52" s="6"/>
      <c r="AQ52" s="6"/>
      <c r="AR52" s="6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2:57" ht="17.25" x14ac:dyDescent="0.3">
      <c r="B53" s="21">
        <v>47</v>
      </c>
      <c r="C53" s="21" t="s">
        <v>296</v>
      </c>
      <c r="D53" s="21" t="s">
        <v>677</v>
      </c>
      <c r="E53" s="72" t="s">
        <v>678</v>
      </c>
      <c r="F53" s="22" t="s">
        <v>299</v>
      </c>
      <c r="G53" s="7">
        <v>2129</v>
      </c>
      <c r="H53" s="68">
        <f t="shared" si="0"/>
        <v>644.01960191179137</v>
      </c>
      <c r="I53" s="68" t="s">
        <v>248</v>
      </c>
      <c r="J53" s="68" t="s">
        <v>249</v>
      </c>
      <c r="K53" s="68" t="s">
        <v>248</v>
      </c>
      <c r="L53" s="68" t="s">
        <v>147</v>
      </c>
      <c r="M53" s="21" t="s">
        <v>47</v>
      </c>
      <c r="N53" s="69" t="s">
        <v>255</v>
      </c>
      <c r="O53" s="23"/>
      <c r="P53" s="21"/>
      <c r="Q53" s="24"/>
      <c r="R53" s="21"/>
      <c r="S53" s="21"/>
      <c r="T53" s="21"/>
      <c r="U53" s="25"/>
      <c r="V53" s="26"/>
      <c r="W53" s="28"/>
      <c r="X53" s="13"/>
      <c r="Y53" s="28"/>
      <c r="Z53" s="29"/>
      <c r="AA53" s="30"/>
      <c r="AB53" s="10"/>
      <c r="AC53" s="10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6"/>
      <c r="AP53" s="6"/>
      <c r="AQ53" s="6"/>
      <c r="AR53" s="6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2:57" s="15" customFormat="1" ht="17.25" x14ac:dyDescent="0.3">
      <c r="B54" s="21">
        <v>48</v>
      </c>
      <c r="C54" s="21" t="s">
        <v>142</v>
      </c>
      <c r="D54" s="6"/>
      <c r="E54" s="87" t="s">
        <v>679</v>
      </c>
      <c r="F54" s="21" t="s">
        <v>455</v>
      </c>
      <c r="G54" s="99">
        <v>3383</v>
      </c>
      <c r="H54" s="7">
        <f t="shared" si="0"/>
        <v>1023.3528949119728</v>
      </c>
      <c r="I54" s="21" t="s">
        <v>147</v>
      </c>
      <c r="J54" s="68" t="s">
        <v>326</v>
      </c>
      <c r="K54" s="21" t="s">
        <v>327</v>
      </c>
      <c r="L54" s="21" t="s">
        <v>147</v>
      </c>
      <c r="M54" s="21" t="s">
        <v>47</v>
      </c>
      <c r="N54" s="15" t="s">
        <v>385</v>
      </c>
      <c r="AB54" s="98"/>
      <c r="AC54" s="98"/>
      <c r="AE54" s="4"/>
    </row>
    <row r="55" spans="2:57" s="15" customFormat="1" ht="17.25" x14ac:dyDescent="0.3">
      <c r="B55" s="21">
        <v>49</v>
      </c>
      <c r="C55" s="21" t="s">
        <v>142</v>
      </c>
      <c r="D55" s="6"/>
      <c r="E55" s="87" t="s">
        <v>680</v>
      </c>
      <c r="F55" s="21" t="s">
        <v>455</v>
      </c>
      <c r="G55" s="99">
        <v>5030</v>
      </c>
      <c r="H55" s="7">
        <f t="shared" si="0"/>
        <v>1521.5681529433118</v>
      </c>
      <c r="I55" s="21" t="s">
        <v>147</v>
      </c>
      <c r="J55" s="68" t="s">
        <v>326</v>
      </c>
      <c r="K55" s="21" t="s">
        <v>327</v>
      </c>
      <c r="L55" s="21" t="s">
        <v>147</v>
      </c>
      <c r="M55" s="21" t="s">
        <v>47</v>
      </c>
      <c r="N55" s="15" t="s">
        <v>385</v>
      </c>
      <c r="AB55" s="98"/>
      <c r="AC55" s="98"/>
      <c r="AE55" s="4"/>
    </row>
    <row r="56" spans="2:57" s="15" customFormat="1" ht="17.25" x14ac:dyDescent="0.3">
      <c r="B56" s="21">
        <v>50</v>
      </c>
      <c r="C56" s="21" t="s">
        <v>142</v>
      </c>
      <c r="D56" s="6"/>
      <c r="E56" s="87" t="s">
        <v>681</v>
      </c>
      <c r="F56" s="21" t="s">
        <v>455</v>
      </c>
      <c r="G56" s="99">
        <v>5039</v>
      </c>
      <c r="H56" s="7">
        <f t="shared" si="0"/>
        <v>1524.2906406921168</v>
      </c>
      <c r="I56" s="21" t="s">
        <v>147</v>
      </c>
      <c r="J56" s="68" t="s">
        <v>326</v>
      </c>
      <c r="K56" s="21" t="s">
        <v>327</v>
      </c>
      <c r="L56" s="21" t="s">
        <v>147</v>
      </c>
      <c r="M56" s="21" t="s">
        <v>47</v>
      </c>
      <c r="N56" s="15" t="s">
        <v>385</v>
      </c>
      <c r="AB56" s="98"/>
      <c r="AC56" s="98"/>
      <c r="AE56" s="4"/>
    </row>
    <row r="57" spans="2:57" s="15" customFormat="1" ht="17.25" x14ac:dyDescent="0.3">
      <c r="B57" s="21">
        <v>51</v>
      </c>
      <c r="C57" s="21" t="s">
        <v>142</v>
      </c>
      <c r="D57" s="6"/>
      <c r="E57" s="87" t="s">
        <v>682</v>
      </c>
      <c r="F57" s="21" t="s">
        <v>455</v>
      </c>
      <c r="G57" s="99">
        <v>4992</v>
      </c>
      <c r="H57" s="7">
        <f t="shared" si="0"/>
        <v>1510.0732046705789</v>
      </c>
      <c r="I57" s="21" t="s">
        <v>147</v>
      </c>
      <c r="J57" s="68" t="s">
        <v>326</v>
      </c>
      <c r="K57" s="21" t="s">
        <v>327</v>
      </c>
      <c r="L57" s="21" t="s">
        <v>147</v>
      </c>
      <c r="M57" s="21" t="s">
        <v>47</v>
      </c>
      <c r="N57" s="15" t="s">
        <v>385</v>
      </c>
      <c r="AB57" s="98"/>
      <c r="AC57" s="98"/>
      <c r="AE57" s="4"/>
    </row>
    <row r="58" spans="2:57" s="15" customFormat="1" ht="17.25" x14ac:dyDescent="0.3">
      <c r="B58" s="21">
        <v>52</v>
      </c>
      <c r="C58" s="21" t="s">
        <v>142</v>
      </c>
      <c r="D58" s="6"/>
      <c r="E58" s="87" t="s">
        <v>683</v>
      </c>
      <c r="F58" s="21" t="s">
        <v>455</v>
      </c>
      <c r="G58" s="99">
        <v>4690</v>
      </c>
      <c r="H58" s="7">
        <f t="shared" si="0"/>
        <v>1418.718615766229</v>
      </c>
      <c r="I58" s="21" t="s">
        <v>147</v>
      </c>
      <c r="J58" s="68" t="s">
        <v>326</v>
      </c>
      <c r="K58" s="21" t="s">
        <v>327</v>
      </c>
      <c r="L58" s="21" t="s">
        <v>147</v>
      </c>
      <c r="M58" s="21" t="s">
        <v>47</v>
      </c>
      <c r="N58" s="15" t="s">
        <v>385</v>
      </c>
      <c r="AB58" s="98"/>
      <c r="AC58" s="98"/>
      <c r="AE58" s="4"/>
    </row>
    <row r="59" spans="2:57" s="15" customFormat="1" ht="17.25" x14ac:dyDescent="0.3">
      <c r="B59" s="21">
        <v>53</v>
      </c>
      <c r="C59" s="21" t="s">
        <v>142</v>
      </c>
      <c r="D59" s="6"/>
      <c r="E59" s="87" t="s">
        <v>684</v>
      </c>
      <c r="F59" s="21" t="s">
        <v>455</v>
      </c>
      <c r="G59" s="99">
        <v>2692</v>
      </c>
      <c r="H59" s="7">
        <f t="shared" si="0"/>
        <v>814.32633553149014</v>
      </c>
      <c r="I59" s="21" t="s">
        <v>147</v>
      </c>
      <c r="J59" s="68" t="s">
        <v>326</v>
      </c>
      <c r="K59" s="21" t="s">
        <v>327</v>
      </c>
      <c r="L59" s="21" t="s">
        <v>147</v>
      </c>
      <c r="M59" s="21" t="s">
        <v>47</v>
      </c>
      <c r="N59" s="15" t="s">
        <v>385</v>
      </c>
      <c r="AB59" s="98"/>
      <c r="AC59" s="98"/>
      <c r="AE59" s="4"/>
    </row>
    <row r="60" spans="2:57" s="15" customFormat="1" ht="18" thickBot="1" x14ac:dyDescent="0.35">
      <c r="B60" s="21">
        <v>54</v>
      </c>
      <c r="C60" s="21" t="s">
        <v>142</v>
      </c>
      <c r="D60" s="6"/>
      <c r="E60" s="100" t="s">
        <v>685</v>
      </c>
      <c r="F60" s="21" t="s">
        <v>455</v>
      </c>
      <c r="G60" s="99">
        <v>2932</v>
      </c>
      <c r="H60" s="7">
        <f t="shared" si="0"/>
        <v>886.92600883296018</v>
      </c>
      <c r="I60" s="21" t="s">
        <v>147</v>
      </c>
      <c r="J60" s="68" t="s">
        <v>326</v>
      </c>
      <c r="K60" s="21" t="s">
        <v>327</v>
      </c>
      <c r="L60" s="21" t="s">
        <v>147</v>
      </c>
      <c r="M60" s="21" t="s">
        <v>47</v>
      </c>
      <c r="N60" s="15" t="s">
        <v>385</v>
      </c>
      <c r="AB60" s="98"/>
      <c r="AC60" s="98"/>
      <c r="AE60" s="4"/>
    </row>
    <row r="61" spans="2:57" s="15" customFormat="1" ht="17.25" x14ac:dyDescent="0.3">
      <c r="B61" s="21">
        <v>55</v>
      </c>
      <c r="C61" s="21" t="s">
        <v>142</v>
      </c>
      <c r="D61" s="87"/>
      <c r="E61" s="101" t="s">
        <v>686</v>
      </c>
      <c r="F61" s="21" t="s">
        <v>455</v>
      </c>
      <c r="G61" s="99">
        <v>5746</v>
      </c>
      <c r="H61" s="7">
        <f t="shared" si="0"/>
        <v>1738.1571782926976</v>
      </c>
      <c r="I61" s="21" t="s">
        <v>147</v>
      </c>
      <c r="J61" s="68" t="s">
        <v>326</v>
      </c>
      <c r="K61" s="21" t="s">
        <v>327</v>
      </c>
      <c r="L61" s="21" t="s">
        <v>147</v>
      </c>
      <c r="M61" s="21" t="s">
        <v>47</v>
      </c>
      <c r="N61" s="15" t="s">
        <v>385</v>
      </c>
      <c r="AB61" s="98"/>
      <c r="AC61" s="98"/>
      <c r="AE61" s="4"/>
    </row>
    <row r="62" spans="2:57" s="15" customFormat="1" ht="18" thickBot="1" x14ac:dyDescent="0.35">
      <c r="B62" s="21">
        <v>56</v>
      </c>
      <c r="C62" s="21" t="s">
        <v>142</v>
      </c>
      <c r="D62" s="87"/>
      <c r="E62" s="102" t="s">
        <v>687</v>
      </c>
      <c r="F62" s="21" t="s">
        <v>455</v>
      </c>
      <c r="G62" s="99">
        <v>5562</v>
      </c>
      <c r="H62" s="7">
        <f t="shared" si="0"/>
        <v>1682.4974287615705</v>
      </c>
      <c r="I62" s="21" t="s">
        <v>147</v>
      </c>
      <c r="J62" s="68" t="s">
        <v>326</v>
      </c>
      <c r="K62" s="21" t="s">
        <v>327</v>
      </c>
      <c r="L62" s="21" t="s">
        <v>147</v>
      </c>
      <c r="M62" s="21" t="s">
        <v>47</v>
      </c>
      <c r="N62" s="15" t="s">
        <v>385</v>
      </c>
      <c r="AB62" s="98"/>
      <c r="AC62" s="98"/>
      <c r="AE62" s="4"/>
    </row>
    <row r="63" spans="2:57" s="15" customFormat="1" ht="17.25" x14ac:dyDescent="0.3">
      <c r="B63" s="21">
        <v>57</v>
      </c>
      <c r="C63" s="21" t="s">
        <v>142</v>
      </c>
      <c r="D63" s="6"/>
      <c r="E63" s="88" t="s">
        <v>688</v>
      </c>
      <c r="F63" s="21" t="s">
        <v>455</v>
      </c>
      <c r="G63" s="99">
        <v>4915</v>
      </c>
      <c r="H63" s="7">
        <f t="shared" si="0"/>
        <v>1486.7808094863574</v>
      </c>
      <c r="I63" s="21" t="s">
        <v>147</v>
      </c>
      <c r="J63" s="68" t="s">
        <v>326</v>
      </c>
      <c r="K63" s="21" t="s">
        <v>327</v>
      </c>
      <c r="L63" s="21" t="s">
        <v>147</v>
      </c>
      <c r="M63" s="21" t="s">
        <v>47</v>
      </c>
      <c r="N63" s="15" t="s">
        <v>385</v>
      </c>
      <c r="AB63" s="98"/>
      <c r="AC63" s="98"/>
      <c r="AE63" s="4"/>
    </row>
    <row r="64" spans="2:57" s="15" customFormat="1" ht="17.25" x14ac:dyDescent="0.3">
      <c r="B64" s="21">
        <v>58</v>
      </c>
      <c r="C64" s="21" t="s">
        <v>142</v>
      </c>
      <c r="D64" s="6"/>
      <c r="E64" s="87" t="s">
        <v>689</v>
      </c>
      <c r="F64" s="21" t="s">
        <v>455</v>
      </c>
      <c r="G64" s="99">
        <v>4779</v>
      </c>
      <c r="H64" s="7">
        <f t="shared" si="0"/>
        <v>1445.6409946155243</v>
      </c>
      <c r="I64" s="21" t="s">
        <v>147</v>
      </c>
      <c r="J64" s="68" t="s">
        <v>326</v>
      </c>
      <c r="K64" s="21" t="s">
        <v>327</v>
      </c>
      <c r="L64" s="21" t="s">
        <v>147</v>
      </c>
      <c r="M64" s="21" t="s">
        <v>47</v>
      </c>
      <c r="N64" s="15" t="s">
        <v>385</v>
      </c>
      <c r="AB64" s="98"/>
      <c r="AC64" s="98"/>
      <c r="AE64" s="4"/>
    </row>
    <row r="65" spans="2:31" s="15" customFormat="1" ht="18" thickBot="1" x14ac:dyDescent="0.35">
      <c r="B65" s="21">
        <v>59</v>
      </c>
      <c r="C65" s="21" t="s">
        <v>142</v>
      </c>
      <c r="D65" s="6"/>
      <c r="E65" s="100" t="s">
        <v>690</v>
      </c>
      <c r="F65" s="21" t="s">
        <v>455</v>
      </c>
      <c r="G65" s="99">
        <v>1553</v>
      </c>
      <c r="H65" s="7">
        <f t="shared" si="0"/>
        <v>469.78038598826305</v>
      </c>
      <c r="I65" s="21" t="s">
        <v>147</v>
      </c>
      <c r="J65" s="68" t="s">
        <v>326</v>
      </c>
      <c r="K65" s="21" t="s">
        <v>327</v>
      </c>
      <c r="L65" s="21" t="s">
        <v>147</v>
      </c>
      <c r="M65" s="21" t="s">
        <v>47</v>
      </c>
      <c r="N65" s="15" t="s">
        <v>385</v>
      </c>
      <c r="AB65" s="98"/>
      <c r="AC65" s="98"/>
      <c r="AE65" s="4"/>
    </row>
    <row r="66" spans="2:31" s="15" customFormat="1" ht="17.25" x14ac:dyDescent="0.3">
      <c r="B66" s="21">
        <v>60</v>
      </c>
      <c r="C66" s="21" t="s">
        <v>142</v>
      </c>
      <c r="D66" s="87"/>
      <c r="E66" s="101" t="s">
        <v>691</v>
      </c>
      <c r="F66" s="21" t="s">
        <v>372</v>
      </c>
      <c r="G66" s="99">
        <v>4918</v>
      </c>
      <c r="H66" s="7">
        <f t="shared" si="0"/>
        <v>1487.6883054026257</v>
      </c>
      <c r="I66" s="21" t="s">
        <v>147</v>
      </c>
      <c r="J66" s="68" t="s">
        <v>326</v>
      </c>
      <c r="K66" s="21" t="s">
        <v>327</v>
      </c>
      <c r="L66" s="21" t="s">
        <v>147</v>
      </c>
      <c r="M66" s="21" t="s">
        <v>47</v>
      </c>
      <c r="N66" s="15" t="s">
        <v>385</v>
      </c>
      <c r="AB66" s="98"/>
      <c r="AC66" s="98"/>
      <c r="AE66" s="4"/>
    </row>
    <row r="67" spans="2:31" s="15" customFormat="1" ht="18" thickBot="1" x14ac:dyDescent="0.35">
      <c r="B67" s="21">
        <v>61</v>
      </c>
      <c r="C67" s="21" t="s">
        <v>142</v>
      </c>
      <c r="D67" s="87"/>
      <c r="E67" s="102" t="s">
        <v>692</v>
      </c>
      <c r="F67" s="21" t="s">
        <v>372</v>
      </c>
      <c r="G67" s="99">
        <v>4930</v>
      </c>
      <c r="H67" s="7">
        <f t="shared" si="0"/>
        <v>1491.3182890676992</v>
      </c>
      <c r="I67" s="21" t="s">
        <v>147</v>
      </c>
      <c r="J67" s="68" t="s">
        <v>326</v>
      </c>
      <c r="K67" s="21" t="s">
        <v>327</v>
      </c>
      <c r="L67" s="21" t="s">
        <v>147</v>
      </c>
      <c r="M67" s="21" t="s">
        <v>47</v>
      </c>
      <c r="N67" s="15" t="s">
        <v>385</v>
      </c>
      <c r="AB67" s="98"/>
      <c r="AC67" s="98"/>
      <c r="AE67" s="4"/>
    </row>
    <row r="68" spans="2:31" s="15" customFormat="1" ht="17.25" x14ac:dyDescent="0.3">
      <c r="B68" s="21">
        <v>62</v>
      </c>
      <c r="C68" s="21" t="s">
        <v>142</v>
      </c>
      <c r="D68" s="6"/>
      <c r="E68" s="88" t="s">
        <v>693</v>
      </c>
      <c r="F68" s="21" t="s">
        <v>372</v>
      </c>
      <c r="G68" s="99">
        <v>5016</v>
      </c>
      <c r="H68" s="7">
        <f t="shared" si="0"/>
        <v>1517.3331720007259</v>
      </c>
      <c r="I68" s="21" t="s">
        <v>147</v>
      </c>
      <c r="J68" s="68" t="s">
        <v>326</v>
      </c>
      <c r="K68" s="21" t="s">
        <v>327</v>
      </c>
      <c r="L68" s="21" t="s">
        <v>147</v>
      </c>
      <c r="M68" s="21" t="s">
        <v>47</v>
      </c>
      <c r="N68" s="15" t="s">
        <v>385</v>
      </c>
      <c r="AB68" s="98"/>
      <c r="AC68" s="98"/>
      <c r="AE68" s="4"/>
    </row>
    <row r="69" spans="2:31" s="15" customFormat="1" ht="17.25" x14ac:dyDescent="0.3">
      <c r="B69" s="21">
        <v>63</v>
      </c>
      <c r="C69" s="21" t="s">
        <v>142</v>
      </c>
      <c r="D69" s="6"/>
      <c r="E69" s="87" t="s">
        <v>694</v>
      </c>
      <c r="F69" s="21" t="s">
        <v>372</v>
      </c>
      <c r="G69" s="99">
        <v>4660</v>
      </c>
      <c r="H69" s="7">
        <f t="shared" si="0"/>
        <v>1409.6436566035452</v>
      </c>
      <c r="I69" s="21" t="s">
        <v>147</v>
      </c>
      <c r="J69" s="68" t="s">
        <v>326</v>
      </c>
      <c r="K69" s="21" t="s">
        <v>327</v>
      </c>
      <c r="L69" s="21" t="s">
        <v>147</v>
      </c>
      <c r="M69" s="21" t="s">
        <v>47</v>
      </c>
      <c r="N69" s="15" t="s">
        <v>385</v>
      </c>
      <c r="AB69" s="98"/>
      <c r="AC69" s="98"/>
      <c r="AE69" s="4"/>
    </row>
    <row r="70" spans="2:31" s="15" customFormat="1" ht="17.25" x14ac:dyDescent="0.3">
      <c r="B70" s="21">
        <v>64</v>
      </c>
      <c r="C70" s="21" t="s">
        <v>142</v>
      </c>
      <c r="D70" s="6"/>
      <c r="E70" s="87" t="s">
        <v>695</v>
      </c>
      <c r="F70" s="21" t="s">
        <v>372</v>
      </c>
      <c r="G70" s="99">
        <v>3563</v>
      </c>
      <c r="H70" s="7">
        <f t="shared" si="0"/>
        <v>1077.8026498880754</v>
      </c>
      <c r="I70" s="21" t="s">
        <v>147</v>
      </c>
      <c r="J70" s="68" t="s">
        <v>326</v>
      </c>
      <c r="K70" s="21" t="s">
        <v>327</v>
      </c>
      <c r="L70" s="21" t="s">
        <v>147</v>
      </c>
      <c r="M70" s="21" t="s">
        <v>47</v>
      </c>
      <c r="N70" s="15" t="s">
        <v>385</v>
      </c>
      <c r="AB70" s="98"/>
      <c r="AC70" s="98"/>
      <c r="AE70" s="4"/>
    </row>
    <row r="71" spans="2:31" s="15" customFormat="1" ht="18" thickBot="1" x14ac:dyDescent="0.35">
      <c r="B71" s="21">
        <v>65</v>
      </c>
      <c r="C71" s="21" t="s">
        <v>142</v>
      </c>
      <c r="D71" s="6"/>
      <c r="E71" s="100" t="s">
        <v>696</v>
      </c>
      <c r="F71" s="21" t="s">
        <v>372</v>
      </c>
      <c r="G71" s="99">
        <v>4083</v>
      </c>
      <c r="H71" s="7">
        <f t="shared" ref="H71:H134" si="1">G71/3.3058</f>
        <v>1235.1019420412608</v>
      </c>
      <c r="I71" s="21" t="s">
        <v>147</v>
      </c>
      <c r="J71" s="68" t="s">
        <v>326</v>
      </c>
      <c r="K71" s="21" t="s">
        <v>327</v>
      </c>
      <c r="L71" s="21" t="s">
        <v>147</v>
      </c>
      <c r="M71" s="21" t="s">
        <v>47</v>
      </c>
      <c r="N71" s="15" t="s">
        <v>385</v>
      </c>
      <c r="AB71" s="98"/>
      <c r="AC71" s="98"/>
      <c r="AE71" s="4"/>
    </row>
    <row r="72" spans="2:31" s="15" customFormat="1" ht="17.25" x14ac:dyDescent="0.3">
      <c r="B72" s="21">
        <v>66</v>
      </c>
      <c r="C72" s="21" t="s">
        <v>142</v>
      </c>
      <c r="D72" s="87"/>
      <c r="E72" s="101" t="s">
        <v>697</v>
      </c>
      <c r="F72" s="21" t="s">
        <v>372</v>
      </c>
      <c r="G72" s="99">
        <v>2748</v>
      </c>
      <c r="H72" s="7">
        <f t="shared" si="1"/>
        <v>831.26625930183309</v>
      </c>
      <c r="I72" s="21" t="s">
        <v>147</v>
      </c>
      <c r="J72" s="68" t="s">
        <v>326</v>
      </c>
      <c r="K72" s="21" t="s">
        <v>327</v>
      </c>
      <c r="L72" s="21" t="s">
        <v>147</v>
      </c>
      <c r="M72" s="21" t="s">
        <v>47</v>
      </c>
      <c r="N72" s="15" t="s">
        <v>385</v>
      </c>
      <c r="AB72" s="98"/>
      <c r="AC72" s="98"/>
      <c r="AE72" s="4"/>
    </row>
    <row r="73" spans="2:31" s="15" customFormat="1" ht="17.25" x14ac:dyDescent="0.3">
      <c r="B73" s="21">
        <v>67</v>
      </c>
      <c r="C73" s="21" t="s">
        <v>142</v>
      </c>
      <c r="D73" s="87"/>
      <c r="E73" s="103" t="s">
        <v>698</v>
      </c>
      <c r="F73" s="21" t="s">
        <v>372</v>
      </c>
      <c r="G73" s="99">
        <v>1961</v>
      </c>
      <c r="H73" s="7">
        <f t="shared" si="1"/>
        <v>593.19983060076231</v>
      </c>
      <c r="I73" s="21" t="s">
        <v>147</v>
      </c>
      <c r="J73" s="68" t="s">
        <v>326</v>
      </c>
      <c r="K73" s="21" t="s">
        <v>327</v>
      </c>
      <c r="L73" s="21" t="s">
        <v>147</v>
      </c>
      <c r="M73" s="21" t="s">
        <v>47</v>
      </c>
      <c r="N73" s="15" t="s">
        <v>385</v>
      </c>
      <c r="AB73" s="98"/>
      <c r="AC73" s="98"/>
      <c r="AE73" s="4"/>
    </row>
    <row r="74" spans="2:31" s="15" customFormat="1" ht="17.25" x14ac:dyDescent="0.3">
      <c r="B74" s="21">
        <v>68</v>
      </c>
      <c r="C74" s="21" t="s">
        <v>142</v>
      </c>
      <c r="D74" s="87"/>
      <c r="E74" s="103" t="s">
        <v>699</v>
      </c>
      <c r="F74" s="21" t="s">
        <v>372</v>
      </c>
      <c r="G74" s="6">
        <v>290</v>
      </c>
      <c r="H74" s="7">
        <f t="shared" si="1"/>
        <v>87.724605239276428</v>
      </c>
      <c r="I74" s="21" t="s">
        <v>147</v>
      </c>
      <c r="J74" s="68" t="s">
        <v>326</v>
      </c>
      <c r="K74" s="21" t="s">
        <v>327</v>
      </c>
      <c r="L74" s="21" t="s">
        <v>147</v>
      </c>
      <c r="M74" s="21" t="s">
        <v>47</v>
      </c>
      <c r="N74" s="15" t="s">
        <v>385</v>
      </c>
      <c r="AB74" s="98"/>
      <c r="AC74" s="98"/>
      <c r="AE74" s="4"/>
    </row>
    <row r="75" spans="2:31" s="15" customFormat="1" ht="18" thickBot="1" x14ac:dyDescent="0.35">
      <c r="B75" s="21">
        <v>69</v>
      </c>
      <c r="C75" s="21" t="s">
        <v>142</v>
      </c>
      <c r="D75" s="87"/>
      <c r="E75" s="102" t="s">
        <v>700</v>
      </c>
      <c r="F75" s="21" t="s">
        <v>372</v>
      </c>
      <c r="G75" s="99">
        <v>3948</v>
      </c>
      <c r="H75" s="7">
        <f t="shared" si="1"/>
        <v>1194.2646258091838</v>
      </c>
      <c r="I75" s="21" t="s">
        <v>147</v>
      </c>
      <c r="J75" s="68" t="s">
        <v>326</v>
      </c>
      <c r="K75" s="21" t="s">
        <v>327</v>
      </c>
      <c r="L75" s="21" t="s">
        <v>147</v>
      </c>
      <c r="M75" s="21" t="s">
        <v>47</v>
      </c>
      <c r="N75" s="15" t="s">
        <v>385</v>
      </c>
      <c r="AB75" s="98"/>
      <c r="AC75" s="98"/>
      <c r="AE75" s="4"/>
    </row>
    <row r="76" spans="2:31" s="15" customFormat="1" ht="17.25" x14ac:dyDescent="0.3">
      <c r="B76" s="21">
        <v>70</v>
      </c>
      <c r="C76" s="21" t="s">
        <v>142</v>
      </c>
      <c r="D76" s="6"/>
      <c r="E76" s="88" t="s">
        <v>701</v>
      </c>
      <c r="F76" s="21" t="s">
        <v>372</v>
      </c>
      <c r="G76" s="99">
        <v>5199</v>
      </c>
      <c r="H76" s="7">
        <f t="shared" si="1"/>
        <v>1572.6904228930969</v>
      </c>
      <c r="I76" s="21" t="s">
        <v>147</v>
      </c>
      <c r="J76" s="68" t="s">
        <v>326</v>
      </c>
      <c r="K76" s="21" t="s">
        <v>327</v>
      </c>
      <c r="L76" s="21" t="s">
        <v>147</v>
      </c>
      <c r="M76" s="21" t="s">
        <v>47</v>
      </c>
      <c r="N76" s="15" t="s">
        <v>385</v>
      </c>
      <c r="AB76" s="98"/>
      <c r="AC76" s="98"/>
      <c r="AE76" s="4"/>
    </row>
    <row r="77" spans="2:31" s="15" customFormat="1" ht="17.25" x14ac:dyDescent="0.3">
      <c r="B77" s="21">
        <v>71</v>
      </c>
      <c r="C77" s="21" t="s">
        <v>142</v>
      </c>
      <c r="D77" s="6"/>
      <c r="E77" s="87" t="s">
        <v>702</v>
      </c>
      <c r="F77" s="21" t="s">
        <v>372</v>
      </c>
      <c r="G77" s="99">
        <v>3632</v>
      </c>
      <c r="H77" s="7">
        <f t="shared" si="1"/>
        <v>1098.6750559622481</v>
      </c>
      <c r="I77" s="21" t="s">
        <v>147</v>
      </c>
      <c r="J77" s="68" t="s">
        <v>326</v>
      </c>
      <c r="K77" s="21" t="s">
        <v>327</v>
      </c>
      <c r="L77" s="21" t="s">
        <v>147</v>
      </c>
      <c r="M77" s="21" t="s">
        <v>47</v>
      </c>
      <c r="N77" s="15" t="s">
        <v>385</v>
      </c>
      <c r="AB77" s="98"/>
      <c r="AC77" s="98"/>
      <c r="AE77" s="4"/>
    </row>
    <row r="78" spans="2:31" s="15" customFormat="1" ht="17.25" x14ac:dyDescent="0.3">
      <c r="B78" s="21">
        <v>72</v>
      </c>
      <c r="C78" s="21" t="s">
        <v>142</v>
      </c>
      <c r="D78" s="6"/>
      <c r="E78" s="87" t="s">
        <v>703</v>
      </c>
      <c r="F78" s="21" t="s">
        <v>372</v>
      </c>
      <c r="G78" s="99">
        <v>2670</v>
      </c>
      <c r="H78" s="7">
        <f t="shared" si="1"/>
        <v>807.67136547885536</v>
      </c>
      <c r="I78" s="21" t="s">
        <v>147</v>
      </c>
      <c r="J78" s="68" t="s">
        <v>326</v>
      </c>
      <c r="K78" s="21" t="s">
        <v>327</v>
      </c>
      <c r="L78" s="21" t="s">
        <v>147</v>
      </c>
      <c r="M78" s="21" t="s">
        <v>47</v>
      </c>
      <c r="N78" s="15" t="s">
        <v>385</v>
      </c>
      <c r="AB78" s="98"/>
      <c r="AC78" s="98"/>
      <c r="AE78" s="4"/>
    </row>
    <row r="79" spans="2:31" s="15" customFormat="1" ht="17.25" x14ac:dyDescent="0.3">
      <c r="B79" s="21">
        <v>73</v>
      </c>
      <c r="C79" s="21" t="s">
        <v>142</v>
      </c>
      <c r="D79" s="6"/>
      <c r="E79" s="87" t="s">
        <v>704</v>
      </c>
      <c r="F79" s="21" t="s">
        <v>372</v>
      </c>
      <c r="G79" s="99">
        <v>1322</v>
      </c>
      <c r="H79" s="7">
        <f t="shared" si="1"/>
        <v>399.90320043559802</v>
      </c>
      <c r="I79" s="21" t="s">
        <v>147</v>
      </c>
      <c r="J79" s="68" t="s">
        <v>326</v>
      </c>
      <c r="K79" s="21" t="s">
        <v>327</v>
      </c>
      <c r="L79" s="21" t="s">
        <v>147</v>
      </c>
      <c r="M79" s="21" t="s">
        <v>47</v>
      </c>
      <c r="N79" s="15" t="s">
        <v>385</v>
      </c>
      <c r="AB79" s="98"/>
      <c r="AC79" s="98"/>
      <c r="AE79" s="4"/>
    </row>
    <row r="80" spans="2:31" s="15" customFormat="1" ht="17.25" x14ac:dyDescent="0.3">
      <c r="B80" s="21">
        <v>74</v>
      </c>
      <c r="C80" s="21" t="s">
        <v>142</v>
      </c>
      <c r="D80" s="6"/>
      <c r="E80" s="87" t="s">
        <v>705</v>
      </c>
      <c r="F80" s="21" t="s">
        <v>431</v>
      </c>
      <c r="G80" s="99">
        <v>5085</v>
      </c>
      <c r="H80" s="7">
        <f t="shared" si="1"/>
        <v>1538.2055780748985</v>
      </c>
      <c r="I80" s="21" t="s">
        <v>147</v>
      </c>
      <c r="J80" s="68" t="s">
        <v>326</v>
      </c>
      <c r="K80" s="21" t="s">
        <v>327</v>
      </c>
      <c r="L80" s="21" t="s">
        <v>147</v>
      </c>
      <c r="M80" s="21" t="s">
        <v>47</v>
      </c>
      <c r="N80" s="15" t="s">
        <v>385</v>
      </c>
      <c r="AB80" s="98"/>
      <c r="AC80" s="98"/>
      <c r="AE80" s="4"/>
    </row>
    <row r="81" spans="2:31" s="15" customFormat="1" ht="18" thickBot="1" x14ac:dyDescent="0.35">
      <c r="B81" s="21">
        <v>75</v>
      </c>
      <c r="C81" s="21" t="s">
        <v>142</v>
      </c>
      <c r="D81" s="6"/>
      <c r="E81" s="100" t="s">
        <v>706</v>
      </c>
      <c r="F81" s="21" t="s">
        <v>431</v>
      </c>
      <c r="G81" s="99">
        <v>4878</v>
      </c>
      <c r="H81" s="7">
        <f t="shared" si="1"/>
        <v>1475.5883598523806</v>
      </c>
      <c r="I81" s="21" t="s">
        <v>147</v>
      </c>
      <c r="J81" s="68" t="s">
        <v>326</v>
      </c>
      <c r="K81" s="21" t="s">
        <v>327</v>
      </c>
      <c r="L81" s="21" t="s">
        <v>147</v>
      </c>
      <c r="M81" s="21" t="s">
        <v>47</v>
      </c>
      <c r="N81" s="15" t="s">
        <v>385</v>
      </c>
      <c r="AB81" s="98"/>
      <c r="AC81" s="98"/>
      <c r="AE81" s="4"/>
    </row>
    <row r="82" spans="2:31" s="15" customFormat="1" ht="17.25" x14ac:dyDescent="0.3">
      <c r="B82" s="21">
        <v>76</v>
      </c>
      <c r="C82" s="21" t="s">
        <v>142</v>
      </c>
      <c r="D82" s="87"/>
      <c r="E82" s="101" t="s">
        <v>707</v>
      </c>
      <c r="F82" s="21" t="s">
        <v>431</v>
      </c>
      <c r="G82" s="99">
        <v>4933</v>
      </c>
      <c r="H82" s="7">
        <f t="shared" si="1"/>
        <v>1492.2257849839675</v>
      </c>
      <c r="I82" s="21" t="s">
        <v>147</v>
      </c>
      <c r="J82" s="68" t="s">
        <v>326</v>
      </c>
      <c r="K82" s="21" t="s">
        <v>327</v>
      </c>
      <c r="L82" s="21" t="s">
        <v>147</v>
      </c>
      <c r="M82" s="21" t="s">
        <v>47</v>
      </c>
      <c r="N82" s="15" t="s">
        <v>385</v>
      </c>
      <c r="AB82" s="98"/>
      <c r="AC82" s="98"/>
      <c r="AE82" s="4"/>
    </row>
    <row r="83" spans="2:31" s="15" customFormat="1" ht="18" thickBot="1" x14ac:dyDescent="0.35">
      <c r="B83" s="21">
        <v>77</v>
      </c>
      <c r="C83" s="21" t="s">
        <v>142</v>
      </c>
      <c r="D83" s="87"/>
      <c r="E83" s="102" t="s">
        <v>708</v>
      </c>
      <c r="F83" s="21" t="s">
        <v>431</v>
      </c>
      <c r="G83" s="99">
        <v>2015</v>
      </c>
      <c r="H83" s="7">
        <f t="shared" si="1"/>
        <v>609.53475709359304</v>
      </c>
      <c r="I83" s="21" t="s">
        <v>147</v>
      </c>
      <c r="J83" s="68" t="s">
        <v>326</v>
      </c>
      <c r="K83" s="21" t="s">
        <v>327</v>
      </c>
      <c r="L83" s="21" t="s">
        <v>147</v>
      </c>
      <c r="M83" s="21" t="s">
        <v>47</v>
      </c>
      <c r="N83" s="15" t="s">
        <v>385</v>
      </c>
      <c r="AB83" s="98"/>
      <c r="AC83" s="98"/>
      <c r="AE83" s="4"/>
    </row>
    <row r="84" spans="2:31" s="15" customFormat="1" ht="17.25" x14ac:dyDescent="0.3">
      <c r="B84" s="21">
        <v>78</v>
      </c>
      <c r="C84" s="21" t="s">
        <v>142</v>
      </c>
      <c r="D84" s="6"/>
      <c r="E84" s="88" t="s">
        <v>709</v>
      </c>
      <c r="F84" s="21" t="s">
        <v>431</v>
      </c>
      <c r="G84" s="99">
        <v>5179</v>
      </c>
      <c r="H84" s="7">
        <f t="shared" si="1"/>
        <v>1566.6404501179745</v>
      </c>
      <c r="I84" s="21" t="s">
        <v>147</v>
      </c>
      <c r="J84" s="68" t="s">
        <v>326</v>
      </c>
      <c r="K84" s="21" t="s">
        <v>327</v>
      </c>
      <c r="L84" s="21" t="s">
        <v>147</v>
      </c>
      <c r="M84" s="21" t="s">
        <v>47</v>
      </c>
      <c r="N84" s="15" t="s">
        <v>385</v>
      </c>
      <c r="AB84" s="98"/>
      <c r="AC84" s="98"/>
      <c r="AE84" s="4"/>
    </row>
    <row r="85" spans="2:31" s="15" customFormat="1" ht="18" thickBot="1" x14ac:dyDescent="0.35">
      <c r="B85" s="21">
        <v>79</v>
      </c>
      <c r="C85" s="21" t="s">
        <v>142</v>
      </c>
      <c r="D85" s="6"/>
      <c r="E85" s="100" t="s">
        <v>710</v>
      </c>
      <c r="F85" s="21" t="s">
        <v>431</v>
      </c>
      <c r="G85" s="99">
        <v>4944</v>
      </c>
      <c r="H85" s="7">
        <f t="shared" si="1"/>
        <v>1495.5532700102849</v>
      </c>
      <c r="I85" s="21" t="s">
        <v>147</v>
      </c>
      <c r="J85" s="68" t="s">
        <v>326</v>
      </c>
      <c r="K85" s="21" t="s">
        <v>327</v>
      </c>
      <c r="L85" s="21" t="s">
        <v>147</v>
      </c>
      <c r="M85" s="21" t="s">
        <v>47</v>
      </c>
      <c r="N85" s="15" t="s">
        <v>385</v>
      </c>
      <c r="AB85" s="98"/>
      <c r="AC85" s="98"/>
      <c r="AE85" s="4"/>
    </row>
    <row r="86" spans="2:31" s="15" customFormat="1" ht="17.25" x14ac:dyDescent="0.3">
      <c r="B86" s="21">
        <v>80</v>
      </c>
      <c r="C86" s="21" t="s">
        <v>142</v>
      </c>
      <c r="D86" s="87"/>
      <c r="E86" s="101" t="s">
        <v>711</v>
      </c>
      <c r="F86" s="21" t="s">
        <v>431</v>
      </c>
      <c r="G86" s="99">
        <v>1867</v>
      </c>
      <c r="H86" s="7">
        <f t="shared" si="1"/>
        <v>564.76495855768644</v>
      </c>
      <c r="I86" s="21" t="s">
        <v>147</v>
      </c>
      <c r="J86" s="68" t="s">
        <v>326</v>
      </c>
      <c r="K86" s="21" t="s">
        <v>327</v>
      </c>
      <c r="L86" s="21" t="s">
        <v>147</v>
      </c>
      <c r="M86" s="21" t="s">
        <v>47</v>
      </c>
      <c r="N86" s="15" t="s">
        <v>385</v>
      </c>
      <c r="AB86" s="98"/>
      <c r="AC86" s="98"/>
      <c r="AE86" s="4"/>
    </row>
    <row r="87" spans="2:31" s="15" customFormat="1" ht="18" thickBot="1" x14ac:dyDescent="0.35">
      <c r="B87" s="21">
        <v>81</v>
      </c>
      <c r="C87" s="21" t="s">
        <v>142</v>
      </c>
      <c r="D87" s="87"/>
      <c r="E87" s="102" t="s">
        <v>712</v>
      </c>
      <c r="F87" s="21" t="s">
        <v>431</v>
      </c>
      <c r="G87" s="99">
        <v>5416</v>
      </c>
      <c r="H87" s="7">
        <f t="shared" si="1"/>
        <v>1638.3326275031761</v>
      </c>
      <c r="I87" s="21" t="s">
        <v>147</v>
      </c>
      <c r="J87" s="68" t="s">
        <v>326</v>
      </c>
      <c r="K87" s="21" t="s">
        <v>327</v>
      </c>
      <c r="L87" s="21" t="s">
        <v>147</v>
      </c>
      <c r="M87" s="21" t="s">
        <v>47</v>
      </c>
      <c r="N87" s="15" t="s">
        <v>385</v>
      </c>
      <c r="AB87" s="98"/>
      <c r="AC87" s="98"/>
      <c r="AE87" s="4"/>
    </row>
    <row r="88" spans="2:31" s="15" customFormat="1" ht="17.25" x14ac:dyDescent="0.3">
      <c r="B88" s="21">
        <v>82</v>
      </c>
      <c r="C88" s="21" t="s">
        <v>142</v>
      </c>
      <c r="D88" s="6"/>
      <c r="E88" s="88" t="s">
        <v>713</v>
      </c>
      <c r="F88" s="21" t="s">
        <v>431</v>
      </c>
      <c r="G88" s="99">
        <v>5822</v>
      </c>
      <c r="H88" s="7">
        <f t="shared" si="1"/>
        <v>1761.1470748381632</v>
      </c>
      <c r="I88" s="21" t="s">
        <v>147</v>
      </c>
      <c r="J88" s="68" t="s">
        <v>326</v>
      </c>
      <c r="K88" s="21" t="s">
        <v>327</v>
      </c>
      <c r="L88" s="21" t="s">
        <v>147</v>
      </c>
      <c r="M88" s="21" t="s">
        <v>47</v>
      </c>
      <c r="N88" s="15" t="s">
        <v>385</v>
      </c>
      <c r="AB88" s="98"/>
      <c r="AC88" s="98"/>
      <c r="AE88" s="4"/>
    </row>
    <row r="89" spans="2:31" s="15" customFormat="1" ht="17.25" x14ac:dyDescent="0.3">
      <c r="B89" s="21">
        <v>83</v>
      </c>
      <c r="C89" s="21" t="s">
        <v>142</v>
      </c>
      <c r="D89" s="6"/>
      <c r="E89" s="87" t="s">
        <v>714</v>
      </c>
      <c r="F89" s="21" t="s">
        <v>431</v>
      </c>
      <c r="G89" s="99">
        <v>1482</v>
      </c>
      <c r="H89" s="7">
        <f t="shared" si="1"/>
        <v>448.30298263657812</v>
      </c>
      <c r="I89" s="21" t="s">
        <v>147</v>
      </c>
      <c r="J89" s="68" t="s">
        <v>326</v>
      </c>
      <c r="K89" s="21" t="s">
        <v>327</v>
      </c>
      <c r="L89" s="21" t="s">
        <v>147</v>
      </c>
      <c r="M89" s="21" t="s">
        <v>47</v>
      </c>
      <c r="N89" s="15" t="s">
        <v>385</v>
      </c>
      <c r="AB89" s="98"/>
      <c r="AC89" s="98"/>
      <c r="AE89" s="4"/>
    </row>
    <row r="90" spans="2:31" s="15" customFormat="1" ht="17.25" x14ac:dyDescent="0.3">
      <c r="B90" s="21">
        <v>84</v>
      </c>
      <c r="C90" s="21" t="s">
        <v>142</v>
      </c>
      <c r="D90" s="6"/>
      <c r="E90" s="87" t="s">
        <v>715</v>
      </c>
      <c r="F90" s="21" t="s">
        <v>145</v>
      </c>
      <c r="G90" s="99">
        <v>6022</v>
      </c>
      <c r="H90" s="7">
        <f t="shared" si="1"/>
        <v>1821.6468025893882</v>
      </c>
      <c r="I90" s="21" t="s">
        <v>147</v>
      </c>
      <c r="J90" s="68" t="s">
        <v>326</v>
      </c>
      <c r="K90" s="21" t="s">
        <v>327</v>
      </c>
      <c r="L90" s="21" t="s">
        <v>147</v>
      </c>
      <c r="M90" s="21" t="s">
        <v>47</v>
      </c>
      <c r="N90" s="15" t="s">
        <v>329</v>
      </c>
      <c r="AB90" s="98"/>
      <c r="AC90" s="98"/>
      <c r="AE90" s="4"/>
    </row>
    <row r="91" spans="2:31" s="15" customFormat="1" ht="17.25" x14ac:dyDescent="0.3">
      <c r="B91" s="21">
        <v>85</v>
      </c>
      <c r="C91" s="21" t="s">
        <v>142</v>
      </c>
      <c r="D91" s="6"/>
      <c r="E91" s="87" t="s">
        <v>716</v>
      </c>
      <c r="F91" s="21" t="s">
        <v>145</v>
      </c>
      <c r="G91" s="99">
        <v>1759</v>
      </c>
      <c r="H91" s="7">
        <f t="shared" si="1"/>
        <v>532.09510557202486</v>
      </c>
      <c r="I91" s="21" t="s">
        <v>147</v>
      </c>
      <c r="J91" s="68" t="s">
        <v>326</v>
      </c>
      <c r="K91" s="21" t="s">
        <v>327</v>
      </c>
      <c r="L91" s="21" t="s">
        <v>147</v>
      </c>
      <c r="M91" s="21" t="s">
        <v>47</v>
      </c>
      <c r="N91" s="15" t="s">
        <v>329</v>
      </c>
      <c r="AB91" s="98"/>
      <c r="AC91" s="98"/>
      <c r="AE91" s="4"/>
    </row>
    <row r="92" spans="2:31" s="15" customFormat="1" ht="17.25" x14ac:dyDescent="0.3">
      <c r="B92" s="21">
        <v>86</v>
      </c>
      <c r="C92" s="21" t="s">
        <v>142</v>
      </c>
      <c r="D92" s="6"/>
      <c r="E92" s="87" t="s">
        <v>717</v>
      </c>
      <c r="F92" s="21" t="s">
        <v>145</v>
      </c>
      <c r="G92" s="99">
        <v>4995</v>
      </c>
      <c r="H92" s="7">
        <f t="shared" si="1"/>
        <v>1510.9807005868474</v>
      </c>
      <c r="I92" s="21" t="s">
        <v>147</v>
      </c>
      <c r="J92" s="68" t="s">
        <v>326</v>
      </c>
      <c r="K92" s="21" t="s">
        <v>327</v>
      </c>
      <c r="L92" s="21" t="s">
        <v>147</v>
      </c>
      <c r="M92" s="21" t="s">
        <v>47</v>
      </c>
      <c r="N92" s="15" t="s">
        <v>329</v>
      </c>
      <c r="AB92" s="98"/>
      <c r="AC92" s="98"/>
      <c r="AE92" s="4"/>
    </row>
    <row r="93" spans="2:31" s="15" customFormat="1" ht="18" thickBot="1" x14ac:dyDescent="0.35">
      <c r="B93" s="21">
        <v>87</v>
      </c>
      <c r="C93" s="21" t="s">
        <v>142</v>
      </c>
      <c r="D93" s="6"/>
      <c r="E93" s="100" t="s">
        <v>718</v>
      </c>
      <c r="F93" s="21" t="s">
        <v>145</v>
      </c>
      <c r="G93" s="99">
        <v>5063</v>
      </c>
      <c r="H93" s="7">
        <f t="shared" si="1"/>
        <v>1531.5506080222638</v>
      </c>
      <c r="I93" s="21" t="s">
        <v>147</v>
      </c>
      <c r="J93" s="68" t="s">
        <v>326</v>
      </c>
      <c r="K93" s="21" t="s">
        <v>327</v>
      </c>
      <c r="L93" s="21" t="s">
        <v>147</v>
      </c>
      <c r="M93" s="21" t="s">
        <v>47</v>
      </c>
      <c r="N93" s="15" t="s">
        <v>329</v>
      </c>
      <c r="AB93" s="98"/>
      <c r="AC93" s="98"/>
      <c r="AE93" s="4"/>
    </row>
    <row r="94" spans="2:31" s="15" customFormat="1" ht="17.25" x14ac:dyDescent="0.3">
      <c r="B94" s="21">
        <v>88</v>
      </c>
      <c r="C94" s="21" t="s">
        <v>142</v>
      </c>
      <c r="D94" s="87"/>
      <c r="E94" s="77" t="s">
        <v>719</v>
      </c>
      <c r="F94" s="69" t="s">
        <v>145</v>
      </c>
      <c r="G94" s="99">
        <v>1325</v>
      </c>
      <c r="H94" s="7">
        <f t="shared" si="1"/>
        <v>400.8106963518664</v>
      </c>
      <c r="I94" s="21" t="s">
        <v>147</v>
      </c>
      <c r="J94" s="68" t="s">
        <v>326</v>
      </c>
      <c r="K94" s="21" t="s">
        <v>327</v>
      </c>
      <c r="L94" s="21" t="s">
        <v>147</v>
      </c>
      <c r="M94" s="21" t="s">
        <v>47</v>
      </c>
      <c r="N94" s="15" t="s">
        <v>329</v>
      </c>
      <c r="AB94" s="98"/>
      <c r="AC94" s="98"/>
      <c r="AE94" s="4"/>
    </row>
    <row r="95" spans="2:31" s="15" customFormat="1" ht="17.25" x14ac:dyDescent="0.3">
      <c r="B95" s="21">
        <v>89</v>
      </c>
      <c r="C95" s="21" t="s">
        <v>142</v>
      </c>
      <c r="D95" s="87"/>
      <c r="E95" s="81" t="s">
        <v>720</v>
      </c>
      <c r="F95" s="69" t="s">
        <v>145</v>
      </c>
      <c r="G95" s="15">
        <v>5049</v>
      </c>
      <c r="H95" s="7">
        <f t="shared" si="1"/>
        <v>1527.3156270796781</v>
      </c>
      <c r="I95" s="21" t="s">
        <v>147</v>
      </c>
      <c r="J95" s="68" t="s">
        <v>326</v>
      </c>
      <c r="K95" s="21" t="s">
        <v>327</v>
      </c>
      <c r="L95" s="21" t="s">
        <v>147</v>
      </c>
      <c r="M95" s="21" t="s">
        <v>47</v>
      </c>
      <c r="N95" s="15" t="s">
        <v>329</v>
      </c>
      <c r="AB95" s="98"/>
      <c r="AC95" s="98"/>
      <c r="AE95" s="4"/>
    </row>
    <row r="96" spans="2:31" s="15" customFormat="1" ht="17.25" x14ac:dyDescent="0.3">
      <c r="B96" s="21">
        <v>90</v>
      </c>
      <c r="C96" s="33" t="s">
        <v>142</v>
      </c>
      <c r="D96" s="100"/>
      <c r="E96" s="107" t="s">
        <v>721</v>
      </c>
      <c r="F96" s="69" t="s">
        <v>145</v>
      </c>
      <c r="G96" s="99">
        <v>4939</v>
      </c>
      <c r="H96" s="7">
        <f t="shared" si="1"/>
        <v>1494.0407768165044</v>
      </c>
      <c r="I96" s="21" t="s">
        <v>147</v>
      </c>
      <c r="J96" s="68" t="s">
        <v>326</v>
      </c>
      <c r="K96" s="21" t="s">
        <v>327</v>
      </c>
      <c r="L96" s="21" t="s">
        <v>147</v>
      </c>
      <c r="M96" s="21" t="s">
        <v>47</v>
      </c>
      <c r="N96" s="15" t="s">
        <v>329</v>
      </c>
      <c r="AB96" s="98"/>
      <c r="AC96" s="98"/>
      <c r="AE96" s="4"/>
    </row>
    <row r="97" spans="2:31" s="15" customFormat="1" ht="17.25" x14ac:dyDescent="0.3">
      <c r="B97" s="21">
        <v>91</v>
      </c>
      <c r="C97" s="23" t="s">
        <v>142</v>
      </c>
      <c r="D97" s="79"/>
      <c r="E97" s="88" t="s">
        <v>722</v>
      </c>
      <c r="F97" s="21" t="s">
        <v>145</v>
      </c>
      <c r="G97" s="99">
        <v>3051</v>
      </c>
      <c r="H97" s="7">
        <f t="shared" si="1"/>
        <v>922.92334684493915</v>
      </c>
      <c r="I97" s="21" t="s">
        <v>147</v>
      </c>
      <c r="J97" s="68" t="s">
        <v>326</v>
      </c>
      <c r="K97" s="21" t="s">
        <v>327</v>
      </c>
      <c r="L97" s="21" t="s">
        <v>147</v>
      </c>
      <c r="M97" s="21" t="s">
        <v>47</v>
      </c>
      <c r="N97" s="15" t="s">
        <v>329</v>
      </c>
      <c r="AB97" s="98"/>
      <c r="AC97" s="98"/>
      <c r="AE97" s="4"/>
    </row>
    <row r="98" spans="2:31" s="15" customFormat="1" ht="18" thickBot="1" x14ac:dyDescent="0.35">
      <c r="B98" s="21">
        <v>92</v>
      </c>
      <c r="C98" s="21" t="s">
        <v>142</v>
      </c>
      <c r="D98" s="6"/>
      <c r="E98" s="87" t="s">
        <v>723</v>
      </c>
      <c r="F98" s="21" t="s">
        <v>153</v>
      </c>
      <c r="G98" s="99">
        <v>3623</v>
      </c>
      <c r="H98" s="7">
        <f t="shared" si="1"/>
        <v>1095.9525682134431</v>
      </c>
      <c r="I98" s="21" t="s">
        <v>147</v>
      </c>
      <c r="J98" s="68" t="s">
        <v>326</v>
      </c>
      <c r="K98" s="21" t="s">
        <v>327</v>
      </c>
      <c r="L98" s="21" t="s">
        <v>147</v>
      </c>
      <c r="M98" s="21" t="s">
        <v>47</v>
      </c>
      <c r="N98" s="15" t="s">
        <v>329</v>
      </c>
      <c r="AB98" s="98"/>
      <c r="AC98" s="98"/>
      <c r="AE98" s="4"/>
    </row>
    <row r="99" spans="2:31" s="15" customFormat="1" ht="17.25" x14ac:dyDescent="0.3">
      <c r="B99" s="21">
        <v>93</v>
      </c>
      <c r="C99" s="21" t="s">
        <v>142</v>
      </c>
      <c r="D99" s="87"/>
      <c r="E99" s="101" t="s">
        <v>724</v>
      </c>
      <c r="F99" s="21" t="s">
        <v>336</v>
      </c>
      <c r="G99" s="99">
        <v>1504</v>
      </c>
      <c r="H99" s="7">
        <f t="shared" si="1"/>
        <v>454.9579526892129</v>
      </c>
      <c r="I99" s="21" t="s">
        <v>248</v>
      </c>
      <c r="J99" s="68" t="s">
        <v>326</v>
      </c>
      <c r="K99" s="21" t="s">
        <v>327</v>
      </c>
      <c r="L99" s="21" t="s">
        <v>328</v>
      </c>
      <c r="M99" s="21" t="s">
        <v>47</v>
      </c>
      <c r="N99" s="15" t="s">
        <v>329</v>
      </c>
      <c r="AB99" s="98"/>
      <c r="AC99" s="98"/>
      <c r="AE99" s="4"/>
    </row>
    <row r="100" spans="2:31" s="15" customFormat="1" ht="17.25" x14ac:dyDescent="0.3">
      <c r="B100" s="21">
        <v>94</v>
      </c>
      <c r="C100" s="21" t="s">
        <v>142</v>
      </c>
      <c r="D100" s="87"/>
      <c r="E100" s="103" t="s">
        <v>725</v>
      </c>
      <c r="F100" s="21" t="s">
        <v>336</v>
      </c>
      <c r="G100" s="99">
        <v>3401</v>
      </c>
      <c r="H100" s="7">
        <f t="shared" si="1"/>
        <v>1028.7978704095831</v>
      </c>
      <c r="I100" s="21" t="s">
        <v>248</v>
      </c>
      <c r="J100" s="68" t="s">
        <v>326</v>
      </c>
      <c r="K100" s="21" t="s">
        <v>327</v>
      </c>
      <c r="L100" s="21" t="s">
        <v>328</v>
      </c>
      <c r="M100" s="21" t="s">
        <v>47</v>
      </c>
      <c r="N100" s="15" t="s">
        <v>329</v>
      </c>
      <c r="AB100" s="98"/>
      <c r="AC100" s="98"/>
      <c r="AE100" s="4"/>
    </row>
    <row r="101" spans="2:31" s="15" customFormat="1" ht="17.25" x14ac:dyDescent="0.3">
      <c r="B101" s="21">
        <v>95</v>
      </c>
      <c r="C101" s="21" t="s">
        <v>142</v>
      </c>
      <c r="D101" s="87"/>
      <c r="E101" s="103" t="s">
        <v>726</v>
      </c>
      <c r="F101" s="21" t="s">
        <v>336</v>
      </c>
      <c r="G101" s="99">
        <v>3269</v>
      </c>
      <c r="H101" s="7">
        <f t="shared" si="1"/>
        <v>988.86805009377451</v>
      </c>
      <c r="I101" s="21" t="s">
        <v>248</v>
      </c>
      <c r="J101" s="68" t="s">
        <v>326</v>
      </c>
      <c r="K101" s="21" t="s">
        <v>327</v>
      </c>
      <c r="L101" s="21" t="s">
        <v>328</v>
      </c>
      <c r="M101" s="21" t="s">
        <v>47</v>
      </c>
      <c r="N101" s="15" t="s">
        <v>329</v>
      </c>
      <c r="AB101" s="98"/>
      <c r="AC101" s="98"/>
      <c r="AE101" s="4"/>
    </row>
    <row r="102" spans="2:31" s="15" customFormat="1" ht="18" thickBot="1" x14ac:dyDescent="0.35">
      <c r="B102" s="21">
        <v>96</v>
      </c>
      <c r="C102" s="21" t="s">
        <v>142</v>
      </c>
      <c r="D102" s="87"/>
      <c r="E102" s="102" t="s">
        <v>727</v>
      </c>
      <c r="F102" s="21" t="s">
        <v>336</v>
      </c>
      <c r="G102" s="99">
        <v>3309</v>
      </c>
      <c r="H102" s="7">
        <f t="shared" si="1"/>
        <v>1000.9679956440195</v>
      </c>
      <c r="I102" s="21" t="s">
        <v>248</v>
      </c>
      <c r="J102" s="68" t="s">
        <v>326</v>
      </c>
      <c r="K102" s="21" t="s">
        <v>327</v>
      </c>
      <c r="L102" s="21" t="s">
        <v>328</v>
      </c>
      <c r="M102" s="21" t="s">
        <v>47</v>
      </c>
      <c r="N102" s="15" t="s">
        <v>329</v>
      </c>
      <c r="AB102" s="98"/>
      <c r="AC102" s="98"/>
      <c r="AE102" s="4"/>
    </row>
    <row r="103" spans="2:31" s="15" customFormat="1" ht="17.25" x14ac:dyDescent="0.3">
      <c r="B103" s="21">
        <v>97</v>
      </c>
      <c r="C103" s="21" t="s">
        <v>142</v>
      </c>
      <c r="D103" s="6"/>
      <c r="E103" s="88" t="s">
        <v>728</v>
      </c>
      <c r="F103" s="21" t="s">
        <v>336</v>
      </c>
      <c r="G103" s="99">
        <v>4728</v>
      </c>
      <c r="H103" s="7">
        <f t="shared" si="1"/>
        <v>1430.2135640389617</v>
      </c>
      <c r="I103" s="21" t="s">
        <v>248</v>
      </c>
      <c r="J103" s="68" t="s">
        <v>326</v>
      </c>
      <c r="K103" s="21" t="s">
        <v>327</v>
      </c>
      <c r="L103" s="21" t="s">
        <v>328</v>
      </c>
      <c r="M103" s="21" t="s">
        <v>47</v>
      </c>
      <c r="N103" s="15" t="s">
        <v>329</v>
      </c>
      <c r="AB103" s="98"/>
      <c r="AC103" s="98"/>
      <c r="AE103" s="4"/>
    </row>
    <row r="104" spans="2:31" s="15" customFormat="1" ht="18" thickBot="1" x14ac:dyDescent="0.35">
      <c r="B104" s="21">
        <v>98</v>
      </c>
      <c r="C104" s="21" t="s">
        <v>142</v>
      </c>
      <c r="D104" s="6"/>
      <c r="E104" s="100" t="s">
        <v>729</v>
      </c>
      <c r="F104" s="21" t="s">
        <v>336</v>
      </c>
      <c r="G104" s="99">
        <v>5005</v>
      </c>
      <c r="H104" s="7">
        <f t="shared" si="1"/>
        <v>1514.0056869744085</v>
      </c>
      <c r="I104" s="21" t="s">
        <v>248</v>
      </c>
      <c r="J104" s="68" t="s">
        <v>326</v>
      </c>
      <c r="K104" s="21" t="s">
        <v>327</v>
      </c>
      <c r="L104" s="21" t="s">
        <v>328</v>
      </c>
      <c r="M104" s="21" t="s">
        <v>47</v>
      </c>
      <c r="N104" s="15" t="s">
        <v>329</v>
      </c>
      <c r="AB104" s="98"/>
      <c r="AC104" s="98"/>
      <c r="AE104" s="4"/>
    </row>
    <row r="105" spans="2:31" s="15" customFormat="1" ht="17.25" x14ac:dyDescent="0.3">
      <c r="B105" s="21">
        <v>99</v>
      </c>
      <c r="C105" s="21" t="s">
        <v>142</v>
      </c>
      <c r="D105" s="87"/>
      <c r="E105" s="101" t="s">
        <v>730</v>
      </c>
      <c r="F105" s="21" t="s">
        <v>336</v>
      </c>
      <c r="G105" s="99">
        <v>1544</v>
      </c>
      <c r="H105" s="7">
        <f t="shared" si="1"/>
        <v>467.05789823945793</v>
      </c>
      <c r="I105" s="21" t="s">
        <v>248</v>
      </c>
      <c r="J105" s="68" t="s">
        <v>326</v>
      </c>
      <c r="K105" s="21" t="s">
        <v>327</v>
      </c>
      <c r="L105" s="21" t="s">
        <v>328</v>
      </c>
      <c r="M105" s="21" t="s">
        <v>47</v>
      </c>
      <c r="N105" s="15" t="s">
        <v>329</v>
      </c>
      <c r="AB105" s="98"/>
      <c r="AC105" s="98"/>
      <c r="AE105" s="4"/>
    </row>
    <row r="106" spans="2:31" s="15" customFormat="1" ht="18" thickBot="1" x14ac:dyDescent="0.35">
      <c r="B106" s="21">
        <v>100</v>
      </c>
      <c r="C106" s="21" t="s">
        <v>142</v>
      </c>
      <c r="D106" s="87"/>
      <c r="E106" s="102" t="s">
        <v>731</v>
      </c>
      <c r="F106" s="21" t="s">
        <v>336</v>
      </c>
      <c r="G106" s="99">
        <v>1358</v>
      </c>
      <c r="H106" s="7">
        <f t="shared" si="1"/>
        <v>410.79315143081857</v>
      </c>
      <c r="I106" s="21" t="s">
        <v>248</v>
      </c>
      <c r="J106" s="68" t="s">
        <v>326</v>
      </c>
      <c r="K106" s="21" t="s">
        <v>327</v>
      </c>
      <c r="L106" s="21" t="s">
        <v>328</v>
      </c>
      <c r="M106" s="21" t="s">
        <v>47</v>
      </c>
      <c r="N106" s="15" t="s">
        <v>329</v>
      </c>
      <c r="AB106" s="98"/>
      <c r="AC106" s="98"/>
      <c r="AE106" s="4"/>
    </row>
    <row r="107" spans="2:31" s="15" customFormat="1" ht="17.25" x14ac:dyDescent="0.3">
      <c r="B107" s="21">
        <v>101</v>
      </c>
      <c r="C107" s="21" t="s">
        <v>142</v>
      </c>
      <c r="D107" s="87"/>
      <c r="E107" s="101" t="s">
        <v>732</v>
      </c>
      <c r="F107" s="21" t="s">
        <v>336</v>
      </c>
      <c r="G107" s="99">
        <v>1143</v>
      </c>
      <c r="H107" s="7">
        <f t="shared" si="1"/>
        <v>345.75594409825158</v>
      </c>
      <c r="I107" s="21" t="s">
        <v>248</v>
      </c>
      <c r="J107" s="68" t="s">
        <v>326</v>
      </c>
      <c r="K107" s="21" t="s">
        <v>327</v>
      </c>
      <c r="L107" s="21" t="s">
        <v>328</v>
      </c>
      <c r="M107" s="21" t="s">
        <v>47</v>
      </c>
      <c r="N107" s="15" t="s">
        <v>329</v>
      </c>
      <c r="AB107" s="98"/>
      <c r="AC107" s="98"/>
      <c r="AE107" s="4"/>
    </row>
    <row r="108" spans="2:31" s="15" customFormat="1" ht="18" thickBot="1" x14ac:dyDescent="0.35">
      <c r="B108" s="21">
        <v>102</v>
      </c>
      <c r="C108" s="21" t="s">
        <v>142</v>
      </c>
      <c r="D108" s="87"/>
      <c r="E108" s="102" t="s">
        <v>733</v>
      </c>
      <c r="F108" s="21" t="s">
        <v>336</v>
      </c>
      <c r="G108" s="99">
        <v>2175</v>
      </c>
      <c r="H108" s="7">
        <f t="shared" si="1"/>
        <v>657.93453929457314</v>
      </c>
      <c r="I108" s="21" t="s">
        <v>248</v>
      </c>
      <c r="J108" s="68" t="s">
        <v>326</v>
      </c>
      <c r="K108" s="21" t="s">
        <v>327</v>
      </c>
      <c r="L108" s="21" t="s">
        <v>328</v>
      </c>
      <c r="M108" s="21" t="s">
        <v>47</v>
      </c>
      <c r="N108" s="15" t="s">
        <v>329</v>
      </c>
      <c r="AB108" s="98"/>
      <c r="AC108" s="98"/>
      <c r="AE108" s="4"/>
    </row>
    <row r="109" spans="2:31" s="15" customFormat="1" ht="17.25" x14ac:dyDescent="0.3">
      <c r="B109" s="21">
        <v>103</v>
      </c>
      <c r="C109" s="21" t="s">
        <v>142</v>
      </c>
      <c r="D109" s="6"/>
      <c r="E109" s="88" t="s">
        <v>734</v>
      </c>
      <c r="F109" s="21" t="s">
        <v>336</v>
      </c>
      <c r="G109" s="99">
        <v>3665</v>
      </c>
      <c r="H109" s="7">
        <f t="shared" si="1"/>
        <v>1108.6575110412002</v>
      </c>
      <c r="I109" s="21" t="s">
        <v>248</v>
      </c>
      <c r="J109" s="68" t="s">
        <v>326</v>
      </c>
      <c r="K109" s="21" t="s">
        <v>327</v>
      </c>
      <c r="L109" s="21" t="s">
        <v>328</v>
      </c>
      <c r="M109" s="21" t="s">
        <v>47</v>
      </c>
      <c r="N109" s="15" t="s">
        <v>329</v>
      </c>
      <c r="AB109" s="98"/>
      <c r="AC109" s="98"/>
      <c r="AE109" s="4"/>
    </row>
    <row r="110" spans="2:31" s="15" customFormat="1" ht="18" thickBot="1" x14ac:dyDescent="0.35">
      <c r="B110" s="21">
        <v>104</v>
      </c>
      <c r="C110" s="21" t="s">
        <v>142</v>
      </c>
      <c r="D110" s="6"/>
      <c r="E110" s="100" t="s">
        <v>735</v>
      </c>
      <c r="F110" s="21" t="s">
        <v>336</v>
      </c>
      <c r="G110" s="99">
        <v>1618</v>
      </c>
      <c r="H110" s="7">
        <f t="shared" si="1"/>
        <v>489.44279750741123</v>
      </c>
      <c r="I110" s="21" t="s">
        <v>248</v>
      </c>
      <c r="J110" s="68" t="s">
        <v>326</v>
      </c>
      <c r="K110" s="21" t="s">
        <v>327</v>
      </c>
      <c r="L110" s="21" t="s">
        <v>328</v>
      </c>
      <c r="M110" s="21" t="s">
        <v>47</v>
      </c>
      <c r="N110" s="15" t="s">
        <v>329</v>
      </c>
      <c r="AB110" s="98"/>
      <c r="AC110" s="98"/>
      <c r="AE110" s="4"/>
    </row>
    <row r="111" spans="2:31" s="15" customFormat="1" ht="17.25" x14ac:dyDescent="0.3">
      <c r="B111" s="21">
        <v>105</v>
      </c>
      <c r="C111" s="21" t="s">
        <v>142</v>
      </c>
      <c r="D111" s="24"/>
      <c r="E111" s="101" t="s">
        <v>736</v>
      </c>
      <c r="F111" s="21" t="s">
        <v>336</v>
      </c>
      <c r="G111" s="99">
        <v>4976</v>
      </c>
      <c r="H111" s="7">
        <f t="shared" si="1"/>
        <v>1505.233226450481</v>
      </c>
      <c r="I111" s="21" t="s">
        <v>248</v>
      </c>
      <c r="J111" s="68" t="s">
        <v>326</v>
      </c>
      <c r="K111" s="21" t="s">
        <v>327</v>
      </c>
      <c r="L111" s="21" t="s">
        <v>328</v>
      </c>
      <c r="M111" s="21" t="s">
        <v>47</v>
      </c>
      <c r="N111" s="15" t="s">
        <v>329</v>
      </c>
      <c r="AB111" s="98"/>
      <c r="AC111" s="98"/>
      <c r="AE111" s="4"/>
    </row>
    <row r="112" spans="2:31" s="15" customFormat="1" ht="18" thickBot="1" x14ac:dyDescent="0.35">
      <c r="B112" s="21">
        <v>106</v>
      </c>
      <c r="C112" s="21" t="s">
        <v>142</v>
      </c>
      <c r="D112" s="24"/>
      <c r="E112" s="102" t="s">
        <v>737</v>
      </c>
      <c r="F112" s="21" t="s">
        <v>336</v>
      </c>
      <c r="G112" s="99">
        <v>4992</v>
      </c>
      <c r="H112" s="7">
        <f t="shared" si="1"/>
        <v>1510.0732046705789</v>
      </c>
      <c r="I112" s="21" t="s">
        <v>248</v>
      </c>
      <c r="J112" s="68" t="s">
        <v>326</v>
      </c>
      <c r="K112" s="21" t="s">
        <v>327</v>
      </c>
      <c r="L112" s="21" t="s">
        <v>328</v>
      </c>
      <c r="M112" s="21" t="s">
        <v>47</v>
      </c>
      <c r="N112" s="15" t="s">
        <v>329</v>
      </c>
      <c r="AB112" s="98"/>
      <c r="AC112" s="98"/>
      <c r="AE112" s="4"/>
    </row>
    <row r="113" spans="2:31" s="15" customFormat="1" ht="17.25" x14ac:dyDescent="0.3">
      <c r="B113" s="21">
        <v>107</v>
      </c>
      <c r="C113" s="21" t="s">
        <v>142</v>
      </c>
      <c r="D113" s="24"/>
      <c r="E113" s="101" t="s">
        <v>738</v>
      </c>
      <c r="F113" s="21" t="s">
        <v>336</v>
      </c>
      <c r="G113" s="99">
        <v>4943</v>
      </c>
      <c r="H113" s="7">
        <f t="shared" si="1"/>
        <v>1495.2507713715288</v>
      </c>
      <c r="I113" s="21" t="s">
        <v>248</v>
      </c>
      <c r="J113" s="68" t="s">
        <v>326</v>
      </c>
      <c r="K113" s="21" t="s">
        <v>327</v>
      </c>
      <c r="L113" s="21" t="s">
        <v>328</v>
      </c>
      <c r="M113" s="21" t="s">
        <v>47</v>
      </c>
      <c r="N113" s="15" t="s">
        <v>329</v>
      </c>
      <c r="AB113" s="98"/>
      <c r="AC113" s="98"/>
      <c r="AE113" s="4"/>
    </row>
    <row r="114" spans="2:31" s="15" customFormat="1" ht="18" thickBot="1" x14ac:dyDescent="0.35">
      <c r="B114" s="21">
        <v>108</v>
      </c>
      <c r="C114" s="21" t="s">
        <v>142</v>
      </c>
      <c r="D114" s="24"/>
      <c r="E114" s="102" t="s">
        <v>739</v>
      </c>
      <c r="F114" s="21" t="s">
        <v>336</v>
      </c>
      <c r="G114" s="99">
        <v>5013</v>
      </c>
      <c r="H114" s="7">
        <f t="shared" si="1"/>
        <v>1516.4256760844576</v>
      </c>
      <c r="I114" s="21" t="s">
        <v>248</v>
      </c>
      <c r="J114" s="68" t="s">
        <v>326</v>
      </c>
      <c r="K114" s="21" t="s">
        <v>327</v>
      </c>
      <c r="L114" s="21" t="s">
        <v>328</v>
      </c>
      <c r="M114" s="21" t="s">
        <v>47</v>
      </c>
      <c r="N114" s="15" t="s">
        <v>329</v>
      </c>
      <c r="AB114" s="98"/>
      <c r="AC114" s="98"/>
      <c r="AE114" s="4"/>
    </row>
    <row r="115" spans="2:31" s="15" customFormat="1" ht="17.25" x14ac:dyDescent="0.3">
      <c r="B115" s="21">
        <v>109</v>
      </c>
      <c r="C115" s="21" t="s">
        <v>142</v>
      </c>
      <c r="D115" s="6"/>
      <c r="E115" s="104" t="s">
        <v>740</v>
      </c>
      <c r="F115" s="21" t="s">
        <v>336</v>
      </c>
      <c r="G115" s="99">
        <v>4947</v>
      </c>
      <c r="H115" s="7">
        <f t="shared" si="1"/>
        <v>1496.4607659265532</v>
      </c>
      <c r="I115" s="21" t="s">
        <v>248</v>
      </c>
      <c r="J115" s="68" t="s">
        <v>326</v>
      </c>
      <c r="K115" s="21" t="s">
        <v>327</v>
      </c>
      <c r="L115" s="21" t="s">
        <v>328</v>
      </c>
      <c r="M115" s="21" t="s">
        <v>47</v>
      </c>
      <c r="N115" s="15" t="s">
        <v>329</v>
      </c>
      <c r="AB115" s="98"/>
      <c r="AC115" s="98"/>
      <c r="AE115" s="4"/>
    </row>
    <row r="116" spans="2:31" s="15" customFormat="1" ht="18" thickBot="1" x14ac:dyDescent="0.35">
      <c r="B116" s="21">
        <v>110</v>
      </c>
      <c r="C116" s="21" t="s">
        <v>142</v>
      </c>
      <c r="D116" s="6"/>
      <c r="E116" s="100" t="s">
        <v>741</v>
      </c>
      <c r="F116" s="21" t="s">
        <v>336</v>
      </c>
      <c r="G116" s="99">
        <v>4971</v>
      </c>
      <c r="H116" s="7">
        <f t="shared" si="1"/>
        <v>1503.7207332567002</v>
      </c>
      <c r="I116" s="21" t="s">
        <v>248</v>
      </c>
      <c r="J116" s="68" t="s">
        <v>326</v>
      </c>
      <c r="K116" s="21" t="s">
        <v>327</v>
      </c>
      <c r="L116" s="21" t="s">
        <v>328</v>
      </c>
      <c r="M116" s="21" t="s">
        <v>47</v>
      </c>
      <c r="N116" s="15" t="s">
        <v>329</v>
      </c>
      <c r="AB116" s="98"/>
      <c r="AC116" s="98"/>
      <c r="AE116" s="4"/>
    </row>
    <row r="117" spans="2:31" s="15" customFormat="1" ht="17.25" x14ac:dyDescent="0.3">
      <c r="B117" s="21">
        <v>111</v>
      </c>
      <c r="C117" s="21" t="s">
        <v>142</v>
      </c>
      <c r="D117" s="24"/>
      <c r="E117" s="101" t="s">
        <v>742</v>
      </c>
      <c r="F117" s="21" t="s">
        <v>336</v>
      </c>
      <c r="G117" s="99">
        <v>5011</v>
      </c>
      <c r="H117" s="7">
        <f t="shared" si="1"/>
        <v>1515.8206788069454</v>
      </c>
      <c r="I117" s="21" t="s">
        <v>248</v>
      </c>
      <c r="J117" s="68" t="s">
        <v>326</v>
      </c>
      <c r="K117" s="21" t="s">
        <v>327</v>
      </c>
      <c r="L117" s="21" t="s">
        <v>328</v>
      </c>
      <c r="M117" s="21" t="s">
        <v>47</v>
      </c>
      <c r="N117" s="15" t="s">
        <v>329</v>
      </c>
      <c r="AB117" s="98"/>
      <c r="AC117" s="98"/>
      <c r="AE117" s="4"/>
    </row>
    <row r="118" spans="2:31" s="15" customFormat="1" ht="18" thickBot="1" x14ac:dyDescent="0.35">
      <c r="B118" s="21">
        <v>112</v>
      </c>
      <c r="C118" s="21" t="s">
        <v>142</v>
      </c>
      <c r="D118" s="24"/>
      <c r="E118" s="102" t="s">
        <v>743</v>
      </c>
      <c r="F118" s="21" t="s">
        <v>336</v>
      </c>
      <c r="G118" s="99">
        <v>4963</v>
      </c>
      <c r="H118" s="7">
        <f t="shared" si="1"/>
        <v>1501.3007441466514</v>
      </c>
      <c r="I118" s="21" t="s">
        <v>248</v>
      </c>
      <c r="J118" s="68" t="s">
        <v>326</v>
      </c>
      <c r="K118" s="21" t="s">
        <v>327</v>
      </c>
      <c r="L118" s="21" t="s">
        <v>328</v>
      </c>
      <c r="M118" s="21" t="s">
        <v>47</v>
      </c>
      <c r="N118" s="15" t="s">
        <v>329</v>
      </c>
      <c r="AB118" s="98"/>
      <c r="AC118" s="98"/>
      <c r="AE118" s="4"/>
    </row>
    <row r="119" spans="2:31" s="15" customFormat="1" ht="17.25" x14ac:dyDescent="0.3">
      <c r="B119" s="21">
        <v>113</v>
      </c>
      <c r="C119" s="21" t="s">
        <v>142</v>
      </c>
      <c r="D119" s="6"/>
      <c r="E119" s="88" t="s">
        <v>744</v>
      </c>
      <c r="F119" s="21" t="s">
        <v>336</v>
      </c>
      <c r="G119" s="99">
        <v>3787</v>
      </c>
      <c r="H119" s="7">
        <f t="shared" si="1"/>
        <v>1145.5623449694476</v>
      </c>
      <c r="I119" s="21" t="s">
        <v>248</v>
      </c>
      <c r="J119" s="68" t="s">
        <v>326</v>
      </c>
      <c r="K119" s="21" t="s">
        <v>327</v>
      </c>
      <c r="L119" s="21" t="s">
        <v>328</v>
      </c>
      <c r="M119" s="21" t="s">
        <v>47</v>
      </c>
      <c r="N119" s="15" t="s">
        <v>329</v>
      </c>
      <c r="AB119" s="98"/>
      <c r="AC119" s="98"/>
      <c r="AE119" s="4"/>
    </row>
    <row r="120" spans="2:31" s="15" customFormat="1" ht="17.25" x14ac:dyDescent="0.3">
      <c r="B120" s="21">
        <v>114</v>
      </c>
      <c r="C120" s="21" t="s">
        <v>142</v>
      </c>
      <c r="D120" s="6"/>
      <c r="E120" s="87" t="s">
        <v>745</v>
      </c>
      <c r="F120" s="21" t="s">
        <v>336</v>
      </c>
      <c r="G120" s="99">
        <v>3270</v>
      </c>
      <c r="H120" s="7">
        <f t="shared" si="1"/>
        <v>989.17054873253073</v>
      </c>
      <c r="I120" s="21" t="s">
        <v>248</v>
      </c>
      <c r="J120" s="68" t="s">
        <v>326</v>
      </c>
      <c r="K120" s="21" t="s">
        <v>327</v>
      </c>
      <c r="L120" s="21" t="s">
        <v>328</v>
      </c>
      <c r="M120" s="21" t="s">
        <v>47</v>
      </c>
      <c r="N120" s="15" t="s">
        <v>329</v>
      </c>
      <c r="AB120" s="98"/>
      <c r="AC120" s="98"/>
      <c r="AE120" s="4"/>
    </row>
    <row r="121" spans="2:31" s="15" customFormat="1" ht="17.25" x14ac:dyDescent="0.3">
      <c r="B121" s="21">
        <v>115</v>
      </c>
      <c r="C121" s="21" t="s">
        <v>142</v>
      </c>
      <c r="D121" s="6"/>
      <c r="E121" s="87" t="s">
        <v>746</v>
      </c>
      <c r="F121" s="21" t="s">
        <v>160</v>
      </c>
      <c r="G121" s="99">
        <v>2707</v>
      </c>
      <c r="H121" s="7">
        <f t="shared" si="1"/>
        <v>818.86381511283196</v>
      </c>
      <c r="I121" s="21" t="s">
        <v>248</v>
      </c>
      <c r="J121" s="68" t="s">
        <v>326</v>
      </c>
      <c r="K121" s="21" t="s">
        <v>327</v>
      </c>
      <c r="L121" s="21" t="s">
        <v>328</v>
      </c>
      <c r="M121" s="21" t="s">
        <v>47</v>
      </c>
      <c r="N121" s="15" t="s">
        <v>329</v>
      </c>
      <c r="AB121" s="98"/>
      <c r="AC121" s="98"/>
      <c r="AE121" s="4"/>
    </row>
    <row r="122" spans="2:31" s="15" customFormat="1" ht="17.25" x14ac:dyDescent="0.3">
      <c r="B122" s="21">
        <v>116</v>
      </c>
      <c r="C122" s="21" t="s">
        <v>142</v>
      </c>
      <c r="D122" s="6"/>
      <c r="E122" s="87" t="s">
        <v>747</v>
      </c>
      <c r="F122" s="21" t="s">
        <v>160</v>
      </c>
      <c r="G122" s="99">
        <v>3723</v>
      </c>
      <c r="H122" s="7">
        <f t="shared" si="1"/>
        <v>1126.2024320890555</v>
      </c>
      <c r="I122" s="21" t="s">
        <v>248</v>
      </c>
      <c r="J122" s="68" t="s">
        <v>326</v>
      </c>
      <c r="K122" s="21" t="s">
        <v>327</v>
      </c>
      <c r="L122" s="21" t="s">
        <v>328</v>
      </c>
      <c r="M122" s="21" t="s">
        <v>47</v>
      </c>
      <c r="N122" s="15" t="s">
        <v>329</v>
      </c>
      <c r="AB122" s="98"/>
      <c r="AC122" s="98"/>
      <c r="AE122" s="4"/>
    </row>
    <row r="123" spans="2:31" s="15" customFormat="1" ht="17.25" x14ac:dyDescent="0.3">
      <c r="B123" s="21">
        <v>117</v>
      </c>
      <c r="C123" s="21" t="s">
        <v>142</v>
      </c>
      <c r="D123" s="6"/>
      <c r="E123" s="87" t="s">
        <v>748</v>
      </c>
      <c r="F123" s="21" t="s">
        <v>160</v>
      </c>
      <c r="G123" s="99">
        <v>11558</v>
      </c>
      <c r="H123" s="7">
        <f t="shared" si="1"/>
        <v>3496.2792667432996</v>
      </c>
      <c r="I123" s="21" t="s">
        <v>248</v>
      </c>
      <c r="J123" s="68" t="s">
        <v>326</v>
      </c>
      <c r="K123" s="21" t="s">
        <v>327</v>
      </c>
      <c r="L123" s="21" t="s">
        <v>328</v>
      </c>
      <c r="M123" s="21" t="s">
        <v>47</v>
      </c>
      <c r="N123" s="15" t="s">
        <v>329</v>
      </c>
      <c r="AB123" s="98"/>
      <c r="AC123" s="98"/>
      <c r="AE123" s="4"/>
    </row>
    <row r="124" spans="2:31" s="15" customFormat="1" ht="17.25" x14ac:dyDescent="0.3">
      <c r="B124" s="21">
        <v>118</v>
      </c>
      <c r="C124" s="21" t="s">
        <v>142</v>
      </c>
      <c r="D124" s="6"/>
      <c r="E124" s="87" t="s">
        <v>749</v>
      </c>
      <c r="F124" s="21" t="s">
        <v>372</v>
      </c>
      <c r="G124" s="99">
        <v>5570</v>
      </c>
      <c r="H124" s="7">
        <f t="shared" si="1"/>
        <v>1684.9174178716196</v>
      </c>
      <c r="I124" s="21" t="s">
        <v>248</v>
      </c>
      <c r="J124" s="68" t="s">
        <v>326</v>
      </c>
      <c r="K124" s="21" t="s">
        <v>327</v>
      </c>
      <c r="L124" s="21" t="s">
        <v>328</v>
      </c>
      <c r="M124" s="21" t="s">
        <v>47</v>
      </c>
      <c r="N124" s="15" t="s">
        <v>329</v>
      </c>
      <c r="AB124" s="98"/>
      <c r="AC124" s="98"/>
      <c r="AE124" s="4"/>
    </row>
    <row r="125" spans="2:31" s="15" customFormat="1" ht="18" thickBot="1" x14ac:dyDescent="0.35">
      <c r="B125" s="21">
        <v>119</v>
      </c>
      <c r="C125" s="21" t="s">
        <v>142</v>
      </c>
      <c r="D125" s="6"/>
      <c r="E125" s="100" t="s">
        <v>750</v>
      </c>
      <c r="F125" s="21" t="s">
        <v>372</v>
      </c>
      <c r="G125" s="99">
        <v>4472</v>
      </c>
      <c r="H125" s="7">
        <f t="shared" si="1"/>
        <v>1352.7739125173937</v>
      </c>
      <c r="I125" s="21" t="s">
        <v>248</v>
      </c>
      <c r="J125" s="68" t="s">
        <v>326</v>
      </c>
      <c r="K125" s="21" t="s">
        <v>327</v>
      </c>
      <c r="L125" s="21" t="s">
        <v>328</v>
      </c>
      <c r="M125" s="21" t="s">
        <v>47</v>
      </c>
      <c r="N125" s="15" t="s">
        <v>329</v>
      </c>
      <c r="AB125" s="98"/>
      <c r="AC125" s="98"/>
      <c r="AE125" s="4"/>
    </row>
    <row r="126" spans="2:31" s="15" customFormat="1" ht="17.25" x14ac:dyDescent="0.3">
      <c r="B126" s="21">
        <v>120</v>
      </c>
      <c r="C126" s="21" t="s">
        <v>142</v>
      </c>
      <c r="D126" s="87"/>
      <c r="E126" s="101" t="s">
        <v>751</v>
      </c>
      <c r="F126" s="21" t="s">
        <v>372</v>
      </c>
      <c r="G126" s="99">
        <v>4413</v>
      </c>
      <c r="H126" s="7">
        <f t="shared" si="1"/>
        <v>1334.9264928307823</v>
      </c>
      <c r="I126" s="21" t="s">
        <v>248</v>
      </c>
      <c r="J126" s="68" t="s">
        <v>326</v>
      </c>
      <c r="K126" s="21" t="s">
        <v>327</v>
      </c>
      <c r="L126" s="21" t="s">
        <v>328</v>
      </c>
      <c r="M126" s="21" t="s">
        <v>47</v>
      </c>
      <c r="N126" s="15" t="s">
        <v>329</v>
      </c>
      <c r="AB126" s="98"/>
      <c r="AC126" s="98"/>
      <c r="AE126" s="4"/>
    </row>
    <row r="127" spans="2:31" s="15" customFormat="1" ht="17.25" x14ac:dyDescent="0.3">
      <c r="B127" s="21">
        <v>121</v>
      </c>
      <c r="C127" s="21" t="s">
        <v>142</v>
      </c>
      <c r="D127" s="87"/>
      <c r="E127" s="103" t="s">
        <v>752</v>
      </c>
      <c r="F127" s="21" t="s">
        <v>372</v>
      </c>
      <c r="G127" s="99">
        <v>4560</v>
      </c>
      <c r="H127" s="7">
        <f t="shared" si="1"/>
        <v>1379.3937927279328</v>
      </c>
      <c r="I127" s="21" t="s">
        <v>248</v>
      </c>
      <c r="J127" s="68" t="s">
        <v>326</v>
      </c>
      <c r="K127" s="21" t="s">
        <v>327</v>
      </c>
      <c r="L127" s="21" t="s">
        <v>328</v>
      </c>
      <c r="M127" s="21" t="s">
        <v>47</v>
      </c>
      <c r="N127" s="15" t="s">
        <v>329</v>
      </c>
      <c r="AB127" s="98"/>
      <c r="AC127" s="98"/>
      <c r="AE127" s="4"/>
    </row>
    <row r="128" spans="2:31" s="15" customFormat="1" ht="18" thickBot="1" x14ac:dyDescent="0.35">
      <c r="B128" s="21">
        <v>122</v>
      </c>
      <c r="C128" s="21" t="s">
        <v>142</v>
      </c>
      <c r="D128" s="87"/>
      <c r="E128" s="102" t="s">
        <v>753</v>
      </c>
      <c r="F128" s="21" t="s">
        <v>372</v>
      </c>
      <c r="G128" s="99">
        <v>1487</v>
      </c>
      <c r="H128" s="7">
        <f t="shared" si="1"/>
        <v>449.81547583035876</v>
      </c>
      <c r="I128" s="21" t="s">
        <v>248</v>
      </c>
      <c r="J128" s="68" t="s">
        <v>326</v>
      </c>
      <c r="K128" s="21" t="s">
        <v>327</v>
      </c>
      <c r="L128" s="21" t="s">
        <v>328</v>
      </c>
      <c r="M128" s="21" t="s">
        <v>47</v>
      </c>
      <c r="N128" s="15" t="s">
        <v>329</v>
      </c>
      <c r="AB128" s="98"/>
      <c r="AC128" s="98"/>
      <c r="AE128" s="4"/>
    </row>
    <row r="129" spans="2:31" s="15" customFormat="1" ht="17.25" x14ac:dyDescent="0.3">
      <c r="B129" s="21">
        <v>123</v>
      </c>
      <c r="C129" s="21" t="s">
        <v>142</v>
      </c>
      <c r="D129" s="6"/>
      <c r="E129" s="88" t="s">
        <v>754</v>
      </c>
      <c r="F129" s="21" t="s">
        <v>372</v>
      </c>
      <c r="G129" s="99">
        <v>4918</v>
      </c>
      <c r="H129" s="7">
        <f t="shared" si="1"/>
        <v>1487.6883054026257</v>
      </c>
      <c r="I129" s="21" t="s">
        <v>248</v>
      </c>
      <c r="J129" s="68" t="s">
        <v>326</v>
      </c>
      <c r="K129" s="21" t="s">
        <v>327</v>
      </c>
      <c r="L129" s="21" t="s">
        <v>328</v>
      </c>
      <c r="M129" s="21" t="s">
        <v>47</v>
      </c>
      <c r="N129" s="15" t="s">
        <v>329</v>
      </c>
      <c r="AB129" s="98"/>
      <c r="AC129" s="98"/>
      <c r="AE129" s="4"/>
    </row>
    <row r="130" spans="2:31" s="15" customFormat="1" ht="17.25" x14ac:dyDescent="0.3">
      <c r="B130" s="21">
        <v>124</v>
      </c>
      <c r="C130" s="21" t="s">
        <v>142</v>
      </c>
      <c r="D130" s="6"/>
      <c r="E130" s="87" t="s">
        <v>755</v>
      </c>
      <c r="F130" s="21" t="s">
        <v>372</v>
      </c>
      <c r="G130" s="99">
        <v>4999</v>
      </c>
      <c r="H130" s="7">
        <f t="shared" si="1"/>
        <v>1512.1906951418719</v>
      </c>
      <c r="I130" s="21" t="s">
        <v>248</v>
      </c>
      <c r="J130" s="68" t="s">
        <v>326</v>
      </c>
      <c r="K130" s="21" t="s">
        <v>327</v>
      </c>
      <c r="L130" s="21" t="s">
        <v>328</v>
      </c>
      <c r="M130" s="21" t="s">
        <v>47</v>
      </c>
      <c r="N130" s="15" t="s">
        <v>329</v>
      </c>
      <c r="AB130" s="98"/>
      <c r="AC130" s="98"/>
      <c r="AE130" s="4"/>
    </row>
    <row r="131" spans="2:31" s="15" customFormat="1" ht="17.25" x14ac:dyDescent="0.3">
      <c r="B131" s="21">
        <v>125</v>
      </c>
      <c r="C131" s="21" t="s">
        <v>142</v>
      </c>
      <c r="D131" s="6"/>
      <c r="E131" s="87" t="s">
        <v>756</v>
      </c>
      <c r="F131" s="21" t="s">
        <v>372</v>
      </c>
      <c r="G131" s="99">
        <v>3116</v>
      </c>
      <c r="H131" s="7">
        <f t="shared" si="1"/>
        <v>942.58575836408738</v>
      </c>
      <c r="I131" s="21" t="s">
        <v>248</v>
      </c>
      <c r="J131" s="68" t="s">
        <v>326</v>
      </c>
      <c r="K131" s="21" t="s">
        <v>327</v>
      </c>
      <c r="L131" s="21" t="s">
        <v>328</v>
      </c>
      <c r="M131" s="21" t="s">
        <v>47</v>
      </c>
      <c r="N131" s="15" t="s">
        <v>329</v>
      </c>
      <c r="AB131" s="98"/>
      <c r="AC131" s="98"/>
      <c r="AE131" s="4"/>
    </row>
    <row r="132" spans="2:31" s="15" customFormat="1" ht="17.25" x14ac:dyDescent="0.3">
      <c r="B132" s="21">
        <v>126</v>
      </c>
      <c r="C132" s="21" t="s">
        <v>142</v>
      </c>
      <c r="D132" s="6"/>
      <c r="E132" s="87" t="s">
        <v>757</v>
      </c>
      <c r="F132" s="21" t="s">
        <v>402</v>
      </c>
      <c r="G132" s="99">
        <v>4861</v>
      </c>
      <c r="H132" s="7">
        <f t="shared" si="1"/>
        <v>1470.4458829935265</v>
      </c>
      <c r="I132" s="21" t="s">
        <v>147</v>
      </c>
      <c r="J132" s="68" t="s">
        <v>326</v>
      </c>
      <c r="K132" s="21" t="s">
        <v>327</v>
      </c>
      <c r="L132" s="21" t="s">
        <v>147</v>
      </c>
      <c r="M132" s="21" t="s">
        <v>47</v>
      </c>
      <c r="N132" s="15" t="s">
        <v>329</v>
      </c>
      <c r="AB132" s="98"/>
      <c r="AC132" s="98"/>
      <c r="AE132" s="4"/>
    </row>
    <row r="133" spans="2:31" s="15" customFormat="1" ht="17.25" x14ac:dyDescent="0.3">
      <c r="B133" s="21">
        <v>127</v>
      </c>
      <c r="C133" s="21" t="s">
        <v>142</v>
      </c>
      <c r="D133" s="6"/>
      <c r="E133" s="87" t="s">
        <v>758</v>
      </c>
      <c r="F133" s="21" t="s">
        <v>402</v>
      </c>
      <c r="G133" s="99">
        <v>5163</v>
      </c>
      <c r="H133" s="7">
        <f t="shared" si="1"/>
        <v>1561.8004718978764</v>
      </c>
      <c r="I133" s="21" t="s">
        <v>147</v>
      </c>
      <c r="J133" s="68" t="s">
        <v>326</v>
      </c>
      <c r="K133" s="21" t="s">
        <v>327</v>
      </c>
      <c r="L133" s="21" t="s">
        <v>147</v>
      </c>
      <c r="M133" s="21" t="s">
        <v>47</v>
      </c>
      <c r="N133" s="15" t="s">
        <v>329</v>
      </c>
      <c r="AB133" s="98"/>
      <c r="AC133" s="98"/>
      <c r="AE133" s="4"/>
    </row>
    <row r="134" spans="2:31" s="15" customFormat="1" ht="17.25" x14ac:dyDescent="0.3">
      <c r="B134" s="21">
        <v>128</v>
      </c>
      <c r="C134" s="21" t="s">
        <v>142</v>
      </c>
      <c r="D134" s="6"/>
      <c r="E134" s="87" t="s">
        <v>759</v>
      </c>
      <c r="F134" s="21" t="s">
        <v>402</v>
      </c>
      <c r="G134" s="99">
        <v>4912</v>
      </c>
      <c r="H134" s="7">
        <f t="shared" si="1"/>
        <v>1485.8733135700888</v>
      </c>
      <c r="I134" s="21" t="s">
        <v>147</v>
      </c>
      <c r="J134" s="68" t="s">
        <v>326</v>
      </c>
      <c r="K134" s="21" t="s">
        <v>327</v>
      </c>
      <c r="L134" s="21" t="s">
        <v>147</v>
      </c>
      <c r="M134" s="21" t="s">
        <v>47</v>
      </c>
      <c r="N134" s="15" t="s">
        <v>329</v>
      </c>
      <c r="AB134" s="98"/>
      <c r="AC134" s="98"/>
      <c r="AE134" s="4"/>
    </row>
    <row r="135" spans="2:31" s="15" customFormat="1" ht="17.25" x14ac:dyDescent="0.3">
      <c r="B135" s="21">
        <v>129</v>
      </c>
      <c r="C135" s="21" t="s">
        <v>142</v>
      </c>
      <c r="D135" s="6"/>
      <c r="E135" s="87" t="s">
        <v>760</v>
      </c>
      <c r="F135" s="21" t="s">
        <v>402</v>
      </c>
      <c r="G135" s="99">
        <v>6733</v>
      </c>
      <c r="H135" s="7">
        <f t="shared" ref="H135:H169" si="2">G135/3.3058</f>
        <v>2036.7233347449935</v>
      </c>
      <c r="I135" s="21" t="s">
        <v>147</v>
      </c>
      <c r="J135" s="68" t="s">
        <v>326</v>
      </c>
      <c r="K135" s="21" t="s">
        <v>327</v>
      </c>
      <c r="L135" s="21" t="s">
        <v>147</v>
      </c>
      <c r="M135" s="21" t="s">
        <v>47</v>
      </c>
      <c r="N135" s="15" t="s">
        <v>329</v>
      </c>
      <c r="AB135" s="98"/>
      <c r="AC135" s="98"/>
      <c r="AE135" s="4"/>
    </row>
    <row r="136" spans="2:31" s="15" customFormat="1" ht="17.25" x14ac:dyDescent="0.3">
      <c r="B136" s="21">
        <v>130</v>
      </c>
      <c r="C136" s="21" t="s">
        <v>142</v>
      </c>
      <c r="D136" s="6"/>
      <c r="E136" s="87" t="s">
        <v>761</v>
      </c>
      <c r="F136" s="21" t="s">
        <v>402</v>
      </c>
      <c r="G136" s="99">
        <v>1958</v>
      </c>
      <c r="H136" s="7">
        <f t="shared" si="2"/>
        <v>592.29233468449388</v>
      </c>
      <c r="I136" s="21" t="s">
        <v>147</v>
      </c>
      <c r="J136" s="68" t="s">
        <v>326</v>
      </c>
      <c r="K136" s="21" t="s">
        <v>327</v>
      </c>
      <c r="L136" s="21" t="s">
        <v>147</v>
      </c>
      <c r="M136" s="21" t="s">
        <v>47</v>
      </c>
      <c r="N136" s="15" t="s">
        <v>329</v>
      </c>
      <c r="AB136" s="98"/>
      <c r="AC136" s="98"/>
      <c r="AE136" s="4"/>
    </row>
    <row r="137" spans="2:31" s="15" customFormat="1" ht="17.25" x14ac:dyDescent="0.3">
      <c r="B137" s="21">
        <v>131</v>
      </c>
      <c r="C137" s="21" t="s">
        <v>142</v>
      </c>
      <c r="D137" s="6"/>
      <c r="E137" s="87" t="s">
        <v>762</v>
      </c>
      <c r="F137" s="21" t="s">
        <v>402</v>
      </c>
      <c r="G137" s="99">
        <v>4862</v>
      </c>
      <c r="H137" s="7">
        <f t="shared" si="2"/>
        <v>1470.7483816322826</v>
      </c>
      <c r="I137" s="21" t="s">
        <v>147</v>
      </c>
      <c r="J137" s="68" t="s">
        <v>326</v>
      </c>
      <c r="K137" s="21" t="s">
        <v>327</v>
      </c>
      <c r="L137" s="21" t="s">
        <v>147</v>
      </c>
      <c r="M137" s="21" t="s">
        <v>47</v>
      </c>
      <c r="N137" s="15" t="s">
        <v>329</v>
      </c>
      <c r="AB137" s="98"/>
      <c r="AC137" s="98"/>
      <c r="AE137" s="4"/>
    </row>
    <row r="138" spans="2:31" s="15" customFormat="1" ht="17.25" x14ac:dyDescent="0.3">
      <c r="B138" s="21">
        <v>132</v>
      </c>
      <c r="C138" s="21" t="s">
        <v>142</v>
      </c>
      <c r="D138" s="6"/>
      <c r="E138" s="87" t="s">
        <v>763</v>
      </c>
      <c r="F138" s="21" t="s">
        <v>402</v>
      </c>
      <c r="G138" s="99">
        <v>5078</v>
      </c>
      <c r="H138" s="7">
        <f t="shared" si="2"/>
        <v>1536.0880876036058</v>
      </c>
      <c r="I138" s="21" t="s">
        <v>147</v>
      </c>
      <c r="J138" s="68" t="s">
        <v>326</v>
      </c>
      <c r="K138" s="21" t="s">
        <v>327</v>
      </c>
      <c r="L138" s="21" t="s">
        <v>147</v>
      </c>
      <c r="M138" s="21" t="s">
        <v>47</v>
      </c>
      <c r="N138" s="15" t="s">
        <v>329</v>
      </c>
      <c r="AB138" s="98"/>
      <c r="AC138" s="98"/>
      <c r="AE138" s="4"/>
    </row>
    <row r="139" spans="2:31" s="15" customFormat="1" ht="17.25" x14ac:dyDescent="0.3">
      <c r="B139" s="21">
        <v>133</v>
      </c>
      <c r="C139" s="21" t="s">
        <v>142</v>
      </c>
      <c r="D139" s="6"/>
      <c r="E139" s="87" t="s">
        <v>764</v>
      </c>
      <c r="F139" s="21" t="s">
        <v>402</v>
      </c>
      <c r="G139" s="99">
        <v>5012</v>
      </c>
      <c r="H139" s="7">
        <f t="shared" si="2"/>
        <v>1516.1231774457015</v>
      </c>
      <c r="I139" s="21" t="s">
        <v>147</v>
      </c>
      <c r="J139" s="68" t="s">
        <v>326</v>
      </c>
      <c r="K139" s="21" t="s">
        <v>327</v>
      </c>
      <c r="L139" s="21" t="s">
        <v>147</v>
      </c>
      <c r="M139" s="21" t="s">
        <v>47</v>
      </c>
      <c r="N139" s="15" t="s">
        <v>329</v>
      </c>
      <c r="AB139" s="98"/>
      <c r="AC139" s="98"/>
      <c r="AE139" s="4"/>
    </row>
    <row r="140" spans="2:31" s="15" customFormat="1" ht="17.25" x14ac:dyDescent="0.3">
      <c r="B140" s="21">
        <v>134</v>
      </c>
      <c r="C140" s="21" t="s">
        <v>142</v>
      </c>
      <c r="D140" s="6"/>
      <c r="E140" s="87" t="s">
        <v>765</v>
      </c>
      <c r="F140" s="21" t="s">
        <v>402</v>
      </c>
      <c r="G140" s="99">
        <v>2821</v>
      </c>
      <c r="H140" s="7">
        <f t="shared" si="2"/>
        <v>853.34865993103028</v>
      </c>
      <c r="I140" s="21" t="s">
        <v>147</v>
      </c>
      <c r="J140" s="68" t="s">
        <v>326</v>
      </c>
      <c r="K140" s="21" t="s">
        <v>327</v>
      </c>
      <c r="L140" s="21" t="s">
        <v>147</v>
      </c>
      <c r="M140" s="21" t="s">
        <v>47</v>
      </c>
      <c r="N140" s="15" t="s">
        <v>329</v>
      </c>
      <c r="AB140" s="98"/>
      <c r="AC140" s="98"/>
      <c r="AE140" s="4"/>
    </row>
    <row r="141" spans="2:31" s="15" customFormat="1" ht="18" thickBot="1" x14ac:dyDescent="0.35">
      <c r="B141" s="21">
        <v>135</v>
      </c>
      <c r="C141" s="21" t="s">
        <v>142</v>
      </c>
      <c r="D141" s="6"/>
      <c r="E141" s="100" t="s">
        <v>766</v>
      </c>
      <c r="F141" s="21" t="s">
        <v>402</v>
      </c>
      <c r="G141" s="99">
        <v>5208</v>
      </c>
      <c r="H141" s="7">
        <f t="shared" si="2"/>
        <v>1575.412910641902</v>
      </c>
      <c r="I141" s="21" t="s">
        <v>147</v>
      </c>
      <c r="J141" s="68" t="s">
        <v>326</v>
      </c>
      <c r="K141" s="21" t="s">
        <v>327</v>
      </c>
      <c r="L141" s="21" t="s">
        <v>147</v>
      </c>
      <c r="M141" s="21" t="s">
        <v>47</v>
      </c>
      <c r="N141" s="15" t="s">
        <v>329</v>
      </c>
      <c r="AB141" s="98"/>
      <c r="AC141" s="98"/>
      <c r="AE141" s="4"/>
    </row>
    <row r="142" spans="2:31" s="15" customFormat="1" ht="17.25" x14ac:dyDescent="0.3">
      <c r="B142" s="21">
        <v>136</v>
      </c>
      <c r="C142" s="21" t="s">
        <v>142</v>
      </c>
      <c r="D142" s="87"/>
      <c r="E142" s="101" t="s">
        <v>767</v>
      </c>
      <c r="F142" s="21" t="s">
        <v>402</v>
      </c>
      <c r="G142" s="99">
        <v>3716</v>
      </c>
      <c r="H142" s="7">
        <f t="shared" si="2"/>
        <v>1124.0849416177628</v>
      </c>
      <c r="I142" s="21" t="s">
        <v>147</v>
      </c>
      <c r="J142" s="68" t="s">
        <v>326</v>
      </c>
      <c r="K142" s="21" t="s">
        <v>327</v>
      </c>
      <c r="L142" s="21" t="s">
        <v>147</v>
      </c>
      <c r="M142" s="21" t="s">
        <v>47</v>
      </c>
      <c r="N142" s="15" t="s">
        <v>329</v>
      </c>
      <c r="AB142" s="98"/>
      <c r="AC142" s="98"/>
      <c r="AE142" s="4"/>
    </row>
    <row r="143" spans="2:31" s="15" customFormat="1" ht="17.25" x14ac:dyDescent="0.3">
      <c r="B143" s="21">
        <v>137</v>
      </c>
      <c r="C143" s="21" t="s">
        <v>142</v>
      </c>
      <c r="D143" s="87"/>
      <c r="E143" s="103" t="s">
        <v>768</v>
      </c>
      <c r="F143" s="21" t="s">
        <v>402</v>
      </c>
      <c r="G143" s="99">
        <v>2272</v>
      </c>
      <c r="H143" s="7">
        <f t="shared" si="2"/>
        <v>687.27690725391733</v>
      </c>
      <c r="I143" s="21" t="s">
        <v>147</v>
      </c>
      <c r="J143" s="68" t="s">
        <v>326</v>
      </c>
      <c r="K143" s="21" t="s">
        <v>327</v>
      </c>
      <c r="L143" s="21" t="s">
        <v>147</v>
      </c>
      <c r="M143" s="21" t="s">
        <v>47</v>
      </c>
      <c r="N143" s="15" t="s">
        <v>329</v>
      </c>
      <c r="AB143" s="98"/>
      <c r="AC143" s="98"/>
      <c r="AE143" s="4"/>
    </row>
    <row r="144" spans="2:31" s="15" customFormat="1" ht="18" thickBot="1" x14ac:dyDescent="0.35">
      <c r="B144" s="21">
        <v>138</v>
      </c>
      <c r="C144" s="21" t="s">
        <v>142</v>
      </c>
      <c r="D144" s="87"/>
      <c r="E144" s="102" t="s">
        <v>769</v>
      </c>
      <c r="F144" s="21" t="s">
        <v>402</v>
      </c>
      <c r="G144" s="99">
        <v>2698</v>
      </c>
      <c r="H144" s="7">
        <f t="shared" si="2"/>
        <v>816.14132736402689</v>
      </c>
      <c r="I144" s="21" t="s">
        <v>147</v>
      </c>
      <c r="J144" s="68" t="s">
        <v>326</v>
      </c>
      <c r="K144" s="21" t="s">
        <v>327</v>
      </c>
      <c r="L144" s="21" t="s">
        <v>147</v>
      </c>
      <c r="M144" s="21" t="s">
        <v>47</v>
      </c>
      <c r="N144" s="15" t="s">
        <v>329</v>
      </c>
      <c r="AB144" s="98"/>
      <c r="AC144" s="98"/>
      <c r="AE144" s="4"/>
    </row>
    <row r="145" spans="2:31" s="15" customFormat="1" ht="17.25" x14ac:dyDescent="0.3">
      <c r="B145" s="21">
        <v>139</v>
      </c>
      <c r="C145" s="21" t="s">
        <v>142</v>
      </c>
      <c r="D145" s="6"/>
      <c r="E145" s="88" t="s">
        <v>770</v>
      </c>
      <c r="F145" s="21" t="s">
        <v>402</v>
      </c>
      <c r="G145" s="99">
        <v>5270</v>
      </c>
      <c r="H145" s="7">
        <f t="shared" si="2"/>
        <v>1594.167826244782</v>
      </c>
      <c r="I145" s="21" t="s">
        <v>147</v>
      </c>
      <c r="J145" s="68" t="s">
        <v>326</v>
      </c>
      <c r="K145" s="21" t="s">
        <v>327</v>
      </c>
      <c r="L145" s="21" t="s">
        <v>147</v>
      </c>
      <c r="M145" s="21" t="s">
        <v>47</v>
      </c>
      <c r="N145" s="15" t="s">
        <v>329</v>
      </c>
      <c r="AB145" s="98"/>
      <c r="AC145" s="98"/>
      <c r="AE145" s="4"/>
    </row>
    <row r="146" spans="2:31" s="15" customFormat="1" ht="17.25" x14ac:dyDescent="0.3">
      <c r="B146" s="21">
        <v>140</v>
      </c>
      <c r="C146" s="21" t="s">
        <v>142</v>
      </c>
      <c r="D146" s="6"/>
      <c r="E146" s="87" t="s">
        <v>771</v>
      </c>
      <c r="F146" s="21" t="s">
        <v>402</v>
      </c>
      <c r="G146" s="99">
        <v>7161</v>
      </c>
      <c r="H146" s="7">
        <f t="shared" si="2"/>
        <v>2166.1927521326152</v>
      </c>
      <c r="I146" s="21" t="s">
        <v>147</v>
      </c>
      <c r="J146" s="68" t="s">
        <v>326</v>
      </c>
      <c r="K146" s="21" t="s">
        <v>327</v>
      </c>
      <c r="L146" s="21" t="s">
        <v>147</v>
      </c>
      <c r="M146" s="21" t="s">
        <v>47</v>
      </c>
      <c r="N146" s="15" t="s">
        <v>329</v>
      </c>
      <c r="AB146" s="98"/>
      <c r="AC146" s="98"/>
      <c r="AE146" s="4"/>
    </row>
    <row r="147" spans="2:31" s="15" customFormat="1" ht="17.25" x14ac:dyDescent="0.3">
      <c r="B147" s="21">
        <v>141</v>
      </c>
      <c r="C147" s="21" t="s">
        <v>142</v>
      </c>
      <c r="D147" s="6"/>
      <c r="E147" s="87" t="s">
        <v>772</v>
      </c>
      <c r="F147" s="21" t="s">
        <v>402</v>
      </c>
      <c r="G147" s="99">
        <v>2047</v>
      </c>
      <c r="H147" s="7">
        <f t="shared" si="2"/>
        <v>619.21471353378911</v>
      </c>
      <c r="I147" s="21" t="s">
        <v>147</v>
      </c>
      <c r="J147" s="68" t="s">
        <v>326</v>
      </c>
      <c r="K147" s="21" t="s">
        <v>327</v>
      </c>
      <c r="L147" s="21" t="s">
        <v>147</v>
      </c>
      <c r="M147" s="21" t="s">
        <v>47</v>
      </c>
      <c r="N147" s="15" t="s">
        <v>329</v>
      </c>
      <c r="AB147" s="98"/>
      <c r="AC147" s="98"/>
      <c r="AE147" s="4"/>
    </row>
    <row r="148" spans="2:31" s="15" customFormat="1" ht="17.25" x14ac:dyDescent="0.3">
      <c r="B148" s="21">
        <v>142</v>
      </c>
      <c r="C148" s="21" t="s">
        <v>142</v>
      </c>
      <c r="D148" s="6"/>
      <c r="E148" s="87" t="s">
        <v>773</v>
      </c>
      <c r="F148" s="21" t="s">
        <v>175</v>
      </c>
      <c r="G148" s="99">
        <v>5054</v>
      </c>
      <c r="H148" s="7">
        <f t="shared" si="2"/>
        <v>1528.8281202734588</v>
      </c>
      <c r="I148" s="21" t="s">
        <v>147</v>
      </c>
      <c r="J148" s="68" t="s">
        <v>326</v>
      </c>
      <c r="K148" s="21" t="s">
        <v>327</v>
      </c>
      <c r="L148" s="21" t="s">
        <v>147</v>
      </c>
      <c r="M148" s="21" t="s">
        <v>47</v>
      </c>
      <c r="N148" s="15" t="s">
        <v>329</v>
      </c>
      <c r="AB148" s="98"/>
      <c r="AC148" s="98"/>
      <c r="AE148" s="4"/>
    </row>
    <row r="149" spans="2:31" s="15" customFormat="1" ht="17.25" x14ac:dyDescent="0.3">
      <c r="B149" s="21">
        <v>143</v>
      </c>
      <c r="C149" s="21" t="s">
        <v>142</v>
      </c>
      <c r="D149" s="6"/>
      <c r="E149" s="87" t="s">
        <v>774</v>
      </c>
      <c r="F149" s="21" t="s">
        <v>431</v>
      </c>
      <c r="G149" s="99">
        <v>5290</v>
      </c>
      <c r="H149" s="7">
        <f t="shared" si="2"/>
        <v>1600.2177990199043</v>
      </c>
      <c r="I149" s="21" t="s">
        <v>147</v>
      </c>
      <c r="J149" s="68" t="s">
        <v>326</v>
      </c>
      <c r="K149" s="21" t="s">
        <v>327</v>
      </c>
      <c r="L149" s="21" t="s">
        <v>147</v>
      </c>
      <c r="M149" s="21" t="s">
        <v>47</v>
      </c>
      <c r="N149" s="15" t="s">
        <v>329</v>
      </c>
      <c r="AB149" s="98"/>
      <c r="AC149" s="98"/>
      <c r="AE149" s="4"/>
    </row>
    <row r="150" spans="2:31" s="15" customFormat="1" ht="17.25" x14ac:dyDescent="0.3">
      <c r="B150" s="21">
        <v>144</v>
      </c>
      <c r="C150" s="21" t="s">
        <v>142</v>
      </c>
      <c r="D150" s="6"/>
      <c r="E150" s="87" t="s">
        <v>775</v>
      </c>
      <c r="F150" s="21" t="s">
        <v>431</v>
      </c>
      <c r="G150" s="99">
        <v>5108</v>
      </c>
      <c r="H150" s="7">
        <f t="shared" si="2"/>
        <v>1545.1630467662894</v>
      </c>
      <c r="I150" s="21" t="s">
        <v>147</v>
      </c>
      <c r="J150" s="68" t="s">
        <v>326</v>
      </c>
      <c r="K150" s="21" t="s">
        <v>327</v>
      </c>
      <c r="L150" s="21" t="s">
        <v>147</v>
      </c>
      <c r="M150" s="21" t="s">
        <v>47</v>
      </c>
      <c r="N150" s="15" t="s">
        <v>329</v>
      </c>
      <c r="AB150" s="98"/>
      <c r="AC150" s="98"/>
      <c r="AE150" s="4"/>
    </row>
    <row r="151" spans="2:31" s="15" customFormat="1" ht="17.25" x14ac:dyDescent="0.3">
      <c r="B151" s="21">
        <v>145</v>
      </c>
      <c r="C151" s="21" t="s">
        <v>142</v>
      </c>
      <c r="D151" s="6"/>
      <c r="E151" s="87" t="s">
        <v>776</v>
      </c>
      <c r="F151" s="21" t="s">
        <v>431</v>
      </c>
      <c r="G151" s="99">
        <v>5046</v>
      </c>
      <c r="H151" s="7">
        <f t="shared" si="2"/>
        <v>1526.4081311634097</v>
      </c>
      <c r="I151" s="21" t="s">
        <v>147</v>
      </c>
      <c r="J151" s="68" t="s">
        <v>326</v>
      </c>
      <c r="K151" s="21" t="s">
        <v>327</v>
      </c>
      <c r="L151" s="21" t="s">
        <v>147</v>
      </c>
      <c r="M151" s="21" t="s">
        <v>47</v>
      </c>
      <c r="N151" s="15" t="s">
        <v>329</v>
      </c>
      <c r="AB151" s="98"/>
      <c r="AC151" s="98"/>
      <c r="AE151" s="4"/>
    </row>
    <row r="152" spans="2:31" s="15" customFormat="1" ht="17.25" x14ac:dyDescent="0.3">
      <c r="B152" s="21">
        <v>146</v>
      </c>
      <c r="C152" s="21" t="s">
        <v>142</v>
      </c>
      <c r="D152" s="6"/>
      <c r="E152" s="87" t="s">
        <v>777</v>
      </c>
      <c r="F152" s="21" t="s">
        <v>431</v>
      </c>
      <c r="G152" s="99">
        <v>4834</v>
      </c>
      <c r="H152" s="7">
        <f t="shared" si="2"/>
        <v>1462.278419747111</v>
      </c>
      <c r="I152" s="21" t="s">
        <v>147</v>
      </c>
      <c r="J152" s="68" t="s">
        <v>326</v>
      </c>
      <c r="K152" s="21" t="s">
        <v>327</v>
      </c>
      <c r="L152" s="21" t="s">
        <v>147</v>
      </c>
      <c r="M152" s="21" t="s">
        <v>47</v>
      </c>
      <c r="N152" s="15" t="s">
        <v>329</v>
      </c>
      <c r="AB152" s="98"/>
      <c r="AC152" s="98"/>
      <c r="AE152" s="4"/>
    </row>
    <row r="153" spans="2:31" s="15" customFormat="1" ht="17.25" x14ac:dyDescent="0.3">
      <c r="B153" s="21">
        <v>147</v>
      </c>
      <c r="C153" s="21" t="s">
        <v>142</v>
      </c>
      <c r="D153" s="6"/>
      <c r="E153" s="87" t="s">
        <v>778</v>
      </c>
      <c r="F153" s="21" t="s">
        <v>366</v>
      </c>
      <c r="G153" s="99">
        <v>1371</v>
      </c>
      <c r="H153" s="7">
        <f t="shared" si="2"/>
        <v>414.72563373464817</v>
      </c>
      <c r="I153" s="21" t="s">
        <v>248</v>
      </c>
      <c r="J153" s="68" t="s">
        <v>326</v>
      </c>
      <c r="K153" s="21" t="s">
        <v>327</v>
      </c>
      <c r="L153" s="21" t="s">
        <v>328</v>
      </c>
      <c r="M153" s="21" t="s">
        <v>47</v>
      </c>
      <c r="N153" s="15" t="s">
        <v>329</v>
      </c>
      <c r="AB153" s="98"/>
      <c r="AC153" s="98"/>
      <c r="AE153" s="4"/>
    </row>
    <row r="154" spans="2:31" s="15" customFormat="1" ht="17.25" x14ac:dyDescent="0.3">
      <c r="B154" s="21">
        <v>148</v>
      </c>
      <c r="C154" s="21" t="s">
        <v>142</v>
      </c>
      <c r="D154" s="6"/>
      <c r="E154" s="87" t="s">
        <v>779</v>
      </c>
      <c r="F154" s="21" t="s">
        <v>366</v>
      </c>
      <c r="G154" s="99">
        <v>4544</v>
      </c>
      <c r="H154" s="7">
        <f t="shared" si="2"/>
        <v>1374.5538145078347</v>
      </c>
      <c r="I154" s="21" t="s">
        <v>248</v>
      </c>
      <c r="J154" s="68" t="s">
        <v>326</v>
      </c>
      <c r="K154" s="21" t="s">
        <v>327</v>
      </c>
      <c r="L154" s="21" t="s">
        <v>328</v>
      </c>
      <c r="M154" s="21" t="s">
        <v>47</v>
      </c>
      <c r="N154" s="15" t="s">
        <v>329</v>
      </c>
      <c r="AB154" s="98"/>
      <c r="AC154" s="98"/>
      <c r="AE154" s="4"/>
    </row>
    <row r="155" spans="2:31" s="15" customFormat="1" ht="17.25" x14ac:dyDescent="0.3">
      <c r="B155" s="21">
        <v>149</v>
      </c>
      <c r="C155" s="21" t="s">
        <v>142</v>
      </c>
      <c r="D155" s="6"/>
      <c r="E155" s="87" t="s">
        <v>780</v>
      </c>
      <c r="F155" s="21" t="s">
        <v>366</v>
      </c>
      <c r="G155" s="99">
        <v>4325</v>
      </c>
      <c r="H155" s="7">
        <f t="shared" si="2"/>
        <v>1308.3066126202432</v>
      </c>
      <c r="I155" s="21" t="s">
        <v>248</v>
      </c>
      <c r="J155" s="68" t="s">
        <v>326</v>
      </c>
      <c r="K155" s="21" t="s">
        <v>327</v>
      </c>
      <c r="L155" s="21" t="s">
        <v>328</v>
      </c>
      <c r="M155" s="21" t="s">
        <v>47</v>
      </c>
      <c r="N155" s="15" t="s">
        <v>329</v>
      </c>
      <c r="AB155" s="98"/>
      <c r="AC155" s="98"/>
      <c r="AE155" s="4"/>
    </row>
    <row r="156" spans="2:31" s="15" customFormat="1" ht="17.25" x14ac:dyDescent="0.3">
      <c r="B156" s="21">
        <v>150</v>
      </c>
      <c r="C156" s="21" t="s">
        <v>142</v>
      </c>
      <c r="D156" s="6"/>
      <c r="E156" s="87" t="s">
        <v>781</v>
      </c>
      <c r="F156" s="21" t="s">
        <v>145</v>
      </c>
      <c r="G156" s="99">
        <v>4945</v>
      </c>
      <c r="H156" s="7">
        <f t="shared" si="2"/>
        <v>1495.855768649041</v>
      </c>
      <c r="I156" s="21" t="s">
        <v>147</v>
      </c>
      <c r="J156" s="68" t="s">
        <v>326</v>
      </c>
      <c r="K156" s="21" t="s">
        <v>327</v>
      </c>
      <c r="L156" s="21" t="s">
        <v>147</v>
      </c>
      <c r="M156" s="21" t="s">
        <v>47</v>
      </c>
      <c r="N156" s="15" t="s">
        <v>474</v>
      </c>
      <c r="AB156" s="98"/>
      <c r="AC156" s="98"/>
      <c r="AE156" s="4"/>
    </row>
    <row r="157" spans="2:31" s="15" customFormat="1" ht="18" thickBot="1" x14ac:dyDescent="0.35">
      <c r="B157" s="21">
        <v>151</v>
      </c>
      <c r="C157" s="21" t="s">
        <v>142</v>
      </c>
      <c r="D157" s="6"/>
      <c r="E157" s="100" t="s">
        <v>782</v>
      </c>
      <c r="F157" s="21" t="s">
        <v>145</v>
      </c>
      <c r="G157" s="99">
        <v>4939</v>
      </c>
      <c r="H157" s="7">
        <f t="shared" si="2"/>
        <v>1494.0407768165044</v>
      </c>
      <c r="I157" s="21" t="s">
        <v>147</v>
      </c>
      <c r="J157" s="68" t="s">
        <v>326</v>
      </c>
      <c r="K157" s="21" t="s">
        <v>327</v>
      </c>
      <c r="L157" s="21" t="s">
        <v>147</v>
      </c>
      <c r="M157" s="21" t="s">
        <v>47</v>
      </c>
      <c r="N157" s="15" t="s">
        <v>474</v>
      </c>
      <c r="AB157" s="98"/>
      <c r="AC157" s="98"/>
      <c r="AE157" s="4"/>
    </row>
    <row r="158" spans="2:31" s="15" customFormat="1" ht="17.25" x14ac:dyDescent="0.3">
      <c r="B158" s="21">
        <v>152</v>
      </c>
      <c r="C158" s="21" t="s">
        <v>142</v>
      </c>
      <c r="D158" s="87"/>
      <c r="E158" s="101" t="s">
        <v>783</v>
      </c>
      <c r="F158" s="21" t="s">
        <v>145</v>
      </c>
      <c r="G158" s="99">
        <v>3013</v>
      </c>
      <c r="H158" s="7">
        <f t="shared" si="2"/>
        <v>911.42839857220645</v>
      </c>
      <c r="I158" s="21" t="s">
        <v>147</v>
      </c>
      <c r="J158" s="68" t="s">
        <v>326</v>
      </c>
      <c r="K158" s="21" t="s">
        <v>327</v>
      </c>
      <c r="L158" s="21" t="s">
        <v>147</v>
      </c>
      <c r="M158" s="21" t="s">
        <v>47</v>
      </c>
      <c r="N158" s="15" t="s">
        <v>474</v>
      </c>
      <c r="AB158" s="98"/>
      <c r="AC158" s="98"/>
      <c r="AE158" s="4"/>
    </row>
    <row r="159" spans="2:31" s="15" customFormat="1" ht="18" thickBot="1" x14ac:dyDescent="0.35">
      <c r="B159" s="21">
        <v>153</v>
      </c>
      <c r="C159" s="21" t="s">
        <v>142</v>
      </c>
      <c r="D159" s="87"/>
      <c r="E159" s="102" t="s">
        <v>784</v>
      </c>
      <c r="F159" s="21" t="s">
        <v>145</v>
      </c>
      <c r="G159" s="99">
        <v>3678</v>
      </c>
      <c r="H159" s="7">
        <f t="shared" si="2"/>
        <v>1112.5899933450298</v>
      </c>
      <c r="I159" s="21" t="s">
        <v>147</v>
      </c>
      <c r="J159" s="68" t="s">
        <v>326</v>
      </c>
      <c r="K159" s="21" t="s">
        <v>327</v>
      </c>
      <c r="L159" s="21" t="s">
        <v>147</v>
      </c>
      <c r="M159" s="21" t="s">
        <v>47</v>
      </c>
      <c r="N159" s="15" t="s">
        <v>474</v>
      </c>
      <c r="AB159" s="98"/>
      <c r="AC159" s="98"/>
      <c r="AE159" s="4"/>
    </row>
    <row r="160" spans="2:31" s="15" customFormat="1" ht="17.25" x14ac:dyDescent="0.3">
      <c r="B160" s="21">
        <v>154</v>
      </c>
      <c r="C160" s="21" t="s">
        <v>142</v>
      </c>
      <c r="D160" s="87"/>
      <c r="E160" s="101" t="s">
        <v>785</v>
      </c>
      <c r="F160" s="21" t="s">
        <v>145</v>
      </c>
      <c r="G160" s="99">
        <v>1235</v>
      </c>
      <c r="H160" s="7">
        <f t="shared" si="2"/>
        <v>373.58581886381512</v>
      </c>
      <c r="I160" s="21" t="s">
        <v>147</v>
      </c>
      <c r="J160" s="68" t="s">
        <v>326</v>
      </c>
      <c r="K160" s="21" t="s">
        <v>327</v>
      </c>
      <c r="L160" s="21" t="s">
        <v>147</v>
      </c>
      <c r="M160" s="21" t="s">
        <v>47</v>
      </c>
      <c r="N160" s="15" t="s">
        <v>474</v>
      </c>
      <c r="AB160" s="98"/>
      <c r="AC160" s="98"/>
      <c r="AE160" s="4"/>
    </row>
    <row r="161" spans="2:31" s="15" customFormat="1" ht="17.25" x14ac:dyDescent="0.3">
      <c r="B161" s="21">
        <v>155</v>
      </c>
      <c r="C161" s="21" t="s">
        <v>142</v>
      </c>
      <c r="D161" s="87"/>
      <c r="E161" s="103" t="s">
        <v>786</v>
      </c>
      <c r="F161" s="21" t="s">
        <v>145</v>
      </c>
      <c r="G161" s="99">
        <v>3083</v>
      </c>
      <c r="H161" s="7">
        <f t="shared" si="2"/>
        <v>932.60330328513521</v>
      </c>
      <c r="I161" s="21" t="s">
        <v>147</v>
      </c>
      <c r="J161" s="68" t="s">
        <v>326</v>
      </c>
      <c r="K161" s="21" t="s">
        <v>327</v>
      </c>
      <c r="L161" s="21" t="s">
        <v>147</v>
      </c>
      <c r="M161" s="21" t="s">
        <v>47</v>
      </c>
      <c r="N161" s="15" t="s">
        <v>474</v>
      </c>
      <c r="AB161" s="98"/>
      <c r="AC161" s="98"/>
      <c r="AE161" s="4"/>
    </row>
    <row r="162" spans="2:31" s="15" customFormat="1" ht="18" thickBot="1" x14ac:dyDescent="0.35">
      <c r="B162" s="21">
        <v>156</v>
      </c>
      <c r="C162" s="21" t="s">
        <v>142</v>
      </c>
      <c r="D162" s="87"/>
      <c r="E162" s="102" t="s">
        <v>787</v>
      </c>
      <c r="F162" s="21" t="s">
        <v>145</v>
      </c>
      <c r="G162" s="99">
        <v>2993</v>
      </c>
      <c r="H162" s="7">
        <f t="shared" si="2"/>
        <v>905.37842579708388</v>
      </c>
      <c r="I162" s="21" t="s">
        <v>147</v>
      </c>
      <c r="J162" s="68" t="s">
        <v>326</v>
      </c>
      <c r="K162" s="21" t="s">
        <v>327</v>
      </c>
      <c r="L162" s="21" t="s">
        <v>147</v>
      </c>
      <c r="M162" s="21" t="s">
        <v>47</v>
      </c>
      <c r="N162" s="15" t="s">
        <v>474</v>
      </c>
      <c r="AB162" s="98"/>
      <c r="AC162" s="98"/>
      <c r="AE162" s="4"/>
    </row>
    <row r="163" spans="2:31" s="15" customFormat="1" ht="17.25" x14ac:dyDescent="0.3">
      <c r="B163" s="21">
        <v>157</v>
      </c>
      <c r="C163" s="21" t="s">
        <v>142</v>
      </c>
      <c r="D163" s="6"/>
      <c r="E163" s="88" t="s">
        <v>788</v>
      </c>
      <c r="F163" s="21" t="s">
        <v>511</v>
      </c>
      <c r="G163" s="99">
        <v>3225</v>
      </c>
      <c r="H163" s="7">
        <f t="shared" si="2"/>
        <v>975.55810998850507</v>
      </c>
      <c r="I163" s="21" t="s">
        <v>147</v>
      </c>
      <c r="J163" s="68" t="s">
        <v>326</v>
      </c>
      <c r="K163" s="21" t="s">
        <v>327</v>
      </c>
      <c r="L163" s="21" t="s">
        <v>147</v>
      </c>
      <c r="M163" s="21" t="s">
        <v>47</v>
      </c>
      <c r="N163" s="15" t="s">
        <v>474</v>
      </c>
      <c r="AB163" s="98"/>
      <c r="AC163" s="98"/>
      <c r="AE163" s="4"/>
    </row>
    <row r="164" spans="2:31" s="15" customFormat="1" ht="17.25" x14ac:dyDescent="0.3">
      <c r="B164" s="21">
        <v>158</v>
      </c>
      <c r="C164" s="21" t="s">
        <v>142</v>
      </c>
      <c r="D164" s="6"/>
      <c r="E164" s="87" t="s">
        <v>789</v>
      </c>
      <c r="F164" s="21" t="s">
        <v>145</v>
      </c>
      <c r="G164" s="99">
        <v>4934</v>
      </c>
      <c r="H164" s="7">
        <f t="shared" si="2"/>
        <v>1492.5282836227236</v>
      </c>
      <c r="I164" s="21" t="s">
        <v>147</v>
      </c>
      <c r="J164" s="68" t="s">
        <v>326</v>
      </c>
      <c r="K164" s="21" t="s">
        <v>327</v>
      </c>
      <c r="L164" s="21" t="s">
        <v>147</v>
      </c>
      <c r="M164" s="21" t="s">
        <v>47</v>
      </c>
      <c r="N164" s="15" t="s">
        <v>489</v>
      </c>
      <c r="AB164" s="98"/>
      <c r="AC164" s="98"/>
      <c r="AE164" s="4"/>
    </row>
    <row r="165" spans="2:31" s="15" customFormat="1" ht="17.25" x14ac:dyDescent="0.3">
      <c r="B165" s="21">
        <v>159</v>
      </c>
      <c r="C165" s="21" t="s">
        <v>142</v>
      </c>
      <c r="D165" s="6"/>
      <c r="E165" s="87" t="s">
        <v>790</v>
      </c>
      <c r="F165" s="21" t="s">
        <v>145</v>
      </c>
      <c r="G165" s="99">
        <v>2566</v>
      </c>
      <c r="H165" s="7">
        <f t="shared" si="2"/>
        <v>776.21150704821832</v>
      </c>
      <c r="I165" s="21" t="s">
        <v>147</v>
      </c>
      <c r="J165" s="68" t="s">
        <v>326</v>
      </c>
      <c r="K165" s="21" t="s">
        <v>327</v>
      </c>
      <c r="L165" s="21" t="s">
        <v>147</v>
      </c>
      <c r="M165" s="21" t="s">
        <v>47</v>
      </c>
      <c r="N165" s="15" t="s">
        <v>489</v>
      </c>
      <c r="AB165" s="98"/>
      <c r="AC165" s="98"/>
      <c r="AE165" s="4"/>
    </row>
    <row r="166" spans="2:31" s="15" customFormat="1" ht="17.25" x14ac:dyDescent="0.3">
      <c r="B166" s="21">
        <v>160</v>
      </c>
      <c r="C166" s="21" t="s">
        <v>142</v>
      </c>
      <c r="D166" s="6"/>
      <c r="E166" s="87" t="s">
        <v>791</v>
      </c>
      <c r="F166" s="21" t="s">
        <v>145</v>
      </c>
      <c r="G166" s="99">
        <v>5057</v>
      </c>
      <c r="H166" s="7">
        <f t="shared" si="2"/>
        <v>1529.7356161897271</v>
      </c>
      <c r="I166" s="21" t="s">
        <v>147</v>
      </c>
      <c r="J166" s="68" t="s">
        <v>326</v>
      </c>
      <c r="K166" s="21" t="s">
        <v>327</v>
      </c>
      <c r="L166" s="21" t="s">
        <v>147</v>
      </c>
      <c r="M166" s="21" t="s">
        <v>47</v>
      </c>
      <c r="N166" s="15" t="s">
        <v>506</v>
      </c>
      <c r="AB166" s="98"/>
      <c r="AC166" s="98"/>
      <c r="AE166" s="4"/>
    </row>
    <row r="167" spans="2:31" s="15" customFormat="1" ht="17.25" x14ac:dyDescent="0.3">
      <c r="B167" s="21">
        <v>161</v>
      </c>
      <c r="C167" s="21" t="s">
        <v>142</v>
      </c>
      <c r="D167" s="6"/>
      <c r="E167" s="87" t="s">
        <v>792</v>
      </c>
      <c r="F167" s="21" t="s">
        <v>145</v>
      </c>
      <c r="G167" s="99">
        <v>4995</v>
      </c>
      <c r="H167" s="7">
        <f t="shared" si="2"/>
        <v>1510.9807005868474</v>
      </c>
      <c r="I167" s="21" t="s">
        <v>147</v>
      </c>
      <c r="J167" s="68" t="s">
        <v>326</v>
      </c>
      <c r="K167" s="21" t="s">
        <v>327</v>
      </c>
      <c r="L167" s="21" t="s">
        <v>147</v>
      </c>
      <c r="M167" s="21" t="s">
        <v>47</v>
      </c>
      <c r="N167" s="15" t="s">
        <v>506</v>
      </c>
      <c r="AB167" s="98"/>
      <c r="AC167" s="98"/>
      <c r="AE167" s="4"/>
    </row>
    <row r="168" spans="2:31" s="15" customFormat="1" ht="17.25" x14ac:dyDescent="0.3">
      <c r="B168" s="21">
        <v>162</v>
      </c>
      <c r="C168" s="21" t="s">
        <v>142</v>
      </c>
      <c r="D168" s="21"/>
      <c r="E168" s="87" t="s">
        <v>483</v>
      </c>
      <c r="F168" s="21" t="s">
        <v>145</v>
      </c>
      <c r="G168" s="99">
        <v>4931</v>
      </c>
      <c r="H168" s="7">
        <f t="shared" si="2"/>
        <v>1491.6207877064553</v>
      </c>
      <c r="I168" s="21" t="s">
        <v>147</v>
      </c>
      <c r="J168" s="68" t="s">
        <v>326</v>
      </c>
      <c r="K168" s="21" t="s">
        <v>327</v>
      </c>
      <c r="L168" s="21" t="s">
        <v>147</v>
      </c>
      <c r="M168" s="21" t="s">
        <v>47</v>
      </c>
      <c r="N168" s="15" t="s">
        <v>484</v>
      </c>
      <c r="AB168" s="98"/>
      <c r="AC168" s="98"/>
      <c r="AE168" s="4"/>
    </row>
    <row r="169" spans="2:31" s="15" customFormat="1" ht="17.25" x14ac:dyDescent="0.3">
      <c r="B169" s="21">
        <v>163</v>
      </c>
      <c r="C169" s="21" t="s">
        <v>142</v>
      </c>
      <c r="D169" s="21"/>
      <c r="E169" s="87" t="s">
        <v>486</v>
      </c>
      <c r="F169" s="21" t="s">
        <v>145</v>
      </c>
      <c r="G169" s="99">
        <v>5038</v>
      </c>
      <c r="H169" s="7">
        <f t="shared" si="2"/>
        <v>1523.9881420533607</v>
      </c>
      <c r="I169" s="21" t="s">
        <v>147</v>
      </c>
      <c r="J169" s="68" t="s">
        <v>326</v>
      </c>
      <c r="K169" s="21" t="s">
        <v>327</v>
      </c>
      <c r="L169" s="21" t="s">
        <v>147</v>
      </c>
      <c r="M169" s="21" t="s">
        <v>47</v>
      </c>
      <c r="N169" s="15" t="s">
        <v>484</v>
      </c>
      <c r="AB169" s="98"/>
      <c r="AC169" s="98"/>
      <c r="AE169" s="4"/>
    </row>
  </sheetData>
  <autoFilter ref="B6:BE169" xr:uid="{00000000-0009-0000-0000-000003000000}"/>
  <mergeCells count="55">
    <mergeCell ref="BC5:BC6"/>
    <mergeCell ref="BD5:BD6"/>
    <mergeCell ref="BE5:BE6"/>
    <mergeCell ref="AW5:AW6"/>
    <mergeCell ref="AX5:AX6"/>
    <mergeCell ref="AY5:AY6"/>
    <mergeCell ref="AZ5:AZ6"/>
    <mergeCell ref="BA5:BA6"/>
    <mergeCell ref="BB5:BB6"/>
    <mergeCell ref="AV5:AV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W5:W6"/>
    <mergeCell ref="AJ5:AJ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R5:R6"/>
    <mergeCell ref="S5:S6"/>
    <mergeCell ref="T5:T6"/>
    <mergeCell ref="U5:U6"/>
    <mergeCell ref="V5:V6"/>
    <mergeCell ref="AI2:AN4"/>
    <mergeCell ref="AT2:AW4"/>
    <mergeCell ref="B5:B6"/>
    <mergeCell ref="C5:C6"/>
    <mergeCell ref="D5:D6"/>
    <mergeCell ref="E5:E6"/>
    <mergeCell ref="F5:F6"/>
    <mergeCell ref="G5:G6"/>
    <mergeCell ref="H5:H6"/>
    <mergeCell ref="I5:L5"/>
    <mergeCell ref="X5:X6"/>
    <mergeCell ref="M5:M6"/>
    <mergeCell ref="N5:N6"/>
    <mergeCell ref="O5:O6"/>
    <mergeCell ref="P5:P6"/>
    <mergeCell ref="Q5:Q6"/>
  </mergeCells>
  <phoneticPr fontId="2" type="noConversion"/>
  <pageMargins left="0.23622047244094491" right="0.23622047244094491" top="0.74803149606299213" bottom="0.74803149606299213" header="0.31496062992125984" footer="0.31496062992125984"/>
  <pageSetup paperSize="8" scale="2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C269-FE79-4317-9193-C4D7B5AF2FF3}">
  <dimension ref="A1:X267"/>
  <sheetViews>
    <sheetView topLeftCell="B1" zoomScale="85" zoomScaleNormal="85" workbookViewId="0">
      <pane xSplit="3" ySplit="2" topLeftCell="E126" activePane="bottomRight" state="frozen"/>
      <selection pane="topRight" activeCell="E1" sqref="E1"/>
      <selection pane="bottomLeft" activeCell="B3" sqref="B3"/>
      <selection pane="bottomRight" activeCell="E158" sqref="E158"/>
    </sheetView>
  </sheetViews>
  <sheetFormatPr defaultRowHeight="16.5" x14ac:dyDescent="0.3"/>
  <cols>
    <col min="4" max="4" width="12.625" customWidth="1"/>
    <col min="5" max="5" width="58.375" customWidth="1"/>
    <col min="6" max="7" width="9.75" customWidth="1"/>
    <col min="8" max="9" width="12.75" bestFit="1" customWidth="1"/>
    <col min="10" max="10" width="19.25" bestFit="1" customWidth="1"/>
    <col min="11" max="11" width="13.25" bestFit="1" customWidth="1"/>
    <col min="12" max="12" width="11.25" customWidth="1"/>
    <col min="13" max="13" width="12.125" bestFit="1" customWidth="1"/>
    <col min="14" max="14" width="8.125" customWidth="1"/>
    <col min="15" max="15" width="10.375" customWidth="1"/>
    <col min="16" max="16" width="10" bestFit="1" customWidth="1"/>
    <col min="17" max="17" width="12.125" bestFit="1" customWidth="1"/>
    <col min="18" max="18" width="9.75" customWidth="1"/>
    <col min="19" max="20" width="15.25" customWidth="1"/>
    <col min="21" max="21" width="15.5" customWidth="1"/>
  </cols>
  <sheetData>
    <row r="1" spans="1:24" ht="17.25" thickBot="1" x14ac:dyDescent="0.35"/>
    <row r="2" spans="1:24" ht="47.25" customHeight="1" thickBot="1" x14ac:dyDescent="0.35">
      <c r="A2" s="122" t="s">
        <v>3</v>
      </c>
      <c r="B2" s="123" t="s">
        <v>4</v>
      </c>
      <c r="C2" s="123" t="s">
        <v>11</v>
      </c>
      <c r="D2" s="123" t="s">
        <v>793</v>
      </c>
      <c r="E2" s="123" t="s">
        <v>6</v>
      </c>
      <c r="F2" s="123" t="s">
        <v>794</v>
      </c>
      <c r="G2" s="123" t="s">
        <v>795</v>
      </c>
      <c r="H2" s="123" t="s">
        <v>796</v>
      </c>
      <c r="I2" s="124" t="s">
        <v>797</v>
      </c>
      <c r="J2" s="125" t="s">
        <v>798</v>
      </c>
      <c r="K2" s="138" t="s">
        <v>799</v>
      </c>
      <c r="L2" s="135" t="s">
        <v>800</v>
      </c>
      <c r="M2" s="136" t="s">
        <v>801</v>
      </c>
      <c r="N2" s="136" t="s">
        <v>802</v>
      </c>
      <c r="O2" s="136" t="s">
        <v>803</v>
      </c>
      <c r="P2" s="136" t="s">
        <v>804</v>
      </c>
      <c r="Q2" s="136" t="s">
        <v>805</v>
      </c>
      <c r="R2" s="136" t="s">
        <v>806</v>
      </c>
      <c r="S2" s="136" t="s">
        <v>807</v>
      </c>
      <c r="T2" s="137" t="s">
        <v>808</v>
      </c>
      <c r="U2" s="139" t="s">
        <v>602</v>
      </c>
      <c r="V2" s="136" t="s">
        <v>809</v>
      </c>
      <c r="W2" s="136" t="s">
        <v>810</v>
      </c>
      <c r="X2" s="137" t="s">
        <v>811</v>
      </c>
    </row>
    <row r="3" spans="1:24" ht="17.25" x14ac:dyDescent="0.3">
      <c r="A3" s="21">
        <v>1</v>
      </c>
      <c r="B3" s="21" t="s">
        <v>142</v>
      </c>
      <c r="C3" s="21" t="s">
        <v>47</v>
      </c>
      <c r="D3" s="21" t="s">
        <v>812</v>
      </c>
      <c r="E3" s="6" t="s">
        <v>144</v>
      </c>
      <c r="F3" s="21" t="s">
        <v>606</v>
      </c>
      <c r="G3" s="21"/>
      <c r="H3" s="114">
        <v>45754</v>
      </c>
      <c r="I3" s="114">
        <v>45758</v>
      </c>
      <c r="J3" s="21" t="s">
        <v>813</v>
      </c>
      <c r="K3" s="114">
        <v>45784</v>
      </c>
      <c r="L3" s="130">
        <v>7.6</v>
      </c>
      <c r="M3" s="130">
        <v>3.24</v>
      </c>
      <c r="N3" s="130">
        <v>18.899999999999999</v>
      </c>
      <c r="O3" s="130">
        <v>44</v>
      </c>
      <c r="P3" s="130">
        <v>323</v>
      </c>
      <c r="Q3" s="131">
        <v>1.28</v>
      </c>
      <c r="R3" s="132">
        <v>4.1500000000000004</v>
      </c>
      <c r="S3" s="133">
        <v>5.68</v>
      </c>
      <c r="T3" s="131">
        <v>15.44</v>
      </c>
    </row>
    <row r="4" spans="1:24" ht="17.25" x14ac:dyDescent="0.3">
      <c r="A4" s="21">
        <v>2</v>
      </c>
      <c r="B4" s="21" t="s">
        <v>142</v>
      </c>
      <c r="C4" s="21" t="s">
        <v>47</v>
      </c>
      <c r="D4" s="21" t="s">
        <v>814</v>
      </c>
      <c r="E4" s="6" t="s">
        <v>144</v>
      </c>
      <c r="F4" s="21" t="s">
        <v>606</v>
      </c>
      <c r="G4" s="21"/>
      <c r="H4" s="114">
        <v>45754</v>
      </c>
      <c r="I4" s="114">
        <v>45758</v>
      </c>
      <c r="J4" s="21" t="s">
        <v>813</v>
      </c>
      <c r="K4" s="114">
        <v>45784</v>
      </c>
      <c r="L4" s="130">
        <v>7.4</v>
      </c>
      <c r="M4" s="130">
        <v>3.25</v>
      </c>
      <c r="N4" s="130">
        <v>21.7</v>
      </c>
      <c r="O4" s="130">
        <v>52</v>
      </c>
      <c r="P4" s="130">
        <v>387</v>
      </c>
      <c r="Q4" s="131">
        <v>1.25</v>
      </c>
      <c r="R4" s="132">
        <v>4.72</v>
      </c>
      <c r="S4" s="133">
        <v>5.65</v>
      </c>
      <c r="T4" s="131">
        <v>16.46</v>
      </c>
    </row>
    <row r="5" spans="1:24" ht="17.25" x14ac:dyDescent="0.3">
      <c r="A5" s="21">
        <v>3</v>
      </c>
      <c r="B5" s="21" t="s">
        <v>142</v>
      </c>
      <c r="C5" s="21" t="s">
        <v>47</v>
      </c>
      <c r="D5" s="21" t="s">
        <v>815</v>
      </c>
      <c r="E5" s="6" t="s">
        <v>144</v>
      </c>
      <c r="F5" s="21" t="s">
        <v>606</v>
      </c>
      <c r="G5" s="21"/>
      <c r="H5" s="114">
        <v>45754</v>
      </c>
      <c r="I5" s="114">
        <v>45758</v>
      </c>
      <c r="J5" s="21" t="s">
        <v>813</v>
      </c>
      <c r="K5" s="114">
        <v>45784</v>
      </c>
      <c r="L5" s="130">
        <v>7.6</v>
      </c>
      <c r="M5" s="130">
        <v>3.3</v>
      </c>
      <c r="N5" s="130">
        <v>18.100000000000001</v>
      </c>
      <c r="O5" s="130">
        <v>54</v>
      </c>
      <c r="P5" s="130">
        <v>365</v>
      </c>
      <c r="Q5" s="131">
        <v>1.46</v>
      </c>
      <c r="R5" s="132">
        <v>4.53</v>
      </c>
      <c r="S5" s="133">
        <v>5.7</v>
      </c>
      <c r="T5" s="131">
        <v>16.28</v>
      </c>
    </row>
    <row r="6" spans="1:24" ht="17.25" x14ac:dyDescent="0.3">
      <c r="A6" s="21">
        <v>4</v>
      </c>
      <c r="B6" s="21" t="s">
        <v>142</v>
      </c>
      <c r="C6" s="21" t="s">
        <v>47</v>
      </c>
      <c r="D6" s="21" t="s">
        <v>816</v>
      </c>
      <c r="E6" s="6" t="s">
        <v>144</v>
      </c>
      <c r="F6" s="21" t="s">
        <v>606</v>
      </c>
      <c r="G6" s="21"/>
      <c r="H6" s="114">
        <v>45754</v>
      </c>
      <c r="I6" s="114">
        <v>45758</v>
      </c>
      <c r="J6" s="21" t="s">
        <v>813</v>
      </c>
      <c r="K6" s="114">
        <v>45784</v>
      </c>
      <c r="L6" s="134">
        <v>7.3</v>
      </c>
      <c r="M6" s="130">
        <v>2.54</v>
      </c>
      <c r="N6" s="130">
        <v>22.8</v>
      </c>
      <c r="O6" s="130">
        <v>46</v>
      </c>
      <c r="P6" s="130">
        <v>327</v>
      </c>
      <c r="Q6" s="131">
        <v>1.19</v>
      </c>
      <c r="R6" s="132">
        <v>5.26</v>
      </c>
      <c r="S6" s="133">
        <v>4.93</v>
      </c>
      <c r="T6" s="131">
        <v>15.78</v>
      </c>
    </row>
    <row r="7" spans="1:24" ht="17.25" x14ac:dyDescent="0.3">
      <c r="A7" s="21">
        <v>5</v>
      </c>
      <c r="B7" s="21" t="s">
        <v>142</v>
      </c>
      <c r="C7" s="21" t="s">
        <v>47</v>
      </c>
      <c r="D7" s="21" t="s">
        <v>817</v>
      </c>
      <c r="E7" s="6" t="s">
        <v>144</v>
      </c>
      <c r="F7" s="21" t="s">
        <v>606</v>
      </c>
      <c r="G7" s="21"/>
      <c r="H7" s="114">
        <v>45754</v>
      </c>
      <c r="I7" s="114">
        <v>45758</v>
      </c>
      <c r="J7" s="21" t="s">
        <v>813</v>
      </c>
      <c r="K7" s="114">
        <v>45784</v>
      </c>
      <c r="L7" s="130">
        <v>7.7</v>
      </c>
      <c r="M7" s="130">
        <v>3.05</v>
      </c>
      <c r="N7" s="130">
        <v>20.3</v>
      </c>
      <c r="O7" s="130">
        <v>62</v>
      </c>
      <c r="P7" s="130">
        <v>291</v>
      </c>
      <c r="Q7" s="131">
        <v>1.48</v>
      </c>
      <c r="R7" s="132">
        <v>3.97</v>
      </c>
      <c r="S7" s="133">
        <v>5</v>
      </c>
      <c r="T7" s="131">
        <v>14.43</v>
      </c>
    </row>
    <row r="8" spans="1:24" ht="17.25" x14ac:dyDescent="0.3">
      <c r="A8" s="21">
        <v>6</v>
      </c>
      <c r="B8" s="21" t="s">
        <v>142</v>
      </c>
      <c r="C8" s="21" t="s">
        <v>47</v>
      </c>
      <c r="D8" s="21" t="s">
        <v>818</v>
      </c>
      <c r="E8" s="6" t="s">
        <v>144</v>
      </c>
      <c r="F8" s="21" t="s">
        <v>606</v>
      </c>
      <c r="G8" s="21"/>
      <c r="H8" s="114">
        <v>45754</v>
      </c>
      <c r="I8" s="114">
        <v>45758</v>
      </c>
      <c r="J8" s="21" t="s">
        <v>813</v>
      </c>
      <c r="K8" s="114">
        <v>45784</v>
      </c>
      <c r="L8" s="130">
        <v>7.4</v>
      </c>
      <c r="M8" s="130">
        <v>2.81</v>
      </c>
      <c r="N8" s="130">
        <v>22.2</v>
      </c>
      <c r="O8" s="130">
        <v>59</v>
      </c>
      <c r="P8" s="130">
        <v>294</v>
      </c>
      <c r="Q8" s="131">
        <v>1.24</v>
      </c>
      <c r="R8" s="132">
        <v>4.3099999999999996</v>
      </c>
      <c r="S8" s="133">
        <v>5.15</v>
      </c>
      <c r="T8" s="131">
        <v>14.77</v>
      </c>
    </row>
    <row r="9" spans="1:24" ht="17.25" x14ac:dyDescent="0.3">
      <c r="A9" s="21">
        <v>7</v>
      </c>
      <c r="B9" s="21" t="s">
        <v>142</v>
      </c>
      <c r="C9" s="21" t="s">
        <v>47</v>
      </c>
      <c r="D9" s="21" t="s">
        <v>819</v>
      </c>
      <c r="E9" s="6" t="s">
        <v>144</v>
      </c>
      <c r="F9" s="21" t="s">
        <v>606</v>
      </c>
      <c r="G9" s="21"/>
      <c r="H9" s="114">
        <v>45754</v>
      </c>
      <c r="I9" s="114">
        <v>45758</v>
      </c>
      <c r="J9" s="21" t="s">
        <v>813</v>
      </c>
      <c r="K9" s="114">
        <v>45784</v>
      </c>
      <c r="L9" s="130">
        <v>7.6</v>
      </c>
      <c r="M9" s="130">
        <v>2.4900000000000002</v>
      </c>
      <c r="N9" s="130">
        <v>18.7</v>
      </c>
      <c r="O9" s="130">
        <v>51</v>
      </c>
      <c r="P9" s="130">
        <v>320</v>
      </c>
      <c r="Q9" s="131">
        <v>1.22</v>
      </c>
      <c r="R9" s="132">
        <v>4.3899999999999997</v>
      </c>
      <c r="S9" s="133">
        <v>5.36</v>
      </c>
      <c r="T9" s="131">
        <v>14.42</v>
      </c>
    </row>
    <row r="10" spans="1:24" ht="17.25" x14ac:dyDescent="0.3">
      <c r="A10" s="21">
        <v>8</v>
      </c>
      <c r="B10" s="21" t="s">
        <v>142</v>
      </c>
      <c r="C10" s="21" t="s">
        <v>47</v>
      </c>
      <c r="D10" s="21" t="s">
        <v>820</v>
      </c>
      <c r="E10" s="6" t="s">
        <v>144</v>
      </c>
      <c r="F10" s="21" t="s">
        <v>606</v>
      </c>
      <c r="G10" s="21"/>
      <c r="H10" s="114">
        <v>45754</v>
      </c>
      <c r="I10" s="114">
        <v>45758</v>
      </c>
      <c r="J10" s="21" t="s">
        <v>813</v>
      </c>
      <c r="K10" s="114">
        <v>45784</v>
      </c>
      <c r="L10" s="130">
        <v>6.9</v>
      </c>
      <c r="M10" s="130">
        <v>2.41</v>
      </c>
      <c r="N10" s="130">
        <v>27.2</v>
      </c>
      <c r="O10" s="130">
        <v>61</v>
      </c>
      <c r="P10" s="130">
        <v>250</v>
      </c>
      <c r="Q10" s="131">
        <v>1.1000000000000001</v>
      </c>
      <c r="R10" s="132">
        <v>5.42</v>
      </c>
      <c r="S10" s="133">
        <v>4.66</v>
      </c>
      <c r="T10" s="131">
        <v>15.69</v>
      </c>
    </row>
    <row r="11" spans="1:24" ht="17.25" x14ac:dyDescent="0.3">
      <c r="A11" s="21">
        <v>9</v>
      </c>
      <c r="B11" s="21" t="s">
        <v>142</v>
      </c>
      <c r="C11" s="21" t="s">
        <v>47</v>
      </c>
      <c r="D11" s="21" t="s">
        <v>821</v>
      </c>
      <c r="E11" s="6" t="s">
        <v>150</v>
      </c>
      <c r="F11" s="21" t="s">
        <v>606</v>
      </c>
      <c r="G11" s="21"/>
      <c r="H11" s="114">
        <v>45754</v>
      </c>
      <c r="I11" s="114">
        <v>45758</v>
      </c>
      <c r="J11" s="21" t="s">
        <v>813</v>
      </c>
      <c r="K11" s="114">
        <v>45784</v>
      </c>
      <c r="L11" s="130">
        <v>7.5</v>
      </c>
      <c r="M11" s="130">
        <v>2.4700000000000002</v>
      </c>
      <c r="N11" s="130">
        <v>19.7</v>
      </c>
      <c r="O11" s="130">
        <v>58</v>
      </c>
      <c r="P11" s="130">
        <v>389</v>
      </c>
      <c r="Q11" s="131">
        <v>1.17</v>
      </c>
      <c r="R11" s="132">
        <v>5.45</v>
      </c>
      <c r="S11" s="133">
        <v>5.44</v>
      </c>
      <c r="T11" s="131">
        <v>15.56</v>
      </c>
    </row>
    <row r="12" spans="1:24" ht="17.25" x14ac:dyDescent="0.3">
      <c r="A12" s="21">
        <v>10</v>
      </c>
      <c r="B12" s="21" t="s">
        <v>142</v>
      </c>
      <c r="C12" s="21" t="s">
        <v>47</v>
      </c>
      <c r="D12" s="21" t="s">
        <v>822</v>
      </c>
      <c r="E12" s="6" t="s">
        <v>150</v>
      </c>
      <c r="F12" s="21" t="s">
        <v>606</v>
      </c>
      <c r="G12" s="21"/>
      <c r="H12" s="114">
        <v>45754</v>
      </c>
      <c r="I12" s="114">
        <v>45758</v>
      </c>
      <c r="J12" s="21" t="s">
        <v>813</v>
      </c>
      <c r="K12" s="114">
        <v>45784</v>
      </c>
      <c r="L12" s="130">
        <v>7.4</v>
      </c>
      <c r="M12" s="130">
        <v>2.0499999999999998</v>
      </c>
      <c r="N12" s="130">
        <v>20.3</v>
      </c>
      <c r="O12" s="130">
        <v>55</v>
      </c>
      <c r="P12" s="130">
        <v>368</v>
      </c>
      <c r="Q12" s="131">
        <v>1.02</v>
      </c>
      <c r="R12" s="132">
        <v>5.82</v>
      </c>
      <c r="S12" s="133">
        <v>5.0999999999999996</v>
      </c>
      <c r="T12" s="131">
        <v>15.53</v>
      </c>
    </row>
    <row r="13" spans="1:24" ht="17.25" x14ac:dyDescent="0.3">
      <c r="A13" s="21">
        <v>11</v>
      </c>
      <c r="B13" s="21" t="s">
        <v>142</v>
      </c>
      <c r="C13" s="21" t="s">
        <v>47</v>
      </c>
      <c r="D13" s="21" t="s">
        <v>823</v>
      </c>
      <c r="E13" s="6" t="s">
        <v>150</v>
      </c>
      <c r="F13" s="21" t="s">
        <v>606</v>
      </c>
      <c r="G13" s="21"/>
      <c r="H13" s="114">
        <v>45754</v>
      </c>
      <c r="I13" s="114">
        <v>45758</v>
      </c>
      <c r="J13" s="21" t="s">
        <v>813</v>
      </c>
      <c r="K13" s="114">
        <v>45784</v>
      </c>
      <c r="L13" s="130">
        <v>7.5</v>
      </c>
      <c r="M13" s="130">
        <v>2.31</v>
      </c>
      <c r="N13" s="130">
        <v>19.600000000000001</v>
      </c>
      <c r="O13" s="130">
        <v>61</v>
      </c>
      <c r="P13" s="130">
        <v>415</v>
      </c>
      <c r="Q13" s="131">
        <v>1.01</v>
      </c>
      <c r="R13" s="132">
        <v>5.97</v>
      </c>
      <c r="S13" s="133">
        <v>5.07</v>
      </c>
      <c r="T13" s="131">
        <v>15.11</v>
      </c>
    </row>
    <row r="14" spans="1:24" ht="17.25" x14ac:dyDescent="0.3">
      <c r="A14" s="21">
        <v>12</v>
      </c>
      <c r="B14" s="21" t="s">
        <v>142</v>
      </c>
      <c r="C14" s="21" t="s">
        <v>47</v>
      </c>
      <c r="D14" s="21" t="s">
        <v>824</v>
      </c>
      <c r="E14" s="6" t="s">
        <v>150</v>
      </c>
      <c r="F14" s="21" t="s">
        <v>606</v>
      </c>
      <c r="G14" s="21"/>
      <c r="H14" s="114">
        <v>45754</v>
      </c>
      <c r="I14" s="114">
        <v>45758</v>
      </c>
      <c r="J14" s="21" t="s">
        <v>813</v>
      </c>
      <c r="K14" s="114">
        <v>45784</v>
      </c>
      <c r="L14" s="130">
        <v>7.6</v>
      </c>
      <c r="M14" s="130">
        <v>2.52</v>
      </c>
      <c r="N14" s="130">
        <v>20.399999999999999</v>
      </c>
      <c r="O14" s="130">
        <v>71</v>
      </c>
      <c r="P14" s="130">
        <v>468</v>
      </c>
      <c r="Q14" s="131">
        <v>1.1399999999999999</v>
      </c>
      <c r="R14" s="132">
        <v>5.69</v>
      </c>
      <c r="S14" s="133">
        <v>4.8</v>
      </c>
      <c r="T14" s="131">
        <v>15.46</v>
      </c>
    </row>
    <row r="15" spans="1:24" ht="17.25" x14ac:dyDescent="0.3">
      <c r="A15" s="21">
        <v>13</v>
      </c>
      <c r="B15" s="21" t="s">
        <v>142</v>
      </c>
      <c r="C15" s="21" t="s">
        <v>47</v>
      </c>
      <c r="D15" s="21" t="s">
        <v>825</v>
      </c>
      <c r="E15" s="6" t="s">
        <v>150</v>
      </c>
      <c r="F15" s="21" t="s">
        <v>606</v>
      </c>
      <c r="G15" s="21"/>
      <c r="H15" s="114">
        <v>45754</v>
      </c>
      <c r="I15" s="114">
        <v>45758</v>
      </c>
      <c r="J15" s="21" t="s">
        <v>813</v>
      </c>
      <c r="K15" s="114">
        <v>45784</v>
      </c>
      <c r="L15" s="130">
        <v>7.7</v>
      </c>
      <c r="M15" s="130">
        <v>2.5099999999999998</v>
      </c>
      <c r="N15" s="130">
        <v>19</v>
      </c>
      <c r="O15" s="130">
        <v>55</v>
      </c>
      <c r="P15" s="130">
        <v>281</v>
      </c>
      <c r="Q15" s="131">
        <v>1.24</v>
      </c>
      <c r="R15" s="132">
        <v>4.75</v>
      </c>
      <c r="S15" s="133">
        <v>5.29</v>
      </c>
      <c r="T15" s="131">
        <v>15.51</v>
      </c>
    </row>
    <row r="16" spans="1:24" ht="17.25" x14ac:dyDescent="0.3">
      <c r="A16" s="21">
        <v>14</v>
      </c>
      <c r="B16" s="21" t="s">
        <v>142</v>
      </c>
      <c r="C16" s="21" t="s">
        <v>47</v>
      </c>
      <c r="D16" s="21" t="s">
        <v>826</v>
      </c>
      <c r="E16" s="6" t="s">
        <v>150</v>
      </c>
      <c r="F16" s="21" t="s">
        <v>606</v>
      </c>
      <c r="G16" s="21"/>
      <c r="H16" s="114">
        <v>45754</v>
      </c>
      <c r="I16" s="114">
        <v>45758</v>
      </c>
      <c r="J16" s="21" t="s">
        <v>813</v>
      </c>
      <c r="K16" s="114">
        <v>45784</v>
      </c>
      <c r="L16" s="134">
        <v>7.6</v>
      </c>
      <c r="M16" s="130">
        <v>2.52</v>
      </c>
      <c r="N16" s="130">
        <v>18.5</v>
      </c>
      <c r="O16" s="130">
        <v>52</v>
      </c>
      <c r="P16" s="130">
        <v>418</v>
      </c>
      <c r="Q16" s="131">
        <v>1.18</v>
      </c>
      <c r="R16" s="132">
        <v>4.7699999999999996</v>
      </c>
      <c r="S16" s="133">
        <v>5.21</v>
      </c>
      <c r="T16" s="131">
        <v>14.86</v>
      </c>
    </row>
    <row r="17" spans="1:20" ht="17.25" x14ac:dyDescent="0.3">
      <c r="A17" s="21">
        <v>15</v>
      </c>
      <c r="B17" s="21" t="s">
        <v>142</v>
      </c>
      <c r="C17" s="21" t="s">
        <v>47</v>
      </c>
      <c r="D17" s="21" t="s">
        <v>827</v>
      </c>
      <c r="E17" s="6" t="s">
        <v>150</v>
      </c>
      <c r="F17" s="21" t="s">
        <v>606</v>
      </c>
      <c r="G17" s="21"/>
      <c r="H17" s="114">
        <v>45754</v>
      </c>
      <c r="I17" s="114">
        <v>45758</v>
      </c>
      <c r="J17" s="21" t="s">
        <v>813</v>
      </c>
      <c r="K17" s="114">
        <v>45784</v>
      </c>
      <c r="L17" s="134">
        <v>7.7</v>
      </c>
      <c r="M17" s="130">
        <v>2.17</v>
      </c>
      <c r="N17" s="130">
        <v>18</v>
      </c>
      <c r="O17" s="130">
        <v>49</v>
      </c>
      <c r="P17" s="130">
        <v>460</v>
      </c>
      <c r="Q17" s="131">
        <v>1.02</v>
      </c>
      <c r="R17" s="132">
        <v>5.05</v>
      </c>
      <c r="S17" s="133">
        <v>5.22</v>
      </c>
      <c r="T17" s="131">
        <v>14.05</v>
      </c>
    </row>
    <row r="18" spans="1:20" ht="17.25" x14ac:dyDescent="0.3">
      <c r="A18" s="21">
        <v>16</v>
      </c>
      <c r="B18" s="21" t="s">
        <v>142</v>
      </c>
      <c r="C18" s="21" t="s">
        <v>47</v>
      </c>
      <c r="D18" s="21" t="s">
        <v>828</v>
      </c>
      <c r="E18" s="6" t="s">
        <v>150</v>
      </c>
      <c r="F18" s="21" t="s">
        <v>606</v>
      </c>
      <c r="G18" s="21"/>
      <c r="H18" s="114">
        <v>45754</v>
      </c>
      <c r="I18" s="114">
        <v>45758</v>
      </c>
      <c r="J18" s="21" t="s">
        <v>813</v>
      </c>
      <c r="K18" s="114">
        <v>45784</v>
      </c>
      <c r="L18" s="134">
        <v>7.6</v>
      </c>
      <c r="M18" s="130">
        <v>2.48</v>
      </c>
      <c r="N18" s="130">
        <v>19</v>
      </c>
      <c r="O18" s="130">
        <v>53</v>
      </c>
      <c r="P18" s="130">
        <v>447</v>
      </c>
      <c r="Q18" s="131">
        <v>1.08</v>
      </c>
      <c r="R18" s="132">
        <v>5.19</v>
      </c>
      <c r="S18" s="133">
        <v>4.93</v>
      </c>
      <c r="T18" s="131">
        <v>15.36</v>
      </c>
    </row>
    <row r="19" spans="1:20" ht="17.25" x14ac:dyDescent="0.3">
      <c r="A19" s="21">
        <v>17</v>
      </c>
      <c r="B19" s="21" t="s">
        <v>142</v>
      </c>
      <c r="C19" s="21" t="s">
        <v>47</v>
      </c>
      <c r="D19" s="21" t="s">
        <v>829</v>
      </c>
      <c r="E19" s="6" t="s">
        <v>152</v>
      </c>
      <c r="F19" s="21" t="s">
        <v>606</v>
      </c>
      <c r="G19" s="21"/>
      <c r="H19" s="114">
        <v>45754</v>
      </c>
      <c r="I19" s="114">
        <v>45758</v>
      </c>
      <c r="J19" s="21" t="s">
        <v>813</v>
      </c>
      <c r="K19" s="114">
        <v>45784</v>
      </c>
      <c r="L19" s="134">
        <v>8.1999999999999993</v>
      </c>
      <c r="M19" s="130">
        <v>2.02</v>
      </c>
      <c r="N19" s="130">
        <v>13.4</v>
      </c>
      <c r="O19" s="130">
        <v>80</v>
      </c>
      <c r="P19" s="130">
        <v>499</v>
      </c>
      <c r="Q19" s="131">
        <v>1.28</v>
      </c>
      <c r="R19" s="132">
        <v>5.03</v>
      </c>
      <c r="S19" s="133">
        <v>5.39</v>
      </c>
      <c r="T19" s="131">
        <v>14.7</v>
      </c>
    </row>
    <row r="20" spans="1:20" ht="17.25" x14ac:dyDescent="0.3">
      <c r="A20" s="21">
        <v>18</v>
      </c>
      <c r="B20" s="21" t="s">
        <v>142</v>
      </c>
      <c r="C20" s="21" t="s">
        <v>47</v>
      </c>
      <c r="D20" s="21" t="s">
        <v>830</v>
      </c>
      <c r="E20" s="6" t="s">
        <v>152</v>
      </c>
      <c r="F20" s="21" t="s">
        <v>606</v>
      </c>
      <c r="G20" s="21"/>
      <c r="H20" s="114">
        <v>45754</v>
      </c>
      <c r="I20" s="114">
        <v>45758</v>
      </c>
      <c r="J20" s="21" t="s">
        <v>813</v>
      </c>
      <c r="K20" s="114">
        <v>45784</v>
      </c>
      <c r="L20" s="134">
        <v>8.5</v>
      </c>
      <c r="M20" s="130">
        <v>1.49</v>
      </c>
      <c r="N20" s="130">
        <v>11.7</v>
      </c>
      <c r="O20" s="130">
        <v>44</v>
      </c>
      <c r="P20" s="130">
        <v>439</v>
      </c>
      <c r="Q20" s="131">
        <v>1.08</v>
      </c>
      <c r="R20" s="132">
        <v>4.9000000000000004</v>
      </c>
      <c r="S20" s="133">
        <v>5.36</v>
      </c>
      <c r="T20" s="131">
        <v>13.82</v>
      </c>
    </row>
    <row r="21" spans="1:20" ht="17.25" x14ac:dyDescent="0.3">
      <c r="A21" s="21">
        <v>19</v>
      </c>
      <c r="B21" s="21" t="s">
        <v>142</v>
      </c>
      <c r="C21" s="21" t="s">
        <v>47</v>
      </c>
      <c r="D21" s="21" t="s">
        <v>831</v>
      </c>
      <c r="E21" s="6" t="s">
        <v>152</v>
      </c>
      <c r="F21" s="21" t="s">
        <v>606</v>
      </c>
      <c r="G21" s="21"/>
      <c r="H21" s="114">
        <v>45754</v>
      </c>
      <c r="I21" s="114">
        <v>45758</v>
      </c>
      <c r="J21" s="21" t="s">
        <v>813</v>
      </c>
      <c r="K21" s="114">
        <v>45784</v>
      </c>
      <c r="L21" s="134">
        <v>8.1999999999999993</v>
      </c>
      <c r="M21" s="130">
        <v>1.65</v>
      </c>
      <c r="N21" s="130">
        <v>13.1</v>
      </c>
      <c r="O21" s="130">
        <v>63</v>
      </c>
      <c r="P21" s="130">
        <v>484</v>
      </c>
      <c r="Q21" s="131">
        <v>1.08</v>
      </c>
      <c r="R21" s="132">
        <v>5.18</v>
      </c>
      <c r="S21" s="133">
        <v>5.0999999999999996</v>
      </c>
      <c r="T21" s="131">
        <v>13.87</v>
      </c>
    </row>
    <row r="22" spans="1:20" ht="17.25" x14ac:dyDescent="0.3">
      <c r="A22" s="21">
        <v>20</v>
      </c>
      <c r="B22" s="21" t="s">
        <v>142</v>
      </c>
      <c r="C22" s="21" t="s">
        <v>47</v>
      </c>
      <c r="D22" s="21" t="s">
        <v>832</v>
      </c>
      <c r="E22" s="6" t="s">
        <v>152</v>
      </c>
      <c r="F22" s="21" t="s">
        <v>606</v>
      </c>
      <c r="G22" s="21"/>
      <c r="H22" s="114">
        <v>45754</v>
      </c>
      <c r="I22" s="114">
        <v>45758</v>
      </c>
      <c r="J22" s="21" t="s">
        <v>813</v>
      </c>
      <c r="K22" s="114">
        <v>45784</v>
      </c>
      <c r="L22" s="134">
        <v>8.6</v>
      </c>
      <c r="M22" s="130">
        <v>1.53</v>
      </c>
      <c r="N22" s="130">
        <v>10.7</v>
      </c>
      <c r="O22" s="130">
        <v>64</v>
      </c>
      <c r="P22" s="130">
        <v>376</v>
      </c>
      <c r="Q22" s="131">
        <v>1.02</v>
      </c>
      <c r="R22" s="132">
        <v>4.91</v>
      </c>
      <c r="S22" s="133">
        <v>5.09</v>
      </c>
      <c r="T22" s="131">
        <v>13.14</v>
      </c>
    </row>
    <row r="23" spans="1:20" ht="17.25" x14ac:dyDescent="0.3">
      <c r="A23" s="21">
        <v>21</v>
      </c>
      <c r="B23" s="21" t="s">
        <v>142</v>
      </c>
      <c r="C23" s="21" t="s">
        <v>47</v>
      </c>
      <c r="D23" s="21" t="s">
        <v>833</v>
      </c>
      <c r="E23" s="6" t="s">
        <v>152</v>
      </c>
      <c r="F23" s="21" t="s">
        <v>606</v>
      </c>
      <c r="G23" s="21"/>
      <c r="H23" s="114">
        <v>45754</v>
      </c>
      <c r="I23" s="114">
        <v>45758</v>
      </c>
      <c r="J23" s="21" t="s">
        <v>813</v>
      </c>
      <c r="K23" s="114">
        <v>45784</v>
      </c>
      <c r="L23" s="130">
        <v>8.1</v>
      </c>
      <c r="M23" s="130">
        <v>1.42</v>
      </c>
      <c r="N23" s="130">
        <v>15.4</v>
      </c>
      <c r="O23" s="130">
        <v>88</v>
      </c>
      <c r="P23" s="130">
        <v>502</v>
      </c>
      <c r="Q23" s="131">
        <v>1.1000000000000001</v>
      </c>
      <c r="R23" s="132">
        <v>5.25</v>
      </c>
      <c r="S23" s="133">
        <v>4.6500000000000004</v>
      </c>
      <c r="T23" s="131">
        <v>12.86</v>
      </c>
    </row>
    <row r="24" spans="1:20" ht="17.25" x14ac:dyDescent="0.3">
      <c r="A24" s="21">
        <v>22</v>
      </c>
      <c r="B24" s="21" t="s">
        <v>142</v>
      </c>
      <c r="C24" s="21" t="s">
        <v>47</v>
      </c>
      <c r="D24" s="21" t="s">
        <v>834</v>
      </c>
      <c r="E24" s="6" t="s">
        <v>152</v>
      </c>
      <c r="F24" s="21" t="s">
        <v>606</v>
      </c>
      <c r="G24" s="21"/>
      <c r="H24" s="114">
        <v>45754</v>
      </c>
      <c r="I24" s="114">
        <v>45758</v>
      </c>
      <c r="J24" s="21" t="s">
        <v>813</v>
      </c>
      <c r="K24" s="114">
        <v>45784</v>
      </c>
      <c r="L24" s="130">
        <v>8.3000000000000007</v>
      </c>
      <c r="M24" s="130">
        <v>1.89</v>
      </c>
      <c r="N24" s="130">
        <v>13.1</v>
      </c>
      <c r="O24" s="130">
        <v>80</v>
      </c>
      <c r="P24" s="130">
        <v>523</v>
      </c>
      <c r="Q24" s="131">
        <v>1.1399999999999999</v>
      </c>
      <c r="R24" s="132">
        <v>5.07</v>
      </c>
      <c r="S24" s="133">
        <v>5.23</v>
      </c>
      <c r="T24" s="131">
        <v>13.76</v>
      </c>
    </row>
    <row r="25" spans="1:20" ht="17.25" x14ac:dyDescent="0.3">
      <c r="A25" s="21">
        <v>23</v>
      </c>
      <c r="B25" s="21" t="s">
        <v>142</v>
      </c>
      <c r="C25" s="21" t="s">
        <v>47</v>
      </c>
      <c r="D25" s="21" t="s">
        <v>156</v>
      </c>
      <c r="E25" s="6" t="s">
        <v>157</v>
      </c>
      <c r="F25" s="21" t="s">
        <v>606</v>
      </c>
      <c r="G25" s="21"/>
      <c r="H25" s="114">
        <v>45754</v>
      </c>
      <c r="I25" s="114">
        <v>45758</v>
      </c>
      <c r="J25" s="21" t="s">
        <v>813</v>
      </c>
      <c r="K25" s="114">
        <v>45784</v>
      </c>
      <c r="L25" s="130">
        <v>8.1</v>
      </c>
      <c r="M25" s="130">
        <v>2.02</v>
      </c>
      <c r="N25" s="130">
        <v>18.2</v>
      </c>
      <c r="O25" s="130">
        <v>94</v>
      </c>
      <c r="P25" s="130">
        <v>409</v>
      </c>
      <c r="Q25" s="131">
        <v>1.31</v>
      </c>
      <c r="R25" s="132">
        <v>5.73</v>
      </c>
      <c r="S25" s="133">
        <v>5.1100000000000003</v>
      </c>
      <c r="T25" s="131">
        <v>14.32</v>
      </c>
    </row>
    <row r="26" spans="1:20" ht="17.25" x14ac:dyDescent="0.3">
      <c r="A26" s="21">
        <v>24</v>
      </c>
      <c r="B26" s="21" t="s">
        <v>142</v>
      </c>
      <c r="C26" s="21" t="s">
        <v>47</v>
      </c>
      <c r="D26" s="21" t="s">
        <v>835</v>
      </c>
      <c r="E26" s="6" t="s">
        <v>159</v>
      </c>
      <c r="F26" s="21" t="s">
        <v>606</v>
      </c>
      <c r="G26" s="21"/>
      <c r="H26" s="114">
        <v>45754</v>
      </c>
      <c r="I26" s="114">
        <v>45758</v>
      </c>
      <c r="J26" s="21" t="s">
        <v>813</v>
      </c>
      <c r="K26" s="114">
        <v>45784</v>
      </c>
      <c r="L26" s="130">
        <v>6.9</v>
      </c>
      <c r="M26" s="130">
        <v>6.55</v>
      </c>
      <c r="N26" s="130">
        <v>23</v>
      </c>
      <c r="O26" s="130">
        <v>31</v>
      </c>
      <c r="P26" s="130">
        <v>618</v>
      </c>
      <c r="Q26" s="131">
        <v>0.9</v>
      </c>
      <c r="R26" s="132">
        <v>4.93</v>
      </c>
      <c r="S26" s="133">
        <v>3.5</v>
      </c>
      <c r="T26" s="131">
        <v>13.65</v>
      </c>
    </row>
    <row r="27" spans="1:20" ht="17.25" x14ac:dyDescent="0.3">
      <c r="A27" s="21">
        <v>25</v>
      </c>
      <c r="B27" s="21" t="s">
        <v>142</v>
      </c>
      <c r="C27" s="21" t="s">
        <v>47</v>
      </c>
      <c r="D27" s="21" t="s">
        <v>836</v>
      </c>
      <c r="E27" s="6" t="s">
        <v>159</v>
      </c>
      <c r="F27" s="21" t="s">
        <v>606</v>
      </c>
      <c r="G27" s="21"/>
      <c r="H27" s="114">
        <v>45754</v>
      </c>
      <c r="I27" s="114">
        <v>45758</v>
      </c>
      <c r="J27" s="21" t="s">
        <v>813</v>
      </c>
      <c r="K27" s="114">
        <v>45784</v>
      </c>
      <c r="L27" s="130">
        <v>7</v>
      </c>
      <c r="M27" s="130">
        <v>5.03</v>
      </c>
      <c r="N27" s="130">
        <v>20.6</v>
      </c>
      <c r="O27" s="130">
        <v>33</v>
      </c>
      <c r="P27" s="130">
        <v>682</v>
      </c>
      <c r="Q27" s="131">
        <v>0.83</v>
      </c>
      <c r="R27" s="132">
        <v>4.3899999999999997</v>
      </c>
      <c r="S27" s="133">
        <v>3.42</v>
      </c>
      <c r="T27" s="131">
        <v>12.25</v>
      </c>
    </row>
    <row r="28" spans="1:20" ht="17.25" x14ac:dyDescent="0.3">
      <c r="A28" s="21">
        <v>26</v>
      </c>
      <c r="B28" s="21" t="s">
        <v>142</v>
      </c>
      <c r="C28" s="21" t="s">
        <v>47</v>
      </c>
      <c r="D28" s="21" t="s">
        <v>837</v>
      </c>
      <c r="E28" s="6" t="s">
        <v>159</v>
      </c>
      <c r="F28" s="21" t="s">
        <v>606</v>
      </c>
      <c r="G28" s="21"/>
      <c r="H28" s="114">
        <v>45754</v>
      </c>
      <c r="I28" s="114">
        <v>45758</v>
      </c>
      <c r="J28" s="21" t="s">
        <v>813</v>
      </c>
      <c r="K28" s="114">
        <v>45784</v>
      </c>
      <c r="L28" s="130">
        <v>6.9</v>
      </c>
      <c r="M28" s="130">
        <v>4</v>
      </c>
      <c r="N28" s="130">
        <v>23.3</v>
      </c>
      <c r="O28" s="130">
        <v>40</v>
      </c>
      <c r="P28" s="130">
        <v>680</v>
      </c>
      <c r="Q28" s="131">
        <v>0.8</v>
      </c>
      <c r="R28" s="132">
        <v>4.68</v>
      </c>
      <c r="S28" s="133">
        <v>3.14</v>
      </c>
      <c r="T28" s="131">
        <v>12.02</v>
      </c>
    </row>
    <row r="29" spans="1:20" ht="17.25" x14ac:dyDescent="0.3">
      <c r="A29" s="21">
        <v>27</v>
      </c>
      <c r="B29" s="21" t="s">
        <v>142</v>
      </c>
      <c r="C29" s="21" t="s">
        <v>47</v>
      </c>
      <c r="D29" s="21" t="s">
        <v>838</v>
      </c>
      <c r="E29" s="6" t="s">
        <v>159</v>
      </c>
      <c r="F29" s="21" t="s">
        <v>606</v>
      </c>
      <c r="G29" s="21"/>
      <c r="H29" s="114">
        <v>45754</v>
      </c>
      <c r="I29" s="114">
        <v>45758</v>
      </c>
      <c r="J29" s="21" t="s">
        <v>813</v>
      </c>
      <c r="K29" s="114">
        <v>45784</v>
      </c>
      <c r="L29" s="130">
        <v>6.6</v>
      </c>
      <c r="M29" s="130">
        <v>3.36</v>
      </c>
      <c r="N29" s="130">
        <v>23.7</v>
      </c>
      <c r="O29" s="130">
        <v>60</v>
      </c>
      <c r="P29" s="130">
        <v>209</v>
      </c>
      <c r="Q29" s="131">
        <v>0.79</v>
      </c>
      <c r="R29" s="132">
        <v>4.2699999999999996</v>
      </c>
      <c r="S29" s="133">
        <v>3.27</v>
      </c>
      <c r="T29" s="131">
        <v>12.28</v>
      </c>
    </row>
    <row r="30" spans="1:20" ht="17.25" x14ac:dyDescent="0.3">
      <c r="A30" s="21">
        <v>28</v>
      </c>
      <c r="B30" s="21" t="s">
        <v>142</v>
      </c>
      <c r="C30" s="21" t="s">
        <v>47</v>
      </c>
      <c r="D30" s="21" t="s">
        <v>839</v>
      </c>
      <c r="E30" s="6" t="s">
        <v>159</v>
      </c>
      <c r="F30" s="21" t="s">
        <v>606</v>
      </c>
      <c r="G30" s="21"/>
      <c r="H30" s="114">
        <v>45754</v>
      </c>
      <c r="I30" s="114">
        <v>45758</v>
      </c>
      <c r="J30" s="21" t="s">
        <v>813</v>
      </c>
      <c r="K30" s="114">
        <v>45784</v>
      </c>
      <c r="L30" s="130">
        <v>6.6</v>
      </c>
      <c r="M30" s="130">
        <v>5.12</v>
      </c>
      <c r="N30" s="130">
        <v>20.100000000000001</v>
      </c>
      <c r="O30" s="130">
        <v>30</v>
      </c>
      <c r="P30" s="130">
        <v>425</v>
      </c>
      <c r="Q30" s="131">
        <v>0.85</v>
      </c>
      <c r="R30" s="132">
        <v>3.86</v>
      </c>
      <c r="S30" s="133">
        <v>3.63</v>
      </c>
      <c r="T30" s="131">
        <v>14.08</v>
      </c>
    </row>
    <row r="31" spans="1:20" ht="17.25" x14ac:dyDescent="0.3">
      <c r="A31" s="21">
        <v>29</v>
      </c>
      <c r="B31" s="21" t="s">
        <v>142</v>
      </c>
      <c r="C31" s="21" t="s">
        <v>47</v>
      </c>
      <c r="D31" s="21" t="s">
        <v>840</v>
      </c>
      <c r="E31" s="6" t="s">
        <v>159</v>
      </c>
      <c r="F31" s="21" t="s">
        <v>606</v>
      </c>
      <c r="G31" s="21"/>
      <c r="H31" s="114">
        <v>45754</v>
      </c>
      <c r="I31" s="114">
        <v>45758</v>
      </c>
      <c r="J31" s="21" t="s">
        <v>813</v>
      </c>
      <c r="K31" s="114">
        <v>45784</v>
      </c>
      <c r="L31" s="130">
        <v>6.7</v>
      </c>
      <c r="M31" s="130">
        <v>4.1500000000000004</v>
      </c>
      <c r="N31" s="130">
        <v>20.6</v>
      </c>
      <c r="O31" s="130">
        <v>32</v>
      </c>
      <c r="P31" s="130">
        <v>191</v>
      </c>
      <c r="Q31" s="131">
        <v>0.76</v>
      </c>
      <c r="R31" s="132">
        <v>4.0599999999999996</v>
      </c>
      <c r="S31" s="133">
        <v>3.29</v>
      </c>
      <c r="T31" s="131">
        <v>12.65</v>
      </c>
    </row>
    <row r="32" spans="1:20" ht="17.25" x14ac:dyDescent="0.3">
      <c r="A32" s="21">
        <v>30</v>
      </c>
      <c r="B32" s="21" t="s">
        <v>142</v>
      </c>
      <c r="C32" s="21" t="s">
        <v>47</v>
      </c>
      <c r="D32" s="21" t="s">
        <v>164</v>
      </c>
      <c r="E32" s="6" t="s">
        <v>165</v>
      </c>
      <c r="F32" s="21" t="s">
        <v>606</v>
      </c>
      <c r="G32" s="21"/>
      <c r="H32" s="114">
        <v>45754</v>
      </c>
      <c r="I32" s="114">
        <v>45758</v>
      </c>
      <c r="J32" s="21" t="s">
        <v>813</v>
      </c>
      <c r="K32" s="114">
        <v>45784</v>
      </c>
      <c r="L32" s="130">
        <v>7.4</v>
      </c>
      <c r="M32" s="130">
        <v>2.82</v>
      </c>
      <c r="N32" s="130">
        <v>24.5</v>
      </c>
      <c r="O32" s="130">
        <v>106</v>
      </c>
      <c r="P32" s="130">
        <v>216</v>
      </c>
      <c r="Q32" s="131">
        <v>0.8</v>
      </c>
      <c r="R32" s="132">
        <v>5.68</v>
      </c>
      <c r="S32" s="133">
        <v>2.83</v>
      </c>
      <c r="T32" s="131">
        <v>11.78</v>
      </c>
    </row>
    <row r="33" spans="1:20" ht="17.25" x14ac:dyDescent="0.3">
      <c r="A33" s="21">
        <v>31</v>
      </c>
      <c r="B33" s="21" t="s">
        <v>142</v>
      </c>
      <c r="C33" s="21" t="s">
        <v>47</v>
      </c>
      <c r="D33" s="21" t="s">
        <v>841</v>
      </c>
      <c r="E33" s="6" t="s">
        <v>168</v>
      </c>
      <c r="F33" s="21" t="s">
        <v>606</v>
      </c>
      <c r="G33" s="21"/>
      <c r="H33" s="114">
        <v>45754</v>
      </c>
      <c r="I33" s="114">
        <v>45758</v>
      </c>
      <c r="J33" s="21" t="s">
        <v>813</v>
      </c>
      <c r="K33" s="114">
        <v>45784</v>
      </c>
      <c r="L33" s="130">
        <v>7.2</v>
      </c>
      <c r="M33" s="130">
        <v>1.73</v>
      </c>
      <c r="N33" s="130">
        <v>20.3</v>
      </c>
      <c r="O33" s="130">
        <v>85</v>
      </c>
      <c r="P33" s="130">
        <v>209</v>
      </c>
      <c r="Q33" s="131">
        <v>0.74</v>
      </c>
      <c r="R33" s="132">
        <v>5.18</v>
      </c>
      <c r="S33" s="133">
        <v>2.27</v>
      </c>
      <c r="T33" s="131">
        <v>10.54</v>
      </c>
    </row>
    <row r="34" spans="1:20" ht="17.25" x14ac:dyDescent="0.3">
      <c r="A34" s="21">
        <v>32</v>
      </c>
      <c r="B34" s="21" t="s">
        <v>142</v>
      </c>
      <c r="C34" s="21" t="s">
        <v>47</v>
      </c>
      <c r="D34" s="21" t="s">
        <v>842</v>
      </c>
      <c r="E34" s="6" t="s">
        <v>168</v>
      </c>
      <c r="F34" s="21" t="s">
        <v>606</v>
      </c>
      <c r="G34" s="21"/>
      <c r="H34" s="114">
        <v>45754</v>
      </c>
      <c r="I34" s="114">
        <v>45758</v>
      </c>
      <c r="J34" s="21" t="s">
        <v>813</v>
      </c>
      <c r="K34" s="114">
        <v>45784</v>
      </c>
      <c r="L34" s="134">
        <v>7.3</v>
      </c>
      <c r="M34" s="130">
        <v>3.38</v>
      </c>
      <c r="N34" s="130">
        <v>21.7</v>
      </c>
      <c r="O34" s="130">
        <v>60</v>
      </c>
      <c r="P34" s="130">
        <v>593</v>
      </c>
      <c r="Q34" s="131">
        <v>0.68</v>
      </c>
      <c r="R34" s="132">
        <v>5.14</v>
      </c>
      <c r="S34" s="133">
        <v>2.61</v>
      </c>
      <c r="T34" s="131">
        <v>12.01</v>
      </c>
    </row>
    <row r="35" spans="1:20" ht="17.25" x14ac:dyDescent="0.3">
      <c r="A35" s="21">
        <v>33</v>
      </c>
      <c r="B35" s="21" t="s">
        <v>142</v>
      </c>
      <c r="C35" s="21" t="s">
        <v>47</v>
      </c>
      <c r="D35" s="21" t="s">
        <v>843</v>
      </c>
      <c r="E35" s="6" t="s">
        <v>168</v>
      </c>
      <c r="F35" s="21" t="s">
        <v>606</v>
      </c>
      <c r="G35" s="21"/>
      <c r="H35" s="114">
        <v>45754</v>
      </c>
      <c r="I35" s="114">
        <v>45758</v>
      </c>
      <c r="J35" s="21" t="s">
        <v>813</v>
      </c>
      <c r="K35" s="114">
        <v>45784</v>
      </c>
      <c r="L35" s="130">
        <v>7.1</v>
      </c>
      <c r="M35" s="130">
        <v>1.58</v>
      </c>
      <c r="N35" s="130">
        <v>18.5</v>
      </c>
      <c r="O35" s="130">
        <v>66</v>
      </c>
      <c r="P35" s="130">
        <v>615</v>
      </c>
      <c r="Q35" s="131">
        <v>0.79</v>
      </c>
      <c r="R35" s="132">
        <v>4.51</v>
      </c>
      <c r="S35" s="133">
        <v>2.2400000000000002</v>
      </c>
      <c r="T35" s="131">
        <v>9.94</v>
      </c>
    </row>
    <row r="36" spans="1:20" ht="17.25" x14ac:dyDescent="0.3">
      <c r="A36" s="21">
        <v>34</v>
      </c>
      <c r="B36" s="21" t="s">
        <v>142</v>
      </c>
      <c r="C36" s="21" t="s">
        <v>47</v>
      </c>
      <c r="D36" s="21" t="s">
        <v>844</v>
      </c>
      <c r="E36" s="6" t="s">
        <v>168</v>
      </c>
      <c r="F36" s="21" t="s">
        <v>606</v>
      </c>
      <c r="G36" s="21"/>
      <c r="H36" s="114">
        <v>45754</v>
      </c>
      <c r="I36" s="114">
        <v>45758</v>
      </c>
      <c r="J36" s="21" t="s">
        <v>813</v>
      </c>
      <c r="K36" s="114">
        <v>45784</v>
      </c>
      <c r="L36" s="130">
        <v>7.3</v>
      </c>
      <c r="M36" s="130">
        <v>2.2799999999999998</v>
      </c>
      <c r="N36" s="130">
        <v>22.2</v>
      </c>
      <c r="O36" s="130">
        <v>94</v>
      </c>
      <c r="P36" s="130">
        <v>536</v>
      </c>
      <c r="Q36" s="131">
        <v>0.78</v>
      </c>
      <c r="R36" s="132">
        <v>5.08</v>
      </c>
      <c r="S36" s="133">
        <v>2.41</v>
      </c>
      <c r="T36" s="131">
        <v>10.75</v>
      </c>
    </row>
    <row r="37" spans="1:20" ht="17.25" x14ac:dyDescent="0.3">
      <c r="A37" s="21">
        <v>35</v>
      </c>
      <c r="B37" s="21" t="s">
        <v>142</v>
      </c>
      <c r="C37" s="21" t="s">
        <v>47</v>
      </c>
      <c r="D37" s="21" t="s">
        <v>845</v>
      </c>
      <c r="E37" s="6" t="s">
        <v>168</v>
      </c>
      <c r="F37" s="21" t="s">
        <v>606</v>
      </c>
      <c r="G37" s="21"/>
      <c r="H37" s="114">
        <v>45754</v>
      </c>
      <c r="I37" s="114">
        <v>45758</v>
      </c>
      <c r="J37" s="21" t="s">
        <v>813</v>
      </c>
      <c r="K37" s="114">
        <v>45784</v>
      </c>
      <c r="L37" s="130">
        <v>7.6</v>
      </c>
      <c r="M37" s="130">
        <v>1.65</v>
      </c>
      <c r="N37" s="130">
        <v>21.8</v>
      </c>
      <c r="O37" s="130">
        <v>104</v>
      </c>
      <c r="P37" s="130">
        <v>372</v>
      </c>
      <c r="Q37" s="131">
        <v>0.75</v>
      </c>
      <c r="R37" s="132">
        <v>5.08</v>
      </c>
      <c r="S37" s="133">
        <v>2.4900000000000002</v>
      </c>
      <c r="T37" s="131">
        <v>10.31</v>
      </c>
    </row>
    <row r="38" spans="1:20" ht="17.25" x14ac:dyDescent="0.3">
      <c r="A38" s="21">
        <v>36</v>
      </c>
      <c r="B38" s="21" t="s">
        <v>142</v>
      </c>
      <c r="C38" s="21" t="s">
        <v>47</v>
      </c>
      <c r="D38" s="21" t="s">
        <v>846</v>
      </c>
      <c r="E38" s="6" t="s">
        <v>168</v>
      </c>
      <c r="F38" s="21" t="s">
        <v>606</v>
      </c>
      <c r="G38" s="21"/>
      <c r="H38" s="114">
        <v>45754</v>
      </c>
      <c r="I38" s="114">
        <v>45758</v>
      </c>
      <c r="J38" s="21" t="s">
        <v>813</v>
      </c>
      <c r="K38" s="114">
        <v>45784</v>
      </c>
      <c r="L38" s="130">
        <v>7.1</v>
      </c>
      <c r="M38" s="130">
        <v>3.03</v>
      </c>
      <c r="N38" s="130">
        <v>22.3</v>
      </c>
      <c r="O38" s="130">
        <v>90</v>
      </c>
      <c r="P38" s="130">
        <v>421</v>
      </c>
      <c r="Q38" s="131">
        <v>0.83</v>
      </c>
      <c r="R38" s="132">
        <v>5.18</v>
      </c>
      <c r="S38" s="133">
        <v>2.48</v>
      </c>
      <c r="T38" s="131">
        <v>11.09</v>
      </c>
    </row>
    <row r="39" spans="1:20" ht="17.25" x14ac:dyDescent="0.3">
      <c r="A39" s="21">
        <v>37</v>
      </c>
      <c r="B39" s="21" t="s">
        <v>142</v>
      </c>
      <c r="C39" s="21" t="s">
        <v>47</v>
      </c>
      <c r="D39" s="21" t="s">
        <v>171</v>
      </c>
      <c r="E39" s="6" t="s">
        <v>172</v>
      </c>
      <c r="F39" s="21" t="s">
        <v>606</v>
      </c>
      <c r="G39" s="21"/>
      <c r="H39" s="114">
        <v>45754</v>
      </c>
      <c r="I39" s="114">
        <v>45758</v>
      </c>
      <c r="J39" s="21" t="s">
        <v>813</v>
      </c>
      <c r="K39" s="114">
        <v>45784</v>
      </c>
      <c r="L39" s="130">
        <v>6.9</v>
      </c>
      <c r="M39" s="130">
        <v>2.68</v>
      </c>
      <c r="N39" s="130">
        <v>21.3</v>
      </c>
      <c r="O39" s="130">
        <v>67</v>
      </c>
      <c r="P39" s="130">
        <v>1671</v>
      </c>
      <c r="Q39" s="131">
        <v>0.59</v>
      </c>
      <c r="R39" s="132">
        <v>4.99</v>
      </c>
      <c r="S39" s="133">
        <v>2.36</v>
      </c>
      <c r="T39" s="131">
        <v>10.64</v>
      </c>
    </row>
    <row r="40" spans="1:20" ht="17.25" x14ac:dyDescent="0.3">
      <c r="A40" s="21">
        <v>38</v>
      </c>
      <c r="B40" s="21" t="s">
        <v>142</v>
      </c>
      <c r="C40" s="21" t="s">
        <v>47</v>
      </c>
      <c r="D40" s="21" t="s">
        <v>847</v>
      </c>
      <c r="E40" s="6" t="s">
        <v>174</v>
      </c>
      <c r="F40" s="21" t="s">
        <v>606</v>
      </c>
      <c r="G40" s="21"/>
      <c r="H40" s="114">
        <v>45754</v>
      </c>
      <c r="I40" s="114">
        <v>45758</v>
      </c>
      <c r="J40" s="21" t="s">
        <v>813</v>
      </c>
      <c r="K40" s="114">
        <v>45784</v>
      </c>
      <c r="L40" s="130">
        <v>7.3</v>
      </c>
      <c r="M40" s="130">
        <v>1.92</v>
      </c>
      <c r="N40" s="130">
        <v>16.399999999999999</v>
      </c>
      <c r="O40" s="130">
        <v>52</v>
      </c>
      <c r="P40" s="130">
        <v>1686</v>
      </c>
      <c r="Q40" s="131">
        <v>0.52</v>
      </c>
      <c r="R40" s="132">
        <v>4.7699999999999996</v>
      </c>
      <c r="S40" s="133">
        <v>2.83</v>
      </c>
      <c r="T40" s="131">
        <v>10.25</v>
      </c>
    </row>
    <row r="41" spans="1:20" ht="17.25" x14ac:dyDescent="0.3">
      <c r="A41" s="21">
        <v>39</v>
      </c>
      <c r="B41" s="21" t="s">
        <v>142</v>
      </c>
      <c r="C41" s="21" t="s">
        <v>47</v>
      </c>
      <c r="D41" s="21" t="s">
        <v>848</v>
      </c>
      <c r="E41" s="6" t="s">
        <v>174</v>
      </c>
      <c r="F41" s="21" t="s">
        <v>606</v>
      </c>
      <c r="G41" s="21"/>
      <c r="H41" s="114">
        <v>45754</v>
      </c>
      <c r="I41" s="114">
        <v>45758</v>
      </c>
      <c r="J41" s="21" t="s">
        <v>813</v>
      </c>
      <c r="K41" s="114">
        <v>45784</v>
      </c>
      <c r="L41" s="130">
        <v>7.1</v>
      </c>
      <c r="M41" s="130">
        <v>1.76</v>
      </c>
      <c r="N41" s="130">
        <v>13.3</v>
      </c>
      <c r="O41" s="130">
        <v>44</v>
      </c>
      <c r="P41" s="130">
        <v>1337</v>
      </c>
      <c r="Q41" s="131">
        <v>0.51</v>
      </c>
      <c r="R41" s="132">
        <v>3.93</v>
      </c>
      <c r="S41" s="133">
        <v>2.74</v>
      </c>
      <c r="T41" s="131">
        <v>9.89</v>
      </c>
    </row>
    <row r="42" spans="1:20" ht="17.25" x14ac:dyDescent="0.3">
      <c r="A42" s="21">
        <v>40</v>
      </c>
      <c r="B42" s="21" t="s">
        <v>142</v>
      </c>
      <c r="C42" s="21" t="s">
        <v>47</v>
      </c>
      <c r="D42" s="21" t="s">
        <v>849</v>
      </c>
      <c r="E42" s="6" t="s">
        <v>174</v>
      </c>
      <c r="F42" s="21" t="s">
        <v>606</v>
      </c>
      <c r="G42" s="21"/>
      <c r="H42" s="114">
        <v>45754</v>
      </c>
      <c r="I42" s="114">
        <v>45758</v>
      </c>
      <c r="J42" s="21" t="s">
        <v>813</v>
      </c>
      <c r="K42" s="114">
        <v>45784</v>
      </c>
      <c r="L42" s="130">
        <v>7.4</v>
      </c>
      <c r="M42" s="130">
        <v>1.24</v>
      </c>
      <c r="N42" s="130">
        <v>10.1</v>
      </c>
      <c r="O42" s="130">
        <v>43</v>
      </c>
      <c r="P42" s="130">
        <v>1141</v>
      </c>
      <c r="Q42" s="131">
        <v>0.56000000000000005</v>
      </c>
      <c r="R42" s="132">
        <v>3.7</v>
      </c>
      <c r="S42" s="133">
        <v>3.11</v>
      </c>
      <c r="T42" s="131">
        <v>9.18</v>
      </c>
    </row>
    <row r="43" spans="1:20" ht="17.25" x14ac:dyDescent="0.3">
      <c r="A43" s="21">
        <v>41</v>
      </c>
      <c r="B43" s="21" t="s">
        <v>142</v>
      </c>
      <c r="C43" s="21" t="s">
        <v>47</v>
      </c>
      <c r="D43" s="21" t="s">
        <v>850</v>
      </c>
      <c r="E43" s="6" t="s">
        <v>174</v>
      </c>
      <c r="F43" s="21" t="s">
        <v>606</v>
      </c>
      <c r="G43" s="21"/>
      <c r="H43" s="114">
        <v>45754</v>
      </c>
      <c r="I43" s="114">
        <v>45758</v>
      </c>
      <c r="J43" s="21" t="s">
        <v>813</v>
      </c>
      <c r="K43" s="114">
        <v>45784</v>
      </c>
      <c r="L43" s="134">
        <v>7</v>
      </c>
      <c r="M43" s="130">
        <v>1.46</v>
      </c>
      <c r="N43" s="130">
        <v>18.3</v>
      </c>
      <c r="O43" s="130">
        <v>92</v>
      </c>
      <c r="P43" s="130">
        <v>830</v>
      </c>
      <c r="Q43" s="131">
        <v>0.44</v>
      </c>
      <c r="R43" s="132">
        <v>4.3099999999999996</v>
      </c>
      <c r="S43" s="133">
        <v>2.61</v>
      </c>
      <c r="T43" s="131">
        <v>9.7100000000000009</v>
      </c>
    </row>
    <row r="44" spans="1:20" ht="17.25" x14ac:dyDescent="0.3">
      <c r="A44" s="21">
        <v>42</v>
      </c>
      <c r="B44" s="21" t="s">
        <v>142</v>
      </c>
      <c r="C44" s="21" t="s">
        <v>47</v>
      </c>
      <c r="D44" s="21" t="s">
        <v>851</v>
      </c>
      <c r="E44" s="6" t="s">
        <v>174</v>
      </c>
      <c r="F44" s="21" t="s">
        <v>606</v>
      </c>
      <c r="G44" s="21"/>
      <c r="H44" s="114">
        <v>45754</v>
      </c>
      <c r="I44" s="114">
        <v>45758</v>
      </c>
      <c r="J44" s="21" t="s">
        <v>813</v>
      </c>
      <c r="K44" s="114">
        <v>45784</v>
      </c>
      <c r="L44" s="134">
        <v>7</v>
      </c>
      <c r="M44" s="130">
        <v>1.52</v>
      </c>
      <c r="N44" s="130">
        <v>14</v>
      </c>
      <c r="O44" s="130">
        <v>69</v>
      </c>
      <c r="P44" s="130">
        <v>796</v>
      </c>
      <c r="Q44" s="131">
        <v>0.56999999999999995</v>
      </c>
      <c r="R44" s="132">
        <v>4.03</v>
      </c>
      <c r="S44" s="133">
        <v>2.81</v>
      </c>
      <c r="T44" s="131">
        <v>9.76</v>
      </c>
    </row>
    <row r="45" spans="1:20" ht="17.25" x14ac:dyDescent="0.3">
      <c r="A45" s="21">
        <v>43</v>
      </c>
      <c r="B45" s="21" t="s">
        <v>142</v>
      </c>
      <c r="C45" s="21" t="s">
        <v>47</v>
      </c>
      <c r="D45" s="21" t="s">
        <v>852</v>
      </c>
      <c r="E45" s="6" t="s">
        <v>174</v>
      </c>
      <c r="F45" s="21" t="s">
        <v>606</v>
      </c>
      <c r="G45" s="21"/>
      <c r="H45" s="114">
        <v>45754</v>
      </c>
      <c r="I45" s="114">
        <v>45758</v>
      </c>
      <c r="J45" s="21" t="s">
        <v>813</v>
      </c>
      <c r="K45" s="114">
        <v>45784</v>
      </c>
      <c r="L45" s="134">
        <v>6.7</v>
      </c>
      <c r="M45" s="130">
        <v>2.12</v>
      </c>
      <c r="N45" s="130">
        <v>17.5</v>
      </c>
      <c r="O45" s="130">
        <v>58</v>
      </c>
      <c r="P45" s="130">
        <v>969</v>
      </c>
      <c r="Q45" s="131">
        <v>0.51</v>
      </c>
      <c r="R45" s="132">
        <v>4.2</v>
      </c>
      <c r="S45" s="133">
        <v>2.6</v>
      </c>
      <c r="T45" s="131">
        <v>9.81</v>
      </c>
    </row>
    <row r="46" spans="1:20" ht="17.25" x14ac:dyDescent="0.3">
      <c r="A46" s="21">
        <v>44</v>
      </c>
      <c r="B46" s="21" t="s">
        <v>142</v>
      </c>
      <c r="C46" s="21" t="s">
        <v>47</v>
      </c>
      <c r="D46" s="21" t="s">
        <v>178</v>
      </c>
      <c r="E46" s="6" t="s">
        <v>179</v>
      </c>
      <c r="F46" s="21" t="s">
        <v>606</v>
      </c>
      <c r="G46" s="21"/>
      <c r="H46" s="114">
        <v>45754</v>
      </c>
      <c r="I46" s="114">
        <v>45758</v>
      </c>
      <c r="J46" s="21" t="s">
        <v>813</v>
      </c>
      <c r="K46" s="114">
        <v>45784</v>
      </c>
      <c r="L46" s="130">
        <v>7</v>
      </c>
      <c r="M46" s="130">
        <v>1.59</v>
      </c>
      <c r="N46" s="130">
        <v>15.1</v>
      </c>
      <c r="O46" s="130">
        <v>47</v>
      </c>
      <c r="P46" s="130">
        <v>758</v>
      </c>
      <c r="Q46" s="131">
        <v>0.54</v>
      </c>
      <c r="R46" s="132">
        <v>4.07</v>
      </c>
      <c r="S46" s="133">
        <v>2.92</v>
      </c>
      <c r="T46" s="131">
        <v>9.77</v>
      </c>
    </row>
    <row r="47" spans="1:20" ht="17.25" x14ac:dyDescent="0.3">
      <c r="A47" s="21">
        <v>45</v>
      </c>
      <c r="B47" s="21" t="s">
        <v>142</v>
      </c>
      <c r="C47" s="21" t="s">
        <v>47</v>
      </c>
      <c r="D47" s="21" t="s">
        <v>324</v>
      </c>
      <c r="E47" s="6" t="s">
        <v>325</v>
      </c>
      <c r="F47" s="21" t="s">
        <v>613</v>
      </c>
      <c r="G47" s="21"/>
      <c r="H47" s="114">
        <v>45755</v>
      </c>
      <c r="I47" s="114">
        <v>45758</v>
      </c>
      <c r="J47" s="21" t="s">
        <v>813</v>
      </c>
      <c r="K47" s="114">
        <v>45784</v>
      </c>
      <c r="L47" s="130">
        <v>7.2</v>
      </c>
      <c r="M47" s="130">
        <v>1.74</v>
      </c>
      <c r="N47" s="130">
        <v>17.5</v>
      </c>
      <c r="O47" s="130">
        <v>67</v>
      </c>
      <c r="P47" s="130">
        <v>743</v>
      </c>
      <c r="Q47" s="131">
        <v>0.54</v>
      </c>
      <c r="R47" s="132">
        <v>4.7699999999999996</v>
      </c>
      <c r="S47" s="133">
        <v>2.33</v>
      </c>
      <c r="T47" s="131">
        <v>9.67</v>
      </c>
    </row>
    <row r="48" spans="1:20" ht="17.25" x14ac:dyDescent="0.3">
      <c r="A48" s="21">
        <v>46</v>
      </c>
      <c r="B48" s="21" t="s">
        <v>142</v>
      </c>
      <c r="C48" s="21" t="s">
        <v>47</v>
      </c>
      <c r="D48" s="21" t="s">
        <v>331</v>
      </c>
      <c r="E48" s="6" t="s">
        <v>332</v>
      </c>
      <c r="F48" s="21" t="s">
        <v>613</v>
      </c>
      <c r="G48" s="21"/>
      <c r="H48" s="114">
        <v>45755</v>
      </c>
      <c r="I48" s="114">
        <v>45758</v>
      </c>
      <c r="J48" s="21" t="s">
        <v>813</v>
      </c>
      <c r="K48" s="114">
        <v>45784</v>
      </c>
      <c r="L48" s="130">
        <v>6.6</v>
      </c>
      <c r="M48" s="130">
        <v>3.95</v>
      </c>
      <c r="N48" s="130">
        <v>23.1</v>
      </c>
      <c r="O48" s="130">
        <v>65</v>
      </c>
      <c r="P48" s="130">
        <v>434</v>
      </c>
      <c r="Q48" s="131">
        <v>0.77</v>
      </c>
      <c r="R48" s="132">
        <v>4.97</v>
      </c>
      <c r="S48" s="133">
        <v>2.67</v>
      </c>
      <c r="T48" s="131">
        <v>12</v>
      </c>
    </row>
    <row r="49" spans="1:20" ht="17.25" x14ac:dyDescent="0.3">
      <c r="A49" s="21">
        <v>47</v>
      </c>
      <c r="B49" s="21" t="s">
        <v>142</v>
      </c>
      <c r="C49" s="21" t="s">
        <v>47</v>
      </c>
      <c r="D49" s="21" t="s">
        <v>334</v>
      </c>
      <c r="E49" s="6" t="s">
        <v>853</v>
      </c>
      <c r="F49" s="21" t="s">
        <v>613</v>
      </c>
      <c r="G49" s="21"/>
      <c r="H49" s="114">
        <v>45755</v>
      </c>
      <c r="I49" s="114">
        <v>45758</v>
      </c>
      <c r="J49" s="21" t="s">
        <v>813</v>
      </c>
      <c r="K49" s="114">
        <v>45784</v>
      </c>
      <c r="L49" s="130">
        <v>7.3</v>
      </c>
      <c r="M49" s="130">
        <v>3.35</v>
      </c>
      <c r="N49" s="130">
        <v>16.899999999999999</v>
      </c>
      <c r="O49" s="130">
        <v>56</v>
      </c>
      <c r="P49" s="130">
        <v>696</v>
      </c>
      <c r="Q49" s="131">
        <v>0.82</v>
      </c>
      <c r="R49" s="132">
        <v>4.6399999999999997</v>
      </c>
      <c r="S49" s="133">
        <v>3.58</v>
      </c>
      <c r="T49" s="131">
        <v>12.64</v>
      </c>
    </row>
    <row r="50" spans="1:20" ht="17.25" x14ac:dyDescent="0.3">
      <c r="A50" s="21">
        <v>48</v>
      </c>
      <c r="B50" s="21" t="s">
        <v>142</v>
      </c>
      <c r="C50" s="21" t="s">
        <v>47</v>
      </c>
      <c r="D50" s="21" t="s">
        <v>338</v>
      </c>
      <c r="E50" s="6" t="s">
        <v>854</v>
      </c>
      <c r="F50" s="21" t="s">
        <v>613</v>
      </c>
      <c r="G50" s="21"/>
      <c r="H50" s="114">
        <v>45755</v>
      </c>
      <c r="I50" s="114">
        <v>45758</v>
      </c>
      <c r="J50" s="21" t="s">
        <v>813</v>
      </c>
      <c r="K50" s="114">
        <v>45784</v>
      </c>
      <c r="L50" s="130">
        <v>7.6</v>
      </c>
      <c r="M50" s="130">
        <v>1.73</v>
      </c>
      <c r="N50" s="130">
        <v>13.8</v>
      </c>
      <c r="O50" s="130">
        <v>48</v>
      </c>
      <c r="P50" s="130">
        <v>798</v>
      </c>
      <c r="Q50" s="131">
        <v>0.56000000000000005</v>
      </c>
      <c r="R50" s="132">
        <v>4.0199999999999996</v>
      </c>
      <c r="S50" s="133">
        <v>2.42</v>
      </c>
      <c r="T50" s="131">
        <v>9.3000000000000007</v>
      </c>
    </row>
    <row r="51" spans="1:20" ht="17.25" x14ac:dyDescent="0.3">
      <c r="A51" s="21">
        <v>49</v>
      </c>
      <c r="B51" s="21" t="s">
        <v>142</v>
      </c>
      <c r="C51" s="21" t="s">
        <v>47</v>
      </c>
      <c r="D51" s="21" t="s">
        <v>340</v>
      </c>
      <c r="E51" s="6" t="s">
        <v>855</v>
      </c>
      <c r="F51" s="21" t="s">
        <v>613</v>
      </c>
      <c r="G51" s="21"/>
      <c r="H51" s="114">
        <v>45755</v>
      </c>
      <c r="I51" s="114">
        <v>45758</v>
      </c>
      <c r="J51" s="21" t="s">
        <v>813</v>
      </c>
      <c r="K51" s="114">
        <v>45784</v>
      </c>
      <c r="L51" s="130">
        <v>7.4</v>
      </c>
      <c r="M51" s="130">
        <v>1.98</v>
      </c>
      <c r="N51" s="130">
        <v>15.1</v>
      </c>
      <c r="O51" s="130">
        <v>51</v>
      </c>
      <c r="P51" s="130">
        <v>683</v>
      </c>
      <c r="Q51" s="131">
        <v>0.69</v>
      </c>
      <c r="R51" s="132">
        <v>4.21</v>
      </c>
      <c r="S51" s="133">
        <v>2.7</v>
      </c>
      <c r="T51" s="131">
        <v>10.199999999999999</v>
      </c>
    </row>
    <row r="52" spans="1:20" ht="17.25" x14ac:dyDescent="0.3">
      <c r="A52" s="21">
        <v>50</v>
      </c>
      <c r="B52" s="21" t="s">
        <v>142</v>
      </c>
      <c r="C52" s="21" t="s">
        <v>47</v>
      </c>
      <c r="D52" s="21" t="s">
        <v>342</v>
      </c>
      <c r="E52" s="6" t="s">
        <v>856</v>
      </c>
      <c r="F52" s="21" t="s">
        <v>613</v>
      </c>
      <c r="G52" s="21"/>
      <c r="H52" s="114">
        <v>45755</v>
      </c>
      <c r="I52" s="114">
        <v>45758</v>
      </c>
      <c r="J52" s="21" t="s">
        <v>813</v>
      </c>
      <c r="K52" s="114">
        <v>45784</v>
      </c>
      <c r="L52" s="130">
        <v>7.4</v>
      </c>
      <c r="M52" s="130">
        <v>4.12</v>
      </c>
      <c r="N52" s="130">
        <v>19.5</v>
      </c>
      <c r="O52" s="130">
        <v>144</v>
      </c>
      <c r="P52" s="130">
        <v>606</v>
      </c>
      <c r="Q52" s="131">
        <v>1</v>
      </c>
      <c r="R52" s="132">
        <v>5.63</v>
      </c>
      <c r="S52" s="133">
        <v>3.21</v>
      </c>
      <c r="T52" s="131">
        <v>13.34</v>
      </c>
    </row>
    <row r="53" spans="1:20" ht="17.25" x14ac:dyDescent="0.3">
      <c r="A53" s="21">
        <v>51</v>
      </c>
      <c r="B53" s="21" t="s">
        <v>142</v>
      </c>
      <c r="C53" s="21" t="s">
        <v>47</v>
      </c>
      <c r="D53" s="21" t="s">
        <v>344</v>
      </c>
      <c r="E53" s="6" t="s">
        <v>857</v>
      </c>
      <c r="F53" s="21" t="s">
        <v>613</v>
      </c>
      <c r="G53" s="21"/>
      <c r="H53" s="114">
        <v>45755</v>
      </c>
      <c r="I53" s="114">
        <v>45758</v>
      </c>
      <c r="J53" s="21" t="s">
        <v>813</v>
      </c>
      <c r="K53" s="114">
        <v>45784</v>
      </c>
      <c r="L53" s="130">
        <v>7.3</v>
      </c>
      <c r="M53" s="130">
        <v>3.58</v>
      </c>
      <c r="N53" s="130">
        <v>21.3</v>
      </c>
      <c r="O53" s="130">
        <v>72</v>
      </c>
      <c r="P53" s="130">
        <v>275</v>
      </c>
      <c r="Q53" s="131">
        <v>0.64</v>
      </c>
      <c r="R53" s="132">
        <v>5.16</v>
      </c>
      <c r="S53" s="133">
        <v>2.83</v>
      </c>
      <c r="T53" s="131">
        <v>11.78</v>
      </c>
    </row>
    <row r="54" spans="1:20" ht="17.25" x14ac:dyDescent="0.3">
      <c r="A54" s="21">
        <v>52</v>
      </c>
      <c r="B54" s="21" t="s">
        <v>142</v>
      </c>
      <c r="C54" s="21" t="s">
        <v>47</v>
      </c>
      <c r="D54" s="21" t="s">
        <v>346</v>
      </c>
      <c r="E54" s="6" t="s">
        <v>858</v>
      </c>
      <c r="F54" s="21" t="s">
        <v>613</v>
      </c>
      <c r="G54" s="21"/>
      <c r="H54" s="114">
        <v>45755</v>
      </c>
      <c r="I54" s="114">
        <v>45758</v>
      </c>
      <c r="J54" s="21" t="s">
        <v>813</v>
      </c>
      <c r="K54" s="114">
        <v>45784</v>
      </c>
      <c r="L54" s="130">
        <v>7.4</v>
      </c>
      <c r="M54" s="130">
        <v>5.01</v>
      </c>
      <c r="N54" s="130">
        <v>20.9</v>
      </c>
      <c r="O54" s="130">
        <v>90</v>
      </c>
      <c r="P54" s="130">
        <v>203</v>
      </c>
      <c r="Q54" s="131">
        <v>0.72</v>
      </c>
      <c r="R54" s="132">
        <v>5.41</v>
      </c>
      <c r="S54" s="133">
        <v>2.95</v>
      </c>
      <c r="T54" s="131">
        <v>13.12</v>
      </c>
    </row>
    <row r="55" spans="1:20" ht="17.25" x14ac:dyDescent="0.3">
      <c r="A55" s="21">
        <v>53</v>
      </c>
      <c r="B55" s="21" t="s">
        <v>142</v>
      </c>
      <c r="C55" s="21" t="s">
        <v>47</v>
      </c>
      <c r="D55" s="21" t="s">
        <v>348</v>
      </c>
      <c r="E55" s="6" t="s">
        <v>859</v>
      </c>
      <c r="F55" s="21" t="s">
        <v>613</v>
      </c>
      <c r="G55" s="21"/>
      <c r="H55" s="114">
        <v>45755</v>
      </c>
      <c r="I55" s="114">
        <v>45758</v>
      </c>
      <c r="J55" s="21" t="s">
        <v>813</v>
      </c>
      <c r="K55" s="114">
        <v>45784</v>
      </c>
      <c r="L55" s="130">
        <v>7.4</v>
      </c>
      <c r="M55" s="130">
        <v>2.52</v>
      </c>
      <c r="N55" s="130">
        <v>19</v>
      </c>
      <c r="O55" s="130">
        <v>105</v>
      </c>
      <c r="P55" s="130">
        <v>1813</v>
      </c>
      <c r="Q55" s="131">
        <v>0.56999999999999995</v>
      </c>
      <c r="R55" s="132">
        <v>4.96</v>
      </c>
      <c r="S55" s="133">
        <v>2.4</v>
      </c>
      <c r="T55" s="131">
        <v>9.31</v>
      </c>
    </row>
    <row r="56" spans="1:20" ht="17.25" x14ac:dyDescent="0.3">
      <c r="A56" s="21">
        <v>54</v>
      </c>
      <c r="B56" s="21" t="s">
        <v>142</v>
      </c>
      <c r="C56" s="21" t="s">
        <v>47</v>
      </c>
      <c r="D56" s="21" t="s">
        <v>350</v>
      </c>
      <c r="E56" s="6" t="s">
        <v>860</v>
      </c>
      <c r="F56" s="21" t="s">
        <v>613</v>
      </c>
      <c r="G56" s="21"/>
      <c r="H56" s="114">
        <v>45755</v>
      </c>
      <c r="I56" s="114">
        <v>45758</v>
      </c>
      <c r="J56" s="21" t="s">
        <v>813</v>
      </c>
      <c r="K56" s="114">
        <v>45784</v>
      </c>
      <c r="L56" s="130">
        <v>7.1</v>
      </c>
      <c r="M56" s="130">
        <v>3.1</v>
      </c>
      <c r="N56" s="130">
        <v>21.7</v>
      </c>
      <c r="O56" s="130">
        <v>119</v>
      </c>
      <c r="P56" s="130">
        <v>986</v>
      </c>
      <c r="Q56" s="131">
        <v>0.73</v>
      </c>
      <c r="R56" s="132">
        <v>5.36</v>
      </c>
      <c r="S56" s="133">
        <v>2.48</v>
      </c>
      <c r="T56" s="131">
        <v>9.9600000000000009</v>
      </c>
    </row>
    <row r="57" spans="1:20" ht="17.25" x14ac:dyDescent="0.3">
      <c r="A57" s="21">
        <v>55</v>
      </c>
      <c r="B57" s="21" t="s">
        <v>142</v>
      </c>
      <c r="C57" s="21" t="s">
        <v>47</v>
      </c>
      <c r="D57" s="21" t="s">
        <v>352</v>
      </c>
      <c r="E57" s="6" t="s">
        <v>861</v>
      </c>
      <c r="F57" s="21" t="s">
        <v>613</v>
      </c>
      <c r="G57" s="21"/>
      <c r="H57" s="114">
        <v>45755</v>
      </c>
      <c r="I57" s="114">
        <v>45758</v>
      </c>
      <c r="J57" s="21" t="s">
        <v>813</v>
      </c>
      <c r="K57" s="114">
        <v>45784</v>
      </c>
      <c r="L57" s="130">
        <v>7.5</v>
      </c>
      <c r="M57" s="130">
        <v>3.87</v>
      </c>
      <c r="N57" s="130">
        <v>14.3</v>
      </c>
      <c r="O57" s="130">
        <v>57</v>
      </c>
      <c r="P57" s="130">
        <v>535</v>
      </c>
      <c r="Q57" s="131">
        <v>0.88</v>
      </c>
      <c r="R57" s="132">
        <v>3.77</v>
      </c>
      <c r="S57" s="133">
        <v>3.74</v>
      </c>
      <c r="T57" s="131">
        <v>11.7</v>
      </c>
    </row>
    <row r="58" spans="1:20" ht="17.25" x14ac:dyDescent="0.3">
      <c r="A58" s="21">
        <v>56</v>
      </c>
      <c r="B58" s="21" t="s">
        <v>142</v>
      </c>
      <c r="C58" s="21" t="s">
        <v>47</v>
      </c>
      <c r="D58" s="21" t="s">
        <v>354</v>
      </c>
      <c r="E58" s="6" t="s">
        <v>862</v>
      </c>
      <c r="F58" s="21" t="s">
        <v>613</v>
      </c>
      <c r="G58" s="21"/>
      <c r="H58" s="114">
        <v>45755</v>
      </c>
      <c r="I58" s="114">
        <v>45758</v>
      </c>
      <c r="J58" s="21" t="s">
        <v>813</v>
      </c>
      <c r="K58" s="114">
        <v>45784</v>
      </c>
      <c r="L58" s="130">
        <v>7.4</v>
      </c>
      <c r="M58" s="130">
        <v>3.83</v>
      </c>
      <c r="N58" s="130">
        <v>17.100000000000001</v>
      </c>
      <c r="O58" s="130">
        <v>92</v>
      </c>
      <c r="P58" s="130">
        <v>575</v>
      </c>
      <c r="Q58" s="131">
        <v>0.9</v>
      </c>
      <c r="R58" s="132">
        <v>4.0599999999999996</v>
      </c>
      <c r="S58" s="133">
        <v>3.43</v>
      </c>
      <c r="T58" s="131">
        <v>11.4</v>
      </c>
    </row>
    <row r="59" spans="1:20" ht="17.25" x14ac:dyDescent="0.3">
      <c r="A59" s="21">
        <v>57</v>
      </c>
      <c r="B59" s="21" t="s">
        <v>142</v>
      </c>
      <c r="C59" s="21" t="s">
        <v>47</v>
      </c>
      <c r="D59" s="21" t="s">
        <v>356</v>
      </c>
      <c r="E59" s="6" t="s">
        <v>863</v>
      </c>
      <c r="F59" s="21" t="s">
        <v>613</v>
      </c>
      <c r="G59" s="21"/>
      <c r="H59" s="114">
        <v>45755</v>
      </c>
      <c r="I59" s="114">
        <v>45758</v>
      </c>
      <c r="J59" s="21" t="s">
        <v>813</v>
      </c>
      <c r="K59" s="114">
        <v>45784</v>
      </c>
      <c r="L59" s="130">
        <v>7.4</v>
      </c>
      <c r="M59" s="130">
        <v>4.08</v>
      </c>
      <c r="N59" s="130">
        <v>20.7</v>
      </c>
      <c r="O59" s="130">
        <v>90</v>
      </c>
      <c r="P59" s="130">
        <v>634</v>
      </c>
      <c r="Q59" s="131">
        <v>0.97</v>
      </c>
      <c r="R59" s="132">
        <v>4.8499999999999996</v>
      </c>
      <c r="S59" s="133">
        <v>3.54</v>
      </c>
      <c r="T59" s="131">
        <v>12.31</v>
      </c>
    </row>
    <row r="60" spans="1:20" ht="17.25" x14ac:dyDescent="0.3">
      <c r="A60" s="21">
        <v>58</v>
      </c>
      <c r="B60" s="21" t="s">
        <v>142</v>
      </c>
      <c r="C60" s="21" t="s">
        <v>47</v>
      </c>
      <c r="D60" s="21" t="s">
        <v>358</v>
      </c>
      <c r="E60" s="6" t="s">
        <v>864</v>
      </c>
      <c r="F60" s="21" t="s">
        <v>613</v>
      </c>
      <c r="G60" s="21"/>
      <c r="H60" s="114">
        <v>45755</v>
      </c>
      <c r="I60" s="114">
        <v>45758</v>
      </c>
      <c r="J60" s="21" t="s">
        <v>813</v>
      </c>
      <c r="K60" s="114">
        <v>45784</v>
      </c>
      <c r="L60" s="130">
        <v>7.2</v>
      </c>
      <c r="M60" s="130">
        <v>2.88</v>
      </c>
      <c r="N60" s="130">
        <v>18.600000000000001</v>
      </c>
      <c r="O60" s="130">
        <v>93</v>
      </c>
      <c r="P60" s="130">
        <v>632</v>
      </c>
      <c r="Q60" s="131">
        <v>0.82</v>
      </c>
      <c r="R60" s="132">
        <v>4.74</v>
      </c>
      <c r="S60" s="133">
        <v>2.74</v>
      </c>
      <c r="T60" s="131">
        <v>10.16</v>
      </c>
    </row>
    <row r="61" spans="1:20" ht="17.25" x14ac:dyDescent="0.3">
      <c r="A61" s="21">
        <v>59</v>
      </c>
      <c r="B61" s="21" t="s">
        <v>142</v>
      </c>
      <c r="C61" s="21" t="s">
        <v>47</v>
      </c>
      <c r="D61" s="21" t="s">
        <v>360</v>
      </c>
      <c r="E61" s="6" t="s">
        <v>865</v>
      </c>
      <c r="F61" s="21" t="s">
        <v>613</v>
      </c>
      <c r="G61" s="21"/>
      <c r="H61" s="114">
        <v>45755</v>
      </c>
      <c r="I61" s="114">
        <v>45758</v>
      </c>
      <c r="J61" s="21" t="s">
        <v>813</v>
      </c>
      <c r="K61" s="114">
        <v>45784</v>
      </c>
      <c r="L61" s="130">
        <v>7.4</v>
      </c>
      <c r="M61" s="130">
        <v>2.25</v>
      </c>
      <c r="N61" s="130">
        <v>19.2</v>
      </c>
      <c r="O61" s="130">
        <v>74</v>
      </c>
      <c r="P61" s="130">
        <v>544</v>
      </c>
      <c r="Q61" s="131">
        <v>0.82</v>
      </c>
      <c r="R61" s="132">
        <v>4.87</v>
      </c>
      <c r="S61" s="133">
        <v>2.94</v>
      </c>
      <c r="T61" s="131">
        <v>10.5</v>
      </c>
    </row>
    <row r="62" spans="1:20" ht="17.25" x14ac:dyDescent="0.3">
      <c r="A62" s="21">
        <v>60</v>
      </c>
      <c r="B62" s="21" t="s">
        <v>142</v>
      </c>
      <c r="C62" s="21" t="s">
        <v>47</v>
      </c>
      <c r="D62" s="21" t="s">
        <v>362</v>
      </c>
      <c r="E62" s="6" t="s">
        <v>866</v>
      </c>
      <c r="F62" s="21" t="s">
        <v>613</v>
      </c>
      <c r="G62" s="21"/>
      <c r="H62" s="114">
        <v>45755</v>
      </c>
      <c r="I62" s="114">
        <v>45758</v>
      </c>
      <c r="J62" s="21" t="s">
        <v>813</v>
      </c>
      <c r="K62" s="114">
        <v>45784</v>
      </c>
      <c r="L62" s="130">
        <v>7.6</v>
      </c>
      <c r="M62" s="130">
        <v>2.13</v>
      </c>
      <c r="N62" s="130">
        <v>15.2</v>
      </c>
      <c r="O62" s="130">
        <v>73</v>
      </c>
      <c r="P62" s="130">
        <v>636</v>
      </c>
      <c r="Q62" s="131">
        <v>0.73</v>
      </c>
      <c r="R62" s="132">
        <v>4.75</v>
      </c>
      <c r="S62" s="133">
        <v>2.75</v>
      </c>
      <c r="T62" s="131">
        <v>9.5299999999999994</v>
      </c>
    </row>
    <row r="63" spans="1:20" ht="17.25" x14ac:dyDescent="0.3">
      <c r="A63" s="21">
        <v>61</v>
      </c>
      <c r="B63" s="21" t="s">
        <v>142</v>
      </c>
      <c r="C63" s="21" t="s">
        <v>47</v>
      </c>
      <c r="D63" s="21" t="s">
        <v>364</v>
      </c>
      <c r="E63" s="6" t="s">
        <v>867</v>
      </c>
      <c r="F63" s="21" t="s">
        <v>613</v>
      </c>
      <c r="G63" s="21"/>
      <c r="H63" s="114">
        <v>45755</v>
      </c>
      <c r="I63" s="114">
        <v>45758</v>
      </c>
      <c r="J63" s="21" t="s">
        <v>813</v>
      </c>
      <c r="K63" s="114">
        <v>45784</v>
      </c>
      <c r="L63" s="130">
        <v>7.8</v>
      </c>
      <c r="M63" s="130">
        <v>2.88</v>
      </c>
      <c r="N63" s="130">
        <v>9.8000000000000007</v>
      </c>
      <c r="O63" s="130">
        <v>29</v>
      </c>
      <c r="P63" s="130">
        <v>330</v>
      </c>
      <c r="Q63" s="131">
        <v>0.64</v>
      </c>
      <c r="R63" s="132">
        <v>3.48</v>
      </c>
      <c r="S63" s="133">
        <v>3.24</v>
      </c>
      <c r="T63" s="131">
        <v>9.69</v>
      </c>
    </row>
    <row r="64" spans="1:20" ht="17.25" x14ac:dyDescent="0.3">
      <c r="A64" s="21">
        <v>62</v>
      </c>
      <c r="B64" s="21" t="s">
        <v>142</v>
      </c>
      <c r="C64" s="21" t="s">
        <v>47</v>
      </c>
      <c r="D64" s="21" t="s">
        <v>368</v>
      </c>
      <c r="E64" s="6" t="s">
        <v>868</v>
      </c>
      <c r="F64" s="21" t="s">
        <v>613</v>
      </c>
      <c r="G64" s="21"/>
      <c r="H64" s="114">
        <v>45755</v>
      </c>
      <c r="I64" s="114">
        <v>45758</v>
      </c>
      <c r="J64" s="21" t="s">
        <v>813</v>
      </c>
      <c r="K64" s="114">
        <v>45784</v>
      </c>
      <c r="L64" s="130">
        <v>7.2</v>
      </c>
      <c r="M64" s="130">
        <v>2.2400000000000002</v>
      </c>
      <c r="N64" s="130">
        <v>14.4</v>
      </c>
      <c r="O64" s="130">
        <v>31</v>
      </c>
      <c r="P64" s="130">
        <v>395</v>
      </c>
      <c r="Q64" s="131">
        <v>0.71</v>
      </c>
      <c r="R64" s="132">
        <v>3.88</v>
      </c>
      <c r="S64" s="133">
        <v>3.34</v>
      </c>
      <c r="T64" s="131">
        <v>10.06</v>
      </c>
    </row>
    <row r="65" spans="1:20" ht="17.25" x14ac:dyDescent="0.3">
      <c r="A65" s="21">
        <v>63</v>
      </c>
      <c r="B65" s="21" t="s">
        <v>142</v>
      </c>
      <c r="C65" s="21" t="s">
        <v>47</v>
      </c>
      <c r="D65" s="21" t="s">
        <v>370</v>
      </c>
      <c r="E65" s="6" t="s">
        <v>869</v>
      </c>
      <c r="F65" s="21" t="s">
        <v>613</v>
      </c>
      <c r="G65" s="21"/>
      <c r="H65" s="114">
        <v>45755</v>
      </c>
      <c r="I65" s="114">
        <v>45758</v>
      </c>
      <c r="J65" s="21" t="s">
        <v>813</v>
      </c>
      <c r="K65" s="114">
        <v>45784</v>
      </c>
      <c r="L65" s="130">
        <v>6.6</v>
      </c>
      <c r="M65" s="130">
        <v>3.84</v>
      </c>
      <c r="N65" s="130">
        <v>22.2</v>
      </c>
      <c r="O65" s="130">
        <v>65</v>
      </c>
      <c r="P65" s="130">
        <v>427</v>
      </c>
      <c r="Q65" s="131">
        <v>0.77</v>
      </c>
      <c r="R65" s="132">
        <v>4.71</v>
      </c>
      <c r="S65" s="133">
        <v>3.19</v>
      </c>
      <c r="T65" s="131">
        <v>11.72</v>
      </c>
    </row>
    <row r="66" spans="1:20" ht="17.25" x14ac:dyDescent="0.3">
      <c r="A66" s="21">
        <v>64</v>
      </c>
      <c r="B66" s="21" t="s">
        <v>142</v>
      </c>
      <c r="C66" s="21" t="s">
        <v>47</v>
      </c>
      <c r="D66" s="21" t="s">
        <v>373</v>
      </c>
      <c r="E66" s="6" t="s">
        <v>870</v>
      </c>
      <c r="F66" s="21" t="s">
        <v>613</v>
      </c>
      <c r="G66" s="21"/>
      <c r="H66" s="114">
        <v>45755</v>
      </c>
      <c r="I66" s="114">
        <v>45758</v>
      </c>
      <c r="J66" s="21" t="s">
        <v>813</v>
      </c>
      <c r="K66" s="114">
        <v>45784</v>
      </c>
      <c r="L66" s="130">
        <v>6.7</v>
      </c>
      <c r="M66" s="130">
        <v>3.41</v>
      </c>
      <c r="N66" s="130">
        <v>19</v>
      </c>
      <c r="O66" s="130">
        <v>45</v>
      </c>
      <c r="P66" s="130">
        <v>411</v>
      </c>
      <c r="Q66" s="131">
        <v>0.57999999999999996</v>
      </c>
      <c r="R66" s="132">
        <v>4.54</v>
      </c>
      <c r="S66" s="133">
        <v>2.79</v>
      </c>
      <c r="T66" s="131">
        <v>10.56</v>
      </c>
    </row>
    <row r="67" spans="1:20" ht="17.25" x14ac:dyDescent="0.3">
      <c r="A67" s="21">
        <v>65</v>
      </c>
      <c r="B67" s="21" t="s">
        <v>142</v>
      </c>
      <c r="C67" s="21" t="s">
        <v>47</v>
      </c>
      <c r="D67" s="21" t="s">
        <v>375</v>
      </c>
      <c r="E67" s="6" t="s">
        <v>871</v>
      </c>
      <c r="F67" s="21" t="s">
        <v>613</v>
      </c>
      <c r="G67" s="21"/>
      <c r="H67" s="114">
        <v>45755</v>
      </c>
      <c r="I67" s="114">
        <v>45758</v>
      </c>
      <c r="J67" s="21" t="s">
        <v>813</v>
      </c>
      <c r="K67" s="114">
        <v>45784</v>
      </c>
      <c r="L67" s="130">
        <v>7.5</v>
      </c>
      <c r="M67" s="130">
        <v>4.08</v>
      </c>
      <c r="N67" s="130">
        <v>13.2</v>
      </c>
      <c r="O67" s="130">
        <v>56</v>
      </c>
      <c r="P67" s="130">
        <v>341</v>
      </c>
      <c r="Q67" s="131">
        <v>0.77</v>
      </c>
      <c r="R67" s="132">
        <v>3.01</v>
      </c>
      <c r="S67" s="133">
        <v>3.69</v>
      </c>
      <c r="T67" s="131">
        <v>11.32</v>
      </c>
    </row>
    <row r="68" spans="1:20" ht="17.25" x14ac:dyDescent="0.3">
      <c r="A68" s="21">
        <v>66</v>
      </c>
      <c r="B68" s="21" t="s">
        <v>142</v>
      </c>
      <c r="C68" s="21" t="s">
        <v>47</v>
      </c>
      <c r="D68" s="21" t="s">
        <v>377</v>
      </c>
      <c r="E68" s="6" t="s">
        <v>872</v>
      </c>
      <c r="F68" s="21" t="s">
        <v>613</v>
      </c>
      <c r="G68" s="21"/>
      <c r="H68" s="114">
        <v>45755</v>
      </c>
      <c r="I68" s="114">
        <v>45758</v>
      </c>
      <c r="J68" s="21" t="s">
        <v>813</v>
      </c>
      <c r="K68" s="114">
        <v>45784</v>
      </c>
      <c r="L68" s="130">
        <v>6.6</v>
      </c>
      <c r="M68" s="130">
        <v>4.38</v>
      </c>
      <c r="N68" s="130">
        <v>19.600000000000001</v>
      </c>
      <c r="O68" s="130">
        <v>35</v>
      </c>
      <c r="P68" s="130">
        <v>338</v>
      </c>
      <c r="Q68" s="131">
        <v>0.52</v>
      </c>
      <c r="R68" s="132">
        <v>4.33</v>
      </c>
      <c r="S68" s="133">
        <v>2.83</v>
      </c>
      <c r="T68" s="131">
        <v>11.16</v>
      </c>
    </row>
    <row r="69" spans="1:20" ht="17.25" x14ac:dyDescent="0.3">
      <c r="A69" s="21">
        <v>67</v>
      </c>
      <c r="B69" s="21" t="s">
        <v>142</v>
      </c>
      <c r="C69" s="21" t="s">
        <v>47</v>
      </c>
      <c r="D69" s="21" t="s">
        <v>379</v>
      </c>
      <c r="E69" s="6" t="s">
        <v>873</v>
      </c>
      <c r="F69" s="21" t="s">
        <v>613</v>
      </c>
      <c r="G69" s="21"/>
      <c r="H69" s="114">
        <v>45755</v>
      </c>
      <c r="I69" s="114">
        <v>45758</v>
      </c>
      <c r="J69" s="21" t="s">
        <v>813</v>
      </c>
      <c r="K69" s="114">
        <v>45784</v>
      </c>
      <c r="L69" s="130">
        <v>6.8</v>
      </c>
      <c r="M69" s="130">
        <v>3.17</v>
      </c>
      <c r="N69" s="130">
        <v>18.399999999999999</v>
      </c>
      <c r="O69" s="130">
        <v>26</v>
      </c>
      <c r="P69" s="130">
        <v>393</v>
      </c>
      <c r="Q69" s="131">
        <v>0.53</v>
      </c>
      <c r="R69" s="132">
        <v>4.25</v>
      </c>
      <c r="S69" s="133">
        <v>2.79</v>
      </c>
      <c r="T69" s="131">
        <v>10.84</v>
      </c>
    </row>
    <row r="70" spans="1:20" ht="17.25" x14ac:dyDescent="0.3">
      <c r="A70" s="21">
        <v>68</v>
      </c>
      <c r="B70" s="21" t="s">
        <v>142</v>
      </c>
      <c r="C70" s="21" t="s">
        <v>47</v>
      </c>
      <c r="D70" s="21" t="s">
        <v>381</v>
      </c>
      <c r="E70" s="6" t="s">
        <v>874</v>
      </c>
      <c r="F70" s="21" t="s">
        <v>613</v>
      </c>
      <c r="G70" s="21"/>
      <c r="H70" s="114">
        <v>45755</v>
      </c>
      <c r="I70" s="114">
        <v>45758</v>
      </c>
      <c r="J70" s="21" t="s">
        <v>813</v>
      </c>
      <c r="K70" s="114">
        <v>45784</v>
      </c>
      <c r="L70" s="130">
        <v>6.6</v>
      </c>
      <c r="M70" s="130">
        <v>5.32</v>
      </c>
      <c r="N70" s="130">
        <v>15.4</v>
      </c>
      <c r="O70" s="130">
        <v>20</v>
      </c>
      <c r="P70" s="130">
        <v>294</v>
      </c>
      <c r="Q70" s="131">
        <v>0.53</v>
      </c>
      <c r="R70" s="132">
        <v>4.5</v>
      </c>
      <c r="S70" s="133">
        <v>3.44</v>
      </c>
      <c r="T70" s="131">
        <v>13.08</v>
      </c>
    </row>
    <row r="71" spans="1:20" ht="17.25" x14ac:dyDescent="0.3">
      <c r="A71" s="4"/>
      <c r="B71" s="4"/>
      <c r="C71" s="4"/>
      <c r="D71" s="4"/>
      <c r="E71" s="15"/>
      <c r="F71" s="4"/>
      <c r="G71" s="4"/>
      <c r="H71" s="113"/>
      <c r="I71" s="113"/>
      <c r="J71" s="4"/>
    </row>
    <row r="73" spans="1:20" ht="17.25" x14ac:dyDescent="0.3">
      <c r="A73" s="21">
        <v>1</v>
      </c>
      <c r="B73" s="21" t="s">
        <v>43</v>
      </c>
      <c r="C73" s="21" t="s">
        <v>47</v>
      </c>
      <c r="D73" s="21" t="s">
        <v>875</v>
      </c>
      <c r="E73" s="6" t="s">
        <v>45</v>
      </c>
      <c r="F73" s="21" t="s">
        <v>606</v>
      </c>
      <c r="G73" s="21"/>
      <c r="H73" s="114">
        <v>45756</v>
      </c>
      <c r="I73" s="114">
        <v>45762</v>
      </c>
      <c r="J73" s="21" t="s">
        <v>876</v>
      </c>
      <c r="K73" s="114">
        <v>45777</v>
      </c>
      <c r="L73" s="130">
        <v>6.4</v>
      </c>
      <c r="M73" s="130">
        <v>0.3</v>
      </c>
      <c r="N73" s="130">
        <v>23</v>
      </c>
      <c r="O73" s="130">
        <v>20</v>
      </c>
      <c r="P73" s="130">
        <v>394</v>
      </c>
      <c r="Q73" s="131">
        <v>0.10965</v>
      </c>
      <c r="R73" s="132">
        <v>7.1856</v>
      </c>
      <c r="S73" s="133">
        <v>1.7356859999999998</v>
      </c>
    </row>
    <row r="74" spans="1:20" ht="17.25" x14ac:dyDescent="0.3">
      <c r="A74" s="21">
        <v>2</v>
      </c>
      <c r="B74" s="21" t="s">
        <v>43</v>
      </c>
      <c r="C74" s="21" t="s">
        <v>47</v>
      </c>
      <c r="D74" s="21" t="s">
        <v>877</v>
      </c>
      <c r="E74" s="6" t="s">
        <v>45</v>
      </c>
      <c r="F74" s="21" t="s">
        <v>606</v>
      </c>
      <c r="G74" s="21"/>
      <c r="H74" s="114">
        <v>45756</v>
      </c>
      <c r="I74" s="114">
        <v>45762</v>
      </c>
      <c r="J74" s="21" t="s">
        <v>876</v>
      </c>
      <c r="K74" s="114">
        <v>45777</v>
      </c>
      <c r="L74" s="130">
        <v>6.5</v>
      </c>
      <c r="M74" s="130">
        <v>0.3</v>
      </c>
      <c r="N74" s="130">
        <v>15</v>
      </c>
      <c r="O74" s="130">
        <v>38</v>
      </c>
      <c r="P74" s="130">
        <v>384</v>
      </c>
      <c r="Q74" s="131">
        <v>9.9450000000000011E-2</v>
      </c>
      <c r="R74" s="132">
        <v>7.1406900000000002</v>
      </c>
      <c r="S74" s="133">
        <v>1.5547139999999999</v>
      </c>
    </row>
    <row r="75" spans="1:20" ht="17.25" x14ac:dyDescent="0.3">
      <c r="A75" s="21">
        <v>3</v>
      </c>
      <c r="B75" s="21" t="s">
        <v>43</v>
      </c>
      <c r="C75" s="21" t="s">
        <v>47</v>
      </c>
      <c r="D75" s="21" t="s">
        <v>878</v>
      </c>
      <c r="E75" s="6" t="s">
        <v>45</v>
      </c>
      <c r="F75" s="21" t="s">
        <v>606</v>
      </c>
      <c r="G75" s="21"/>
      <c r="H75" s="114">
        <v>45756</v>
      </c>
      <c r="I75" s="114">
        <v>45762</v>
      </c>
      <c r="J75" s="21" t="s">
        <v>876</v>
      </c>
      <c r="K75" s="114">
        <v>45777</v>
      </c>
      <c r="L75" s="130">
        <v>6.5</v>
      </c>
      <c r="M75" s="130">
        <v>0.3</v>
      </c>
      <c r="N75" s="130">
        <v>23</v>
      </c>
      <c r="O75" s="130">
        <v>22</v>
      </c>
      <c r="P75" s="130">
        <v>264</v>
      </c>
      <c r="Q75" s="131">
        <v>0.12239999999999999</v>
      </c>
      <c r="R75" s="132">
        <v>7.1905900000000003</v>
      </c>
      <c r="S75" s="133">
        <v>1.7027819999999998</v>
      </c>
    </row>
    <row r="76" spans="1:20" ht="17.25" x14ac:dyDescent="0.3">
      <c r="A76" s="21">
        <v>4</v>
      </c>
      <c r="B76" s="21" t="s">
        <v>43</v>
      </c>
      <c r="C76" s="21" t="s">
        <v>47</v>
      </c>
      <c r="D76" s="21" t="s">
        <v>879</v>
      </c>
      <c r="E76" s="6" t="s">
        <v>45</v>
      </c>
      <c r="F76" s="21" t="s">
        <v>606</v>
      </c>
      <c r="G76" s="21"/>
      <c r="H76" s="114">
        <v>45756</v>
      </c>
      <c r="I76" s="114">
        <v>45762</v>
      </c>
      <c r="J76" s="21" t="s">
        <v>876</v>
      </c>
      <c r="K76" s="114">
        <v>45777</v>
      </c>
      <c r="L76" s="134">
        <v>7</v>
      </c>
      <c r="M76" s="130">
        <v>0.2</v>
      </c>
      <c r="N76" s="130">
        <v>23</v>
      </c>
      <c r="O76" s="130">
        <v>36</v>
      </c>
      <c r="P76" s="130">
        <v>529</v>
      </c>
      <c r="Q76" s="131">
        <v>0.10454999999999999</v>
      </c>
      <c r="R76" s="132">
        <v>7.2255200000000004</v>
      </c>
      <c r="S76" s="133">
        <v>1.8097200000000002</v>
      </c>
    </row>
    <row r="77" spans="1:20" ht="17.25" x14ac:dyDescent="0.3">
      <c r="A77" s="21">
        <v>5</v>
      </c>
      <c r="B77" s="21" t="s">
        <v>43</v>
      </c>
      <c r="C77" s="21" t="s">
        <v>47</v>
      </c>
      <c r="D77" s="21" t="s">
        <v>880</v>
      </c>
      <c r="E77" s="6" t="s">
        <v>45</v>
      </c>
      <c r="F77" s="21" t="s">
        <v>606</v>
      </c>
      <c r="G77" s="21"/>
      <c r="H77" s="114">
        <v>45756</v>
      </c>
      <c r="I77" s="114">
        <v>45762</v>
      </c>
      <c r="J77" s="21" t="s">
        <v>876</v>
      </c>
      <c r="K77" s="114">
        <v>45777</v>
      </c>
      <c r="L77" s="130">
        <v>7.2</v>
      </c>
      <c r="M77" s="130">
        <v>0.2</v>
      </c>
      <c r="N77" s="130">
        <v>17</v>
      </c>
      <c r="O77" s="130">
        <v>38</v>
      </c>
      <c r="P77" s="130">
        <v>594</v>
      </c>
      <c r="Q77" s="131">
        <v>0.11475</v>
      </c>
      <c r="R77" s="132">
        <v>7.48001</v>
      </c>
      <c r="S77" s="133">
        <v>1.7110080000000001</v>
      </c>
    </row>
    <row r="78" spans="1:20" ht="17.25" x14ac:dyDescent="0.3">
      <c r="A78" s="21">
        <v>6</v>
      </c>
      <c r="B78" s="21" t="s">
        <v>43</v>
      </c>
      <c r="C78" s="21" t="s">
        <v>47</v>
      </c>
      <c r="D78" s="21" t="s">
        <v>881</v>
      </c>
      <c r="E78" s="6" t="s">
        <v>45</v>
      </c>
      <c r="F78" s="21" t="s">
        <v>606</v>
      </c>
      <c r="G78" s="21"/>
      <c r="H78" s="114">
        <v>45756</v>
      </c>
      <c r="I78" s="114">
        <v>45762</v>
      </c>
      <c r="J78" s="21" t="s">
        <v>876</v>
      </c>
      <c r="K78" s="114">
        <v>45777</v>
      </c>
      <c r="L78" s="130">
        <v>6.8</v>
      </c>
      <c r="M78" s="130">
        <v>0.2</v>
      </c>
      <c r="N78" s="130">
        <v>18</v>
      </c>
      <c r="O78" s="130">
        <v>30</v>
      </c>
      <c r="P78" s="130">
        <v>386</v>
      </c>
      <c r="Q78" s="131">
        <v>7.6499999999999999E-2</v>
      </c>
      <c r="R78" s="132">
        <v>4.5658500000000002</v>
      </c>
      <c r="S78" s="133">
        <v>1.0611539999999999</v>
      </c>
    </row>
    <row r="79" spans="1:20" ht="17.25" x14ac:dyDescent="0.3">
      <c r="A79" s="21">
        <v>7</v>
      </c>
      <c r="B79" s="21" t="s">
        <v>43</v>
      </c>
      <c r="C79" s="21" t="s">
        <v>47</v>
      </c>
      <c r="D79" s="21" t="s">
        <v>882</v>
      </c>
      <c r="E79" s="6" t="s">
        <v>45</v>
      </c>
      <c r="F79" s="21" t="s">
        <v>606</v>
      </c>
      <c r="G79" s="21"/>
      <c r="H79" s="114">
        <v>45756</v>
      </c>
      <c r="I79" s="114">
        <v>45762</v>
      </c>
      <c r="J79" s="21" t="s">
        <v>876</v>
      </c>
      <c r="K79" s="114">
        <v>45777</v>
      </c>
      <c r="L79" s="130">
        <v>6.7</v>
      </c>
      <c r="M79" s="130">
        <v>0.3</v>
      </c>
      <c r="N79" s="130">
        <v>36</v>
      </c>
      <c r="O79" s="130">
        <v>30</v>
      </c>
      <c r="P79" s="130">
        <v>406</v>
      </c>
      <c r="Q79" s="131">
        <v>0.10965</v>
      </c>
      <c r="R79" s="132">
        <v>8.2584499999999998</v>
      </c>
      <c r="S79" s="133">
        <v>1.752138</v>
      </c>
    </row>
    <row r="80" spans="1:20" ht="17.25" x14ac:dyDescent="0.3">
      <c r="A80" s="21">
        <v>8</v>
      </c>
      <c r="B80" s="21" t="s">
        <v>43</v>
      </c>
      <c r="C80" s="21" t="s">
        <v>47</v>
      </c>
      <c r="D80" s="21" t="s">
        <v>883</v>
      </c>
      <c r="E80" s="6" t="s">
        <v>45</v>
      </c>
      <c r="F80" s="21" t="s">
        <v>606</v>
      </c>
      <c r="G80" s="21"/>
      <c r="H80" s="114">
        <v>45756</v>
      </c>
      <c r="I80" s="114">
        <v>45762</v>
      </c>
      <c r="J80" s="21" t="s">
        <v>876</v>
      </c>
      <c r="K80" s="114">
        <v>45777</v>
      </c>
      <c r="L80" s="130">
        <v>6.6</v>
      </c>
      <c r="M80" s="130">
        <v>0.3</v>
      </c>
      <c r="N80" s="130">
        <v>34</v>
      </c>
      <c r="O80" s="130">
        <v>18</v>
      </c>
      <c r="P80" s="130">
        <v>437</v>
      </c>
      <c r="Q80" s="131">
        <v>9.9450000000000011E-2</v>
      </c>
      <c r="R80" s="132">
        <v>7.8792099999999996</v>
      </c>
      <c r="S80" s="133">
        <v>1.678104</v>
      </c>
    </row>
    <row r="81" spans="1:19" ht="17.25" x14ac:dyDescent="0.3">
      <c r="A81" s="21">
        <v>9</v>
      </c>
      <c r="B81" s="21" t="s">
        <v>43</v>
      </c>
      <c r="C81" s="21" t="s">
        <v>47</v>
      </c>
      <c r="D81" s="21" t="s">
        <v>884</v>
      </c>
      <c r="E81" s="6" t="s">
        <v>45</v>
      </c>
      <c r="F81" s="21" t="s">
        <v>606</v>
      </c>
      <c r="G81" s="21"/>
      <c r="H81" s="114">
        <v>45756</v>
      </c>
      <c r="I81" s="114">
        <v>45762</v>
      </c>
      <c r="J81" s="21" t="s">
        <v>876</v>
      </c>
      <c r="K81" s="114">
        <v>45777</v>
      </c>
      <c r="L81" s="130">
        <v>6.6</v>
      </c>
      <c r="M81" s="130">
        <v>0.3</v>
      </c>
      <c r="N81" s="130">
        <v>28</v>
      </c>
      <c r="O81" s="130">
        <v>14</v>
      </c>
      <c r="P81" s="130">
        <v>348</v>
      </c>
      <c r="Q81" s="131">
        <v>0.10965</v>
      </c>
      <c r="R81" s="132">
        <v>7.4850000000000003</v>
      </c>
      <c r="S81" s="133">
        <v>1.6287480000000001</v>
      </c>
    </row>
    <row r="82" spans="1:19" ht="17.25" x14ac:dyDescent="0.3">
      <c r="A82" s="21">
        <v>10</v>
      </c>
      <c r="B82" s="21" t="s">
        <v>43</v>
      </c>
      <c r="C82" s="21" t="s">
        <v>47</v>
      </c>
      <c r="D82" s="21" t="s">
        <v>885</v>
      </c>
      <c r="E82" s="6" t="s">
        <v>45</v>
      </c>
      <c r="F82" s="21" t="s">
        <v>606</v>
      </c>
      <c r="G82" s="21"/>
      <c r="H82" s="114">
        <v>45756</v>
      </c>
      <c r="I82" s="114">
        <v>45762</v>
      </c>
      <c r="J82" s="21" t="s">
        <v>876</v>
      </c>
      <c r="K82" s="114">
        <v>45777</v>
      </c>
      <c r="L82" s="130">
        <v>6.9</v>
      </c>
      <c r="M82" s="130">
        <v>0.3</v>
      </c>
      <c r="N82" s="130">
        <v>34</v>
      </c>
      <c r="O82" s="130">
        <v>4</v>
      </c>
      <c r="P82" s="130">
        <v>288</v>
      </c>
      <c r="Q82" s="131">
        <v>0.13005</v>
      </c>
      <c r="R82" s="132">
        <v>7.3901900000000005</v>
      </c>
      <c r="S82" s="133">
        <v>1.7027819999999998</v>
      </c>
    </row>
    <row r="83" spans="1:19" ht="17.25" x14ac:dyDescent="0.3">
      <c r="A83" s="21">
        <v>11</v>
      </c>
      <c r="B83" s="21" t="s">
        <v>43</v>
      </c>
      <c r="C83" s="21" t="s">
        <v>47</v>
      </c>
      <c r="D83" s="21" t="s">
        <v>886</v>
      </c>
      <c r="E83" s="6" t="s">
        <v>52</v>
      </c>
      <c r="F83" s="21" t="s">
        <v>606</v>
      </c>
      <c r="G83" s="21"/>
      <c r="H83" s="114">
        <v>45756</v>
      </c>
      <c r="I83" s="114">
        <v>45762</v>
      </c>
      <c r="J83" s="21" t="s">
        <v>876</v>
      </c>
      <c r="K83" s="114">
        <v>45777</v>
      </c>
      <c r="L83" s="130">
        <v>6.9</v>
      </c>
      <c r="M83" s="130">
        <v>0.4</v>
      </c>
      <c r="N83" s="130">
        <v>28</v>
      </c>
      <c r="O83" s="130">
        <v>24</v>
      </c>
      <c r="P83" s="130">
        <v>413</v>
      </c>
      <c r="Q83" s="131">
        <v>0.15045</v>
      </c>
      <c r="R83" s="132">
        <v>7.6995699999999996</v>
      </c>
      <c r="S83" s="133">
        <v>1.7439120000000001</v>
      </c>
    </row>
    <row r="84" spans="1:19" ht="17.25" x14ac:dyDescent="0.3">
      <c r="A84" s="21">
        <v>12</v>
      </c>
      <c r="B84" s="21" t="s">
        <v>43</v>
      </c>
      <c r="C84" s="21" t="s">
        <v>47</v>
      </c>
      <c r="D84" s="21" t="s">
        <v>887</v>
      </c>
      <c r="E84" s="6" t="s">
        <v>52</v>
      </c>
      <c r="F84" s="21" t="s">
        <v>606</v>
      </c>
      <c r="G84" s="21"/>
      <c r="H84" s="114">
        <v>45756</v>
      </c>
      <c r="I84" s="114">
        <v>45762</v>
      </c>
      <c r="J84" s="21" t="s">
        <v>876</v>
      </c>
      <c r="K84" s="114">
        <v>45777</v>
      </c>
      <c r="L84" s="130">
        <v>6.9</v>
      </c>
      <c r="M84" s="130">
        <v>0.2</v>
      </c>
      <c r="N84" s="130">
        <v>21</v>
      </c>
      <c r="O84" s="130">
        <v>30</v>
      </c>
      <c r="P84" s="130">
        <v>275</v>
      </c>
      <c r="Q84" s="131">
        <v>0.13005</v>
      </c>
      <c r="R84" s="132">
        <v>7.1506699999999999</v>
      </c>
      <c r="S84" s="133">
        <v>1.7192339999999999</v>
      </c>
    </row>
    <row r="85" spans="1:19" ht="17.25" x14ac:dyDescent="0.3">
      <c r="A85" s="21">
        <v>13</v>
      </c>
      <c r="B85" s="21" t="s">
        <v>43</v>
      </c>
      <c r="C85" s="21" t="s">
        <v>47</v>
      </c>
      <c r="D85" s="21" t="s">
        <v>888</v>
      </c>
      <c r="E85" s="6" t="s">
        <v>52</v>
      </c>
      <c r="F85" s="21" t="s">
        <v>606</v>
      </c>
      <c r="G85" s="21"/>
      <c r="H85" s="114">
        <v>45756</v>
      </c>
      <c r="I85" s="114">
        <v>45762</v>
      </c>
      <c r="J85" s="21" t="s">
        <v>876</v>
      </c>
      <c r="K85" s="114">
        <v>45777</v>
      </c>
      <c r="L85" s="130">
        <v>6.7</v>
      </c>
      <c r="M85" s="130">
        <v>0.2</v>
      </c>
      <c r="N85" s="130">
        <v>15</v>
      </c>
      <c r="O85" s="130">
        <v>2</v>
      </c>
      <c r="P85" s="130">
        <v>400</v>
      </c>
      <c r="Q85" s="131">
        <v>0.14280000000000001</v>
      </c>
      <c r="R85" s="132">
        <v>7.2404900000000003</v>
      </c>
      <c r="S85" s="133">
        <v>1.5218100000000001</v>
      </c>
    </row>
    <row r="86" spans="1:19" ht="17.25" x14ac:dyDescent="0.3">
      <c r="A86" s="21">
        <v>14</v>
      </c>
      <c r="B86" s="21" t="s">
        <v>43</v>
      </c>
      <c r="C86" s="21" t="s">
        <v>47</v>
      </c>
      <c r="D86" s="21" t="s">
        <v>889</v>
      </c>
      <c r="E86" s="6" t="s">
        <v>52</v>
      </c>
      <c r="F86" s="21" t="s">
        <v>606</v>
      </c>
      <c r="G86" s="21"/>
      <c r="H86" s="114">
        <v>45756</v>
      </c>
      <c r="I86" s="114">
        <v>45762</v>
      </c>
      <c r="J86" s="21" t="s">
        <v>876</v>
      </c>
      <c r="K86" s="114">
        <v>45777</v>
      </c>
      <c r="L86" s="134">
        <v>7</v>
      </c>
      <c r="M86" s="130">
        <v>0.2</v>
      </c>
      <c r="N86" s="130">
        <v>27</v>
      </c>
      <c r="O86" s="130">
        <v>2</v>
      </c>
      <c r="P86" s="130">
        <v>345</v>
      </c>
      <c r="Q86" s="131">
        <v>0.17595</v>
      </c>
      <c r="R86" s="132">
        <v>7.9989700000000008</v>
      </c>
      <c r="S86" s="133">
        <v>1.6287480000000001</v>
      </c>
    </row>
    <row r="87" spans="1:19" ht="17.25" x14ac:dyDescent="0.3">
      <c r="A87" s="21">
        <v>15</v>
      </c>
      <c r="B87" s="21" t="s">
        <v>43</v>
      </c>
      <c r="C87" s="21" t="s">
        <v>47</v>
      </c>
      <c r="D87" s="21" t="s">
        <v>890</v>
      </c>
      <c r="E87" s="6" t="s">
        <v>52</v>
      </c>
      <c r="F87" s="21" t="s">
        <v>606</v>
      </c>
      <c r="G87" s="21"/>
      <c r="H87" s="114">
        <v>45756</v>
      </c>
      <c r="I87" s="114">
        <v>45762</v>
      </c>
      <c r="J87" s="21" t="s">
        <v>876</v>
      </c>
      <c r="K87" s="114">
        <v>45777</v>
      </c>
      <c r="L87" s="134">
        <v>7</v>
      </c>
      <c r="M87" s="130">
        <v>0.3</v>
      </c>
      <c r="N87" s="130">
        <v>21</v>
      </c>
      <c r="O87" s="130">
        <v>28</v>
      </c>
      <c r="P87" s="130">
        <v>288</v>
      </c>
      <c r="Q87" s="131">
        <v>0.14025000000000001</v>
      </c>
      <c r="R87" s="132">
        <v>7.2554599999999994</v>
      </c>
      <c r="S87" s="133">
        <v>1.834398</v>
      </c>
    </row>
    <row r="88" spans="1:19" ht="17.25" x14ac:dyDescent="0.3">
      <c r="A88" s="21">
        <v>16</v>
      </c>
      <c r="B88" s="21" t="s">
        <v>43</v>
      </c>
      <c r="C88" s="21" t="s">
        <v>47</v>
      </c>
      <c r="D88" s="21" t="s">
        <v>891</v>
      </c>
      <c r="E88" s="6" t="s">
        <v>52</v>
      </c>
      <c r="F88" s="21" t="s">
        <v>606</v>
      </c>
      <c r="G88" s="21"/>
      <c r="H88" s="114">
        <v>45756</v>
      </c>
      <c r="I88" s="114">
        <v>45762</v>
      </c>
      <c r="J88" s="21" t="s">
        <v>876</v>
      </c>
      <c r="K88" s="114">
        <v>45777</v>
      </c>
      <c r="L88" s="134">
        <v>7.2</v>
      </c>
      <c r="M88" s="130">
        <v>0.3</v>
      </c>
      <c r="N88" s="130">
        <v>25</v>
      </c>
      <c r="O88" s="130">
        <v>26</v>
      </c>
      <c r="P88" s="130">
        <v>308</v>
      </c>
      <c r="Q88" s="131">
        <v>0.10454999999999999</v>
      </c>
      <c r="R88" s="132">
        <v>7.12073</v>
      </c>
      <c r="S88" s="133">
        <v>1.6452</v>
      </c>
    </row>
    <row r="89" spans="1:19" ht="17.25" x14ac:dyDescent="0.3">
      <c r="A89" s="21">
        <v>17</v>
      </c>
      <c r="B89" s="21" t="s">
        <v>43</v>
      </c>
      <c r="C89" s="21" t="s">
        <v>47</v>
      </c>
      <c r="D89" s="21" t="s">
        <v>892</v>
      </c>
      <c r="E89" s="6" t="s">
        <v>52</v>
      </c>
      <c r="F89" s="21" t="s">
        <v>606</v>
      </c>
      <c r="G89" s="21"/>
      <c r="H89" s="114">
        <v>45756</v>
      </c>
      <c r="I89" s="114">
        <v>45762</v>
      </c>
      <c r="J89" s="21" t="s">
        <v>876</v>
      </c>
      <c r="K89" s="114">
        <v>45777</v>
      </c>
      <c r="L89" s="134">
        <v>7</v>
      </c>
      <c r="M89" s="130">
        <v>0.3</v>
      </c>
      <c r="N89" s="130">
        <v>18</v>
      </c>
      <c r="O89" s="130">
        <v>16</v>
      </c>
      <c r="P89" s="130">
        <v>458</v>
      </c>
      <c r="Q89" s="131">
        <v>0.16320000000000001</v>
      </c>
      <c r="R89" s="132">
        <v>7.0009699999999997</v>
      </c>
      <c r="S89" s="133">
        <v>1.5711659999999998</v>
      </c>
    </row>
    <row r="90" spans="1:19" ht="17.25" x14ac:dyDescent="0.3">
      <c r="A90" s="21">
        <v>18</v>
      </c>
      <c r="B90" s="21" t="s">
        <v>43</v>
      </c>
      <c r="C90" s="21" t="s">
        <v>47</v>
      </c>
      <c r="D90" s="21" t="s">
        <v>893</v>
      </c>
      <c r="E90" s="6" t="s">
        <v>52</v>
      </c>
      <c r="F90" s="21" t="s">
        <v>606</v>
      </c>
      <c r="G90" s="21"/>
      <c r="H90" s="114">
        <v>45756</v>
      </c>
      <c r="I90" s="114">
        <v>45762</v>
      </c>
      <c r="J90" s="21" t="s">
        <v>876</v>
      </c>
      <c r="K90" s="114">
        <v>45777</v>
      </c>
      <c r="L90" s="134">
        <v>6.7</v>
      </c>
      <c r="M90" s="130">
        <v>0.4</v>
      </c>
      <c r="N90" s="130">
        <v>21</v>
      </c>
      <c r="O90" s="130">
        <v>6</v>
      </c>
      <c r="P90" s="130">
        <v>276</v>
      </c>
      <c r="Q90" s="131">
        <v>0.1326</v>
      </c>
      <c r="R90" s="132">
        <v>6.8063600000000006</v>
      </c>
      <c r="S90" s="133">
        <v>1.4724539999999999</v>
      </c>
    </row>
    <row r="91" spans="1:19" ht="17.25" x14ac:dyDescent="0.3">
      <c r="A91" s="21">
        <v>19</v>
      </c>
      <c r="B91" s="21" t="s">
        <v>43</v>
      </c>
      <c r="C91" s="21" t="s">
        <v>47</v>
      </c>
      <c r="D91" s="21" t="s">
        <v>894</v>
      </c>
      <c r="E91" s="6" t="s">
        <v>52</v>
      </c>
      <c r="F91" s="21" t="s">
        <v>606</v>
      </c>
      <c r="G91" s="21"/>
      <c r="H91" s="114">
        <v>45756</v>
      </c>
      <c r="I91" s="114">
        <v>45762</v>
      </c>
      <c r="J91" s="21" t="s">
        <v>876</v>
      </c>
      <c r="K91" s="114">
        <v>45777</v>
      </c>
      <c r="L91" s="134">
        <v>6.8</v>
      </c>
      <c r="M91" s="130">
        <v>0.3</v>
      </c>
      <c r="N91" s="130">
        <v>27</v>
      </c>
      <c r="O91" s="130">
        <v>14</v>
      </c>
      <c r="P91" s="130">
        <v>461</v>
      </c>
      <c r="Q91" s="131">
        <v>0.24479999999999999</v>
      </c>
      <c r="R91" s="132">
        <v>8.2883899999999997</v>
      </c>
      <c r="S91" s="133">
        <v>1.6452</v>
      </c>
    </row>
    <row r="92" spans="1:19" ht="17.25" x14ac:dyDescent="0.3">
      <c r="A92" s="21">
        <v>20</v>
      </c>
      <c r="B92" s="21" t="s">
        <v>43</v>
      </c>
      <c r="C92" s="21" t="s">
        <v>47</v>
      </c>
      <c r="D92" s="21" t="s">
        <v>895</v>
      </c>
      <c r="E92" s="6" t="s">
        <v>52</v>
      </c>
      <c r="F92" s="21" t="s">
        <v>606</v>
      </c>
      <c r="G92" s="21"/>
      <c r="H92" s="114">
        <v>45756</v>
      </c>
      <c r="I92" s="114">
        <v>45762</v>
      </c>
      <c r="J92" s="21" t="s">
        <v>876</v>
      </c>
      <c r="K92" s="114">
        <v>45777</v>
      </c>
      <c r="L92" s="134">
        <v>7</v>
      </c>
      <c r="M92" s="130">
        <v>0.4</v>
      </c>
      <c r="N92" s="130">
        <v>12</v>
      </c>
      <c r="O92" s="130">
        <v>36</v>
      </c>
      <c r="P92" s="130">
        <v>391</v>
      </c>
      <c r="Q92" s="131">
        <v>0.10200000000000001</v>
      </c>
      <c r="R92" s="132">
        <v>7.2554599999999994</v>
      </c>
      <c r="S92" s="133">
        <v>1.678104</v>
      </c>
    </row>
    <row r="93" spans="1:19" ht="17.25" x14ac:dyDescent="0.3">
      <c r="A93" s="21">
        <v>21</v>
      </c>
      <c r="B93" s="21" t="s">
        <v>43</v>
      </c>
      <c r="C93" s="21" t="s">
        <v>47</v>
      </c>
      <c r="D93" s="21" t="s">
        <v>896</v>
      </c>
      <c r="E93" s="6" t="s">
        <v>54</v>
      </c>
      <c r="F93" s="21" t="s">
        <v>606</v>
      </c>
      <c r="G93" s="21"/>
      <c r="H93" s="114">
        <v>45756</v>
      </c>
      <c r="I93" s="114">
        <v>45762</v>
      </c>
      <c r="J93" s="21" t="s">
        <v>876</v>
      </c>
      <c r="K93" s="114">
        <v>45777</v>
      </c>
      <c r="L93" s="130">
        <v>7.1</v>
      </c>
      <c r="M93" s="130">
        <v>0.3</v>
      </c>
      <c r="N93" s="130">
        <v>25</v>
      </c>
      <c r="O93" s="130">
        <v>30</v>
      </c>
      <c r="P93" s="130">
        <v>444</v>
      </c>
      <c r="Q93" s="131">
        <v>0.13515000000000002</v>
      </c>
      <c r="R93" s="132">
        <v>7.9690300000000001</v>
      </c>
      <c r="S93" s="133">
        <v>1.941336</v>
      </c>
    </row>
    <row r="94" spans="1:19" ht="17.25" x14ac:dyDescent="0.3">
      <c r="A94" s="21">
        <v>22</v>
      </c>
      <c r="B94" s="21" t="s">
        <v>43</v>
      </c>
      <c r="C94" s="21" t="s">
        <v>47</v>
      </c>
      <c r="D94" s="21" t="s">
        <v>897</v>
      </c>
      <c r="E94" s="6" t="s">
        <v>54</v>
      </c>
      <c r="F94" s="21" t="s">
        <v>606</v>
      </c>
      <c r="G94" s="21"/>
      <c r="H94" s="114">
        <v>45756</v>
      </c>
      <c r="I94" s="114">
        <v>45762</v>
      </c>
      <c r="J94" s="21" t="s">
        <v>876</v>
      </c>
      <c r="K94" s="114">
        <v>45777</v>
      </c>
      <c r="L94" s="130">
        <v>7.5</v>
      </c>
      <c r="M94" s="130">
        <v>0.4</v>
      </c>
      <c r="N94" s="130">
        <v>17</v>
      </c>
      <c r="O94" s="130">
        <v>28</v>
      </c>
      <c r="P94" s="130">
        <v>405</v>
      </c>
      <c r="Q94" s="131">
        <v>0.15045</v>
      </c>
      <c r="R94" s="132">
        <v>8.7724199999999986</v>
      </c>
      <c r="S94" s="133">
        <v>2.7310319999999999</v>
      </c>
    </row>
    <row r="95" spans="1:19" ht="17.25" x14ac:dyDescent="0.3">
      <c r="A95" s="21">
        <v>23</v>
      </c>
      <c r="B95" s="21" t="s">
        <v>43</v>
      </c>
      <c r="C95" s="21" t="s">
        <v>47</v>
      </c>
      <c r="D95" s="21" t="s">
        <v>898</v>
      </c>
      <c r="E95" s="6" t="s">
        <v>54</v>
      </c>
      <c r="F95" s="21" t="s">
        <v>606</v>
      </c>
      <c r="G95" s="21"/>
      <c r="H95" s="114">
        <v>45756</v>
      </c>
      <c r="I95" s="114">
        <v>45762</v>
      </c>
      <c r="J95" s="21" t="s">
        <v>876</v>
      </c>
      <c r="K95" s="114">
        <v>45777</v>
      </c>
      <c r="L95" s="130">
        <v>7.2</v>
      </c>
      <c r="M95" s="130">
        <v>0.3</v>
      </c>
      <c r="N95" s="130">
        <v>21</v>
      </c>
      <c r="O95" s="130">
        <v>44</v>
      </c>
      <c r="P95" s="130">
        <v>489</v>
      </c>
      <c r="Q95" s="131">
        <v>0.11220000000000001</v>
      </c>
      <c r="R95" s="132">
        <v>7.6396899999999999</v>
      </c>
      <c r="S95" s="133">
        <v>1.8097200000000002</v>
      </c>
    </row>
    <row r="96" spans="1:19" ht="17.25" x14ac:dyDescent="0.3">
      <c r="A96" s="21">
        <v>24</v>
      </c>
      <c r="B96" s="21" t="s">
        <v>43</v>
      </c>
      <c r="C96" s="21" t="s">
        <v>47</v>
      </c>
      <c r="D96" s="21" t="s">
        <v>899</v>
      </c>
      <c r="E96" s="6" t="s">
        <v>54</v>
      </c>
      <c r="F96" s="21" t="s">
        <v>606</v>
      </c>
      <c r="G96" s="21"/>
      <c r="H96" s="114">
        <v>45756</v>
      </c>
      <c r="I96" s="114">
        <v>45762</v>
      </c>
      <c r="J96" s="21" t="s">
        <v>876</v>
      </c>
      <c r="K96" s="114">
        <v>45777</v>
      </c>
      <c r="L96" s="130">
        <v>6.8</v>
      </c>
      <c r="M96" s="130">
        <v>0.3</v>
      </c>
      <c r="N96" s="130">
        <v>29</v>
      </c>
      <c r="O96" s="130">
        <v>12</v>
      </c>
      <c r="P96" s="130">
        <v>301</v>
      </c>
      <c r="Q96" s="131">
        <v>0.15554999999999999</v>
      </c>
      <c r="R96" s="132">
        <v>7.3951799999999999</v>
      </c>
      <c r="S96" s="133">
        <v>1.5793919999999999</v>
      </c>
    </row>
    <row r="97" spans="1:19" ht="17.25" x14ac:dyDescent="0.3">
      <c r="A97" s="21">
        <v>25</v>
      </c>
      <c r="B97" s="21" t="s">
        <v>43</v>
      </c>
      <c r="C97" s="21" t="s">
        <v>47</v>
      </c>
      <c r="D97" s="21" t="s">
        <v>900</v>
      </c>
      <c r="E97" s="6" t="s">
        <v>54</v>
      </c>
      <c r="F97" s="21" t="s">
        <v>606</v>
      </c>
      <c r="G97" s="21"/>
      <c r="H97" s="114">
        <v>45756</v>
      </c>
      <c r="I97" s="114">
        <v>45762</v>
      </c>
      <c r="J97" s="21" t="s">
        <v>876</v>
      </c>
      <c r="K97" s="114">
        <v>45777</v>
      </c>
      <c r="L97" s="130">
        <v>6.8</v>
      </c>
      <c r="M97" s="130">
        <v>0.2</v>
      </c>
      <c r="N97" s="130">
        <v>24</v>
      </c>
      <c r="O97" s="130">
        <v>18</v>
      </c>
      <c r="P97" s="130">
        <v>303</v>
      </c>
      <c r="Q97" s="131">
        <v>0.14025000000000001</v>
      </c>
      <c r="R97" s="132">
        <v>6.7863999999999995</v>
      </c>
      <c r="S97" s="133">
        <v>1.6369739999999999</v>
      </c>
    </row>
    <row r="98" spans="1:19" ht="17.25" x14ac:dyDescent="0.3">
      <c r="A98" s="21">
        <v>26</v>
      </c>
      <c r="B98" s="21" t="s">
        <v>43</v>
      </c>
      <c r="C98" s="21" t="s">
        <v>47</v>
      </c>
      <c r="D98" s="21" t="s">
        <v>901</v>
      </c>
      <c r="E98" s="6" t="s">
        <v>54</v>
      </c>
      <c r="F98" s="21" t="s">
        <v>606</v>
      </c>
      <c r="G98" s="21"/>
      <c r="H98" s="114">
        <v>45756</v>
      </c>
      <c r="I98" s="114">
        <v>45762</v>
      </c>
      <c r="J98" s="21" t="s">
        <v>876</v>
      </c>
      <c r="K98" s="114">
        <v>45777</v>
      </c>
      <c r="L98" s="130">
        <v>7.1</v>
      </c>
      <c r="M98" s="130">
        <v>0.3</v>
      </c>
      <c r="N98" s="130">
        <v>23</v>
      </c>
      <c r="O98" s="130">
        <v>34</v>
      </c>
      <c r="P98" s="130">
        <v>453</v>
      </c>
      <c r="Q98" s="131">
        <v>0.1275</v>
      </c>
      <c r="R98" s="132">
        <v>8.1187299999999993</v>
      </c>
      <c r="S98" s="133">
        <v>2.0482740000000002</v>
      </c>
    </row>
    <row r="99" spans="1:19" ht="17.25" x14ac:dyDescent="0.3">
      <c r="A99" s="21">
        <v>27</v>
      </c>
      <c r="B99" s="21" t="s">
        <v>43</v>
      </c>
      <c r="C99" s="21" t="s">
        <v>47</v>
      </c>
      <c r="D99" s="21" t="s">
        <v>902</v>
      </c>
      <c r="E99" s="6" t="s">
        <v>56</v>
      </c>
      <c r="F99" s="21" t="s">
        <v>606</v>
      </c>
      <c r="G99" s="21"/>
      <c r="H99" s="114">
        <v>45756</v>
      </c>
      <c r="I99" s="114">
        <v>45762</v>
      </c>
      <c r="J99" s="21" t="s">
        <v>876</v>
      </c>
      <c r="K99" s="114">
        <v>45777</v>
      </c>
      <c r="L99" s="130">
        <v>6.9</v>
      </c>
      <c r="M99" s="130">
        <v>0.3</v>
      </c>
      <c r="N99" s="130">
        <v>20</v>
      </c>
      <c r="O99" s="130">
        <v>32</v>
      </c>
      <c r="P99" s="130">
        <v>418</v>
      </c>
      <c r="Q99" s="131">
        <v>0.15809999999999999</v>
      </c>
      <c r="R99" s="132">
        <v>7.9540600000000001</v>
      </c>
      <c r="S99" s="133">
        <v>2.2703759999999997</v>
      </c>
    </row>
    <row r="100" spans="1:19" ht="17.25" x14ac:dyDescent="0.3">
      <c r="A100" s="21">
        <v>28</v>
      </c>
      <c r="B100" s="21" t="s">
        <v>43</v>
      </c>
      <c r="C100" s="21" t="s">
        <v>47</v>
      </c>
      <c r="D100" s="21" t="s">
        <v>903</v>
      </c>
      <c r="E100" s="6" t="s">
        <v>56</v>
      </c>
      <c r="F100" s="21" t="s">
        <v>606</v>
      </c>
      <c r="G100" s="21"/>
      <c r="H100" s="114">
        <v>45756</v>
      </c>
      <c r="I100" s="114">
        <v>45762</v>
      </c>
      <c r="J100" s="21" t="s">
        <v>876</v>
      </c>
      <c r="K100" s="114">
        <v>45777</v>
      </c>
      <c r="L100" s="130">
        <v>7.1</v>
      </c>
      <c r="M100" s="130">
        <v>0.4</v>
      </c>
      <c r="N100" s="130">
        <v>25</v>
      </c>
      <c r="O100" s="130">
        <v>24</v>
      </c>
      <c r="P100" s="130">
        <v>504</v>
      </c>
      <c r="Q100" s="131">
        <v>0.17085</v>
      </c>
      <c r="R100" s="132">
        <v>8.8722200000000004</v>
      </c>
      <c r="S100" s="133">
        <v>2.4266700000000001</v>
      </c>
    </row>
    <row r="101" spans="1:19" ht="17.25" x14ac:dyDescent="0.3">
      <c r="A101" s="21">
        <v>29</v>
      </c>
      <c r="B101" s="21" t="s">
        <v>43</v>
      </c>
      <c r="C101" s="21" t="s">
        <v>47</v>
      </c>
      <c r="D101" s="21" t="s">
        <v>904</v>
      </c>
      <c r="E101" s="6" t="s">
        <v>56</v>
      </c>
      <c r="F101" s="21" t="s">
        <v>606</v>
      </c>
      <c r="G101" s="21"/>
      <c r="H101" s="114">
        <v>45756</v>
      </c>
      <c r="I101" s="114">
        <v>45762</v>
      </c>
      <c r="J101" s="21" t="s">
        <v>876</v>
      </c>
      <c r="K101" s="114">
        <v>45777</v>
      </c>
      <c r="L101" s="130">
        <v>7.2</v>
      </c>
      <c r="M101" s="130">
        <v>0.3</v>
      </c>
      <c r="N101" s="130">
        <v>23</v>
      </c>
      <c r="O101" s="130">
        <v>34</v>
      </c>
      <c r="P101" s="130">
        <v>487</v>
      </c>
      <c r="Q101" s="131">
        <v>0.1275</v>
      </c>
      <c r="R101" s="132">
        <v>8.2384900000000005</v>
      </c>
      <c r="S101" s="133">
        <v>2.5089299999999999</v>
      </c>
    </row>
    <row r="102" spans="1:19" ht="17.25" x14ac:dyDescent="0.3">
      <c r="A102" s="21">
        <v>30</v>
      </c>
      <c r="B102" s="21" t="s">
        <v>43</v>
      </c>
      <c r="C102" s="21" t="s">
        <v>47</v>
      </c>
      <c r="D102" s="21" t="s">
        <v>905</v>
      </c>
      <c r="E102" s="6" t="s">
        <v>56</v>
      </c>
      <c r="F102" s="21" t="s">
        <v>606</v>
      </c>
      <c r="G102" s="21"/>
      <c r="H102" s="114">
        <v>45756</v>
      </c>
      <c r="I102" s="114">
        <v>45762</v>
      </c>
      <c r="J102" s="21" t="s">
        <v>876</v>
      </c>
      <c r="K102" s="114">
        <v>45777</v>
      </c>
      <c r="L102" s="130">
        <v>7.2</v>
      </c>
      <c r="M102" s="130">
        <v>0.3</v>
      </c>
      <c r="N102" s="130">
        <v>29</v>
      </c>
      <c r="O102" s="130">
        <v>38</v>
      </c>
      <c r="P102" s="130">
        <v>503</v>
      </c>
      <c r="Q102" s="131">
        <v>0.1173</v>
      </c>
      <c r="R102" s="132">
        <v>8.5179299999999998</v>
      </c>
      <c r="S102" s="133">
        <v>1.595844</v>
      </c>
    </row>
    <row r="103" spans="1:19" ht="17.25" x14ac:dyDescent="0.3">
      <c r="A103" s="21">
        <v>31</v>
      </c>
      <c r="B103" s="21" t="s">
        <v>43</v>
      </c>
      <c r="C103" s="21" t="s">
        <v>47</v>
      </c>
      <c r="D103" s="21" t="s">
        <v>906</v>
      </c>
      <c r="E103" s="6" t="s">
        <v>56</v>
      </c>
      <c r="F103" s="21" t="s">
        <v>606</v>
      </c>
      <c r="G103" s="21"/>
      <c r="H103" s="114">
        <v>45756</v>
      </c>
      <c r="I103" s="114">
        <v>45762</v>
      </c>
      <c r="J103" s="21" t="s">
        <v>876</v>
      </c>
      <c r="K103" s="114">
        <v>45777</v>
      </c>
      <c r="L103" s="130">
        <v>7.3</v>
      </c>
      <c r="M103" s="130">
        <v>0.4</v>
      </c>
      <c r="N103" s="130">
        <v>28</v>
      </c>
      <c r="O103" s="130">
        <v>58</v>
      </c>
      <c r="P103" s="130">
        <v>441</v>
      </c>
      <c r="Q103" s="131">
        <v>0.21929999999999999</v>
      </c>
      <c r="R103" s="132">
        <v>9.3113399999999995</v>
      </c>
      <c r="S103" s="133">
        <v>2.1552120000000001</v>
      </c>
    </row>
    <row r="104" spans="1:19" ht="17.25" x14ac:dyDescent="0.3">
      <c r="A104" s="21">
        <v>32</v>
      </c>
      <c r="B104" s="21" t="s">
        <v>43</v>
      </c>
      <c r="C104" s="21" t="s">
        <v>47</v>
      </c>
      <c r="D104" s="21" t="s">
        <v>907</v>
      </c>
      <c r="E104" s="6" t="s">
        <v>56</v>
      </c>
      <c r="F104" s="21" t="s">
        <v>606</v>
      </c>
      <c r="G104" s="21"/>
      <c r="H104" s="114">
        <v>45756</v>
      </c>
      <c r="I104" s="114">
        <v>45762</v>
      </c>
      <c r="J104" s="21" t="s">
        <v>876</v>
      </c>
      <c r="K104" s="114">
        <v>45777</v>
      </c>
      <c r="L104" s="134">
        <v>7</v>
      </c>
      <c r="M104" s="130">
        <v>0.4</v>
      </c>
      <c r="N104" s="130">
        <v>21</v>
      </c>
      <c r="O104" s="130">
        <v>36</v>
      </c>
      <c r="P104" s="130">
        <v>352</v>
      </c>
      <c r="Q104" s="131">
        <v>0.16575000000000001</v>
      </c>
      <c r="R104" s="132">
        <v>8.5029599999999999</v>
      </c>
      <c r="S104" s="133">
        <v>2.1881159999999999</v>
      </c>
    </row>
    <row r="105" spans="1:19" ht="17.25" x14ac:dyDescent="0.3">
      <c r="A105" s="21">
        <v>33</v>
      </c>
      <c r="B105" s="21" t="s">
        <v>43</v>
      </c>
      <c r="C105" s="21" t="s">
        <v>47</v>
      </c>
      <c r="D105" s="21" t="s">
        <v>908</v>
      </c>
      <c r="E105" s="6" t="s">
        <v>58</v>
      </c>
      <c r="F105" s="21" t="s">
        <v>606</v>
      </c>
      <c r="G105" s="21"/>
      <c r="H105" s="114">
        <v>45756</v>
      </c>
      <c r="I105" s="114">
        <v>45762</v>
      </c>
      <c r="J105" s="21" t="s">
        <v>876</v>
      </c>
      <c r="K105" s="114">
        <v>45777</v>
      </c>
      <c r="L105" s="130">
        <v>6.6</v>
      </c>
      <c r="M105" s="130">
        <v>0.3</v>
      </c>
      <c r="N105" s="130">
        <v>27</v>
      </c>
      <c r="O105" s="130">
        <v>34</v>
      </c>
      <c r="P105" s="130">
        <v>407</v>
      </c>
      <c r="Q105" s="131">
        <v>0.13005</v>
      </c>
      <c r="R105" s="132">
        <v>7.4500700000000002</v>
      </c>
      <c r="S105" s="133">
        <v>1.9660140000000002</v>
      </c>
    </row>
    <row r="106" spans="1:19" ht="17.25" x14ac:dyDescent="0.3">
      <c r="A106" s="21">
        <v>34</v>
      </c>
      <c r="B106" s="21" t="s">
        <v>43</v>
      </c>
      <c r="C106" s="21" t="s">
        <v>47</v>
      </c>
      <c r="D106" s="21" t="s">
        <v>909</v>
      </c>
      <c r="E106" s="6" t="s">
        <v>58</v>
      </c>
      <c r="F106" s="21" t="s">
        <v>606</v>
      </c>
      <c r="G106" s="21"/>
      <c r="H106" s="114">
        <v>45756</v>
      </c>
      <c r="I106" s="114">
        <v>45762</v>
      </c>
      <c r="J106" s="21" t="s">
        <v>876</v>
      </c>
      <c r="K106" s="114">
        <v>45777</v>
      </c>
      <c r="L106" s="130">
        <v>6.3</v>
      </c>
      <c r="M106" s="130">
        <v>0.4</v>
      </c>
      <c r="N106" s="130">
        <v>21</v>
      </c>
      <c r="O106" s="130">
        <v>24</v>
      </c>
      <c r="P106" s="130">
        <v>302</v>
      </c>
      <c r="Q106" s="131">
        <v>0.1275</v>
      </c>
      <c r="R106" s="132">
        <v>6.8412900000000008</v>
      </c>
      <c r="S106" s="133">
        <v>1.7027819999999998</v>
      </c>
    </row>
    <row r="107" spans="1:19" ht="17.25" x14ac:dyDescent="0.3">
      <c r="A107" s="21">
        <v>35</v>
      </c>
      <c r="B107" s="21" t="s">
        <v>43</v>
      </c>
      <c r="C107" s="21" t="s">
        <v>47</v>
      </c>
      <c r="D107" s="21" t="s">
        <v>910</v>
      </c>
      <c r="E107" s="6" t="s">
        <v>58</v>
      </c>
      <c r="F107" s="21" t="s">
        <v>606</v>
      </c>
      <c r="G107" s="21"/>
      <c r="H107" s="114">
        <v>45756</v>
      </c>
      <c r="I107" s="114">
        <v>45762</v>
      </c>
      <c r="J107" s="21" t="s">
        <v>876</v>
      </c>
      <c r="K107" s="114">
        <v>45777</v>
      </c>
      <c r="L107" s="130">
        <v>6.7</v>
      </c>
      <c r="M107" s="130">
        <v>0.3</v>
      </c>
      <c r="N107" s="130">
        <v>26</v>
      </c>
      <c r="O107" s="130">
        <v>42</v>
      </c>
      <c r="P107" s="130">
        <v>539</v>
      </c>
      <c r="Q107" s="131">
        <v>0.15809999999999999</v>
      </c>
      <c r="R107" s="132">
        <v>8.1436799999999998</v>
      </c>
      <c r="S107" s="133">
        <v>1.949562</v>
      </c>
    </row>
    <row r="108" spans="1:19" ht="17.25" x14ac:dyDescent="0.3">
      <c r="A108" s="21">
        <v>36</v>
      </c>
      <c r="B108" s="21" t="s">
        <v>43</v>
      </c>
      <c r="C108" s="21" t="s">
        <v>47</v>
      </c>
      <c r="D108" s="21" t="s">
        <v>911</v>
      </c>
      <c r="E108" s="6" t="s">
        <v>58</v>
      </c>
      <c r="F108" s="21" t="s">
        <v>606</v>
      </c>
      <c r="G108" s="21"/>
      <c r="H108" s="114">
        <v>45756</v>
      </c>
      <c r="I108" s="114">
        <v>45762</v>
      </c>
      <c r="J108" s="21" t="s">
        <v>876</v>
      </c>
      <c r="K108" s="114">
        <v>45777</v>
      </c>
      <c r="L108" s="130">
        <v>6.9</v>
      </c>
      <c r="M108" s="130">
        <v>0.3</v>
      </c>
      <c r="N108" s="130">
        <v>17</v>
      </c>
      <c r="O108" s="130">
        <v>66</v>
      </c>
      <c r="P108" s="130">
        <v>397</v>
      </c>
      <c r="Q108" s="131">
        <v>0.1275</v>
      </c>
      <c r="R108" s="132">
        <v>8.0788100000000007</v>
      </c>
      <c r="S108" s="133">
        <v>1.9824660000000001</v>
      </c>
    </row>
    <row r="109" spans="1:19" ht="17.25" x14ac:dyDescent="0.3">
      <c r="A109" s="21">
        <v>37</v>
      </c>
      <c r="B109" s="21" t="s">
        <v>43</v>
      </c>
      <c r="C109" s="21" t="s">
        <v>47</v>
      </c>
      <c r="D109" s="21" t="s">
        <v>912</v>
      </c>
      <c r="E109" s="6" t="s">
        <v>58</v>
      </c>
      <c r="F109" s="21" t="s">
        <v>606</v>
      </c>
      <c r="G109" s="21"/>
      <c r="H109" s="114">
        <v>45756</v>
      </c>
      <c r="I109" s="114">
        <v>45762</v>
      </c>
      <c r="J109" s="21" t="s">
        <v>876</v>
      </c>
      <c r="K109" s="114">
        <v>45777</v>
      </c>
      <c r="L109" s="130">
        <v>6.8</v>
      </c>
      <c r="M109" s="130">
        <v>0.3</v>
      </c>
      <c r="N109" s="130">
        <v>19</v>
      </c>
      <c r="O109" s="130">
        <v>34</v>
      </c>
      <c r="P109" s="130">
        <v>389</v>
      </c>
      <c r="Q109" s="131">
        <v>0.12495000000000001</v>
      </c>
      <c r="R109" s="132">
        <v>7.78939</v>
      </c>
      <c r="S109" s="133">
        <v>2.0482740000000002</v>
      </c>
    </row>
    <row r="110" spans="1:19" ht="17.25" x14ac:dyDescent="0.3">
      <c r="A110" s="21">
        <v>38</v>
      </c>
      <c r="B110" s="21" t="s">
        <v>43</v>
      </c>
      <c r="C110" s="21" t="s">
        <v>47</v>
      </c>
      <c r="D110" s="21" t="s">
        <v>913</v>
      </c>
      <c r="E110" s="6" t="s">
        <v>58</v>
      </c>
      <c r="F110" s="21" t="s">
        <v>606</v>
      </c>
      <c r="G110" s="21"/>
      <c r="H110" s="114">
        <v>45756</v>
      </c>
      <c r="I110" s="114">
        <v>45762</v>
      </c>
      <c r="J110" s="21" t="s">
        <v>876</v>
      </c>
      <c r="K110" s="114">
        <v>45777</v>
      </c>
      <c r="L110" s="130">
        <v>6.8</v>
      </c>
      <c r="M110" s="130">
        <v>0.3</v>
      </c>
      <c r="N110" s="130">
        <v>18</v>
      </c>
      <c r="O110" s="130">
        <v>38</v>
      </c>
      <c r="P110" s="130">
        <v>401</v>
      </c>
      <c r="Q110" s="131">
        <v>0.13005</v>
      </c>
      <c r="R110" s="132">
        <v>7.9291100000000005</v>
      </c>
      <c r="S110" s="133">
        <v>1.9824660000000001</v>
      </c>
    </row>
    <row r="111" spans="1:19" ht="17.25" x14ac:dyDescent="0.3">
      <c r="A111" s="21">
        <v>39</v>
      </c>
      <c r="B111" s="21" t="s">
        <v>43</v>
      </c>
      <c r="C111" s="21" t="s">
        <v>47</v>
      </c>
      <c r="D111" s="21" t="s">
        <v>914</v>
      </c>
      <c r="E111" s="6" t="s">
        <v>60</v>
      </c>
      <c r="F111" s="21" t="s">
        <v>606</v>
      </c>
      <c r="G111" s="21"/>
      <c r="H111" s="114">
        <v>45756</v>
      </c>
      <c r="I111" s="114">
        <v>45762</v>
      </c>
      <c r="J111" s="21" t="s">
        <v>876</v>
      </c>
      <c r="K111" s="114">
        <v>45777</v>
      </c>
      <c r="L111" s="130">
        <v>6.5</v>
      </c>
      <c r="M111" s="130">
        <v>0.3</v>
      </c>
      <c r="N111" s="130">
        <v>28</v>
      </c>
      <c r="O111" s="130">
        <v>24</v>
      </c>
      <c r="P111" s="130">
        <v>285</v>
      </c>
      <c r="Q111" s="131">
        <v>0.1326</v>
      </c>
      <c r="R111" s="132">
        <v>7.9540600000000001</v>
      </c>
      <c r="S111" s="133">
        <v>1.8508499999999999</v>
      </c>
    </row>
    <row r="112" spans="1:19" ht="17.25" x14ac:dyDescent="0.3">
      <c r="A112" s="21">
        <v>40</v>
      </c>
      <c r="B112" s="21" t="s">
        <v>43</v>
      </c>
      <c r="C112" s="21" t="s">
        <v>47</v>
      </c>
      <c r="D112" s="21" t="s">
        <v>915</v>
      </c>
      <c r="E112" s="6" t="s">
        <v>60</v>
      </c>
      <c r="F112" s="21" t="s">
        <v>606</v>
      </c>
      <c r="G112" s="21"/>
      <c r="H112" s="114">
        <v>45756</v>
      </c>
      <c r="I112" s="114">
        <v>45762</v>
      </c>
      <c r="J112" s="21" t="s">
        <v>876</v>
      </c>
      <c r="K112" s="114">
        <v>45777</v>
      </c>
      <c r="L112" s="130">
        <v>6.5</v>
      </c>
      <c r="M112" s="130">
        <v>0.2</v>
      </c>
      <c r="N112" s="130">
        <v>30</v>
      </c>
      <c r="O112" s="130">
        <v>16</v>
      </c>
      <c r="P112" s="130">
        <v>317</v>
      </c>
      <c r="Q112" s="131">
        <v>0.1479</v>
      </c>
      <c r="R112" s="132">
        <v>7.4351000000000003</v>
      </c>
      <c r="S112" s="133">
        <v>1.9084319999999999</v>
      </c>
    </row>
    <row r="113" spans="1:24" ht="17.25" x14ac:dyDescent="0.3">
      <c r="A113" s="21">
        <v>41</v>
      </c>
      <c r="B113" s="21" t="s">
        <v>43</v>
      </c>
      <c r="C113" s="21" t="s">
        <v>47</v>
      </c>
      <c r="D113" s="21" t="s">
        <v>916</v>
      </c>
      <c r="E113" s="6" t="s">
        <v>60</v>
      </c>
      <c r="F113" s="21" t="s">
        <v>606</v>
      </c>
      <c r="G113" s="21"/>
      <c r="H113" s="114">
        <v>45756</v>
      </c>
      <c r="I113" s="114">
        <v>45762</v>
      </c>
      <c r="J113" s="21" t="s">
        <v>876</v>
      </c>
      <c r="K113" s="114">
        <v>45777</v>
      </c>
      <c r="L113" s="134">
        <v>7</v>
      </c>
      <c r="M113" s="130">
        <v>0.2</v>
      </c>
      <c r="N113" s="130">
        <v>18</v>
      </c>
      <c r="O113" s="130">
        <v>32</v>
      </c>
      <c r="P113" s="130">
        <v>558</v>
      </c>
      <c r="Q113" s="131">
        <v>0.11985</v>
      </c>
      <c r="R113" s="132">
        <v>8.2883899999999997</v>
      </c>
      <c r="S113" s="133">
        <v>2.0071439999999998</v>
      </c>
    </row>
    <row r="114" spans="1:24" ht="17.25" x14ac:dyDescent="0.3">
      <c r="A114" s="21">
        <v>42</v>
      </c>
      <c r="B114" s="21" t="s">
        <v>43</v>
      </c>
      <c r="C114" s="21" t="s">
        <v>47</v>
      </c>
      <c r="D114" s="21" t="s">
        <v>917</v>
      </c>
      <c r="E114" s="6" t="s">
        <v>60</v>
      </c>
      <c r="F114" s="21" t="s">
        <v>606</v>
      </c>
      <c r="G114" s="21"/>
      <c r="H114" s="114">
        <v>45756</v>
      </c>
      <c r="I114" s="114">
        <v>45762</v>
      </c>
      <c r="J114" s="21" t="s">
        <v>876</v>
      </c>
      <c r="K114" s="114">
        <v>45777</v>
      </c>
      <c r="L114" s="134">
        <v>6.7</v>
      </c>
      <c r="M114" s="130">
        <v>0.4</v>
      </c>
      <c r="N114" s="130">
        <v>24</v>
      </c>
      <c r="O114" s="130">
        <v>8</v>
      </c>
      <c r="P114" s="130">
        <v>358</v>
      </c>
      <c r="Q114" s="131">
        <v>0.17849999999999999</v>
      </c>
      <c r="R114" s="132">
        <v>7.3402900000000004</v>
      </c>
      <c r="S114" s="133">
        <v>1.785042</v>
      </c>
    </row>
    <row r="115" spans="1:24" ht="17.25" x14ac:dyDescent="0.3">
      <c r="A115" s="21">
        <v>43</v>
      </c>
      <c r="B115" s="21" t="s">
        <v>43</v>
      </c>
      <c r="C115" s="21" t="s">
        <v>47</v>
      </c>
      <c r="D115" s="21" t="s">
        <v>918</v>
      </c>
      <c r="E115" s="6" t="s">
        <v>60</v>
      </c>
      <c r="F115" s="21" t="s">
        <v>606</v>
      </c>
      <c r="G115" s="21"/>
      <c r="H115" s="114">
        <v>45756</v>
      </c>
      <c r="I115" s="114">
        <v>45762</v>
      </c>
      <c r="J115" s="21" t="s">
        <v>876</v>
      </c>
      <c r="K115" s="114">
        <v>45777</v>
      </c>
      <c r="L115" s="134">
        <v>6.9</v>
      </c>
      <c r="M115" s="130">
        <v>0.3</v>
      </c>
      <c r="N115" s="130">
        <v>27</v>
      </c>
      <c r="O115" s="130">
        <v>28</v>
      </c>
      <c r="P115" s="130">
        <v>440</v>
      </c>
      <c r="Q115" s="131">
        <v>0.25755</v>
      </c>
      <c r="R115" s="132">
        <v>7.4999699999999994</v>
      </c>
      <c r="S115" s="133">
        <v>2.0400480000000001</v>
      </c>
    </row>
    <row r="116" spans="1:24" ht="17.25" x14ac:dyDescent="0.3">
      <c r="A116" s="21">
        <v>44</v>
      </c>
      <c r="B116" s="21" t="s">
        <v>43</v>
      </c>
      <c r="C116" s="21" t="s">
        <v>47</v>
      </c>
      <c r="D116" s="21" t="s">
        <v>919</v>
      </c>
      <c r="E116" s="6" t="s">
        <v>60</v>
      </c>
      <c r="F116" s="21" t="s">
        <v>606</v>
      </c>
      <c r="G116" s="21"/>
      <c r="H116" s="114">
        <v>45756</v>
      </c>
      <c r="I116" s="114">
        <v>45762</v>
      </c>
      <c r="J116" s="21" t="s">
        <v>876</v>
      </c>
      <c r="K116" s="114">
        <v>45777</v>
      </c>
      <c r="L116" s="130">
        <v>6.8</v>
      </c>
      <c r="M116" s="130">
        <v>0.4</v>
      </c>
      <c r="N116" s="130">
        <v>33</v>
      </c>
      <c r="O116" s="130">
        <v>26</v>
      </c>
      <c r="P116" s="130">
        <v>301</v>
      </c>
      <c r="Q116" s="131">
        <v>0.17085</v>
      </c>
      <c r="R116" s="132">
        <v>7.9241200000000003</v>
      </c>
      <c r="S116" s="133">
        <v>1.9084319999999999</v>
      </c>
    </row>
    <row r="117" spans="1:24" ht="17.25" x14ac:dyDescent="0.3">
      <c r="A117" s="21">
        <v>45</v>
      </c>
      <c r="B117" s="21" t="s">
        <v>43</v>
      </c>
      <c r="C117" s="21" t="s">
        <v>47</v>
      </c>
      <c r="D117" s="21" t="s">
        <v>61</v>
      </c>
      <c r="E117" s="6" t="s">
        <v>62</v>
      </c>
      <c r="F117" s="21" t="s">
        <v>606</v>
      </c>
      <c r="G117" s="21"/>
      <c r="H117" s="114">
        <v>45756</v>
      </c>
      <c r="I117" s="114">
        <v>45762</v>
      </c>
      <c r="J117" s="21" t="s">
        <v>876</v>
      </c>
      <c r="K117" s="114">
        <v>45777</v>
      </c>
      <c r="L117" s="130">
        <v>6.3</v>
      </c>
      <c r="M117" s="130">
        <v>0.2</v>
      </c>
      <c r="N117" s="130">
        <v>16</v>
      </c>
      <c r="O117" s="130">
        <v>12</v>
      </c>
      <c r="P117" s="130">
        <v>180</v>
      </c>
      <c r="Q117" s="131">
        <v>0.13515000000000002</v>
      </c>
      <c r="R117" s="132">
        <v>5.9031700000000003</v>
      </c>
      <c r="S117" s="133">
        <v>2.1634379999999998</v>
      </c>
    </row>
    <row r="118" spans="1:24" ht="17.25" x14ac:dyDescent="0.3">
      <c r="A118" s="21">
        <v>46</v>
      </c>
      <c r="B118" s="21" t="s">
        <v>43</v>
      </c>
      <c r="C118" s="21" t="s">
        <v>47</v>
      </c>
      <c r="D118" s="21" t="s">
        <v>66</v>
      </c>
      <c r="E118" s="6" t="s">
        <v>67</v>
      </c>
      <c r="F118" s="21" t="s">
        <v>606</v>
      </c>
      <c r="G118" s="21"/>
      <c r="H118" s="114">
        <v>45756</v>
      </c>
      <c r="I118" s="114">
        <v>45762</v>
      </c>
      <c r="J118" s="21" t="s">
        <v>876</v>
      </c>
      <c r="K118" s="114">
        <v>45777</v>
      </c>
      <c r="L118" s="130">
        <v>6.1</v>
      </c>
      <c r="M118" s="130">
        <v>0.3</v>
      </c>
      <c r="N118" s="130">
        <v>33</v>
      </c>
      <c r="O118" s="130">
        <v>30</v>
      </c>
      <c r="P118" s="130">
        <v>173</v>
      </c>
      <c r="Q118" s="131">
        <v>0.10965</v>
      </c>
      <c r="R118" s="132">
        <v>6.1626500000000002</v>
      </c>
      <c r="S118" s="133">
        <v>2.2127940000000001</v>
      </c>
    </row>
    <row r="119" spans="1:24" ht="17.25" x14ac:dyDescent="0.3">
      <c r="A119" s="21">
        <v>47</v>
      </c>
      <c r="B119" s="21" t="s">
        <v>43</v>
      </c>
      <c r="C119" s="21" t="s">
        <v>47</v>
      </c>
      <c r="D119" s="21" t="s">
        <v>68</v>
      </c>
      <c r="E119" s="6" t="s">
        <v>69</v>
      </c>
      <c r="F119" s="21" t="s">
        <v>606</v>
      </c>
      <c r="G119" s="21"/>
      <c r="H119" s="114">
        <v>45756</v>
      </c>
      <c r="I119" s="114">
        <v>45762</v>
      </c>
      <c r="J119" s="21" t="s">
        <v>876</v>
      </c>
      <c r="K119" s="114">
        <v>45777</v>
      </c>
      <c r="L119" s="130">
        <v>6.4</v>
      </c>
      <c r="M119" s="130">
        <v>0.4</v>
      </c>
      <c r="N119" s="130">
        <v>18</v>
      </c>
      <c r="O119" s="130">
        <v>46</v>
      </c>
      <c r="P119" s="130">
        <v>196</v>
      </c>
      <c r="Q119" s="131">
        <v>0.13005</v>
      </c>
      <c r="R119" s="132">
        <v>7.1406900000000002</v>
      </c>
      <c r="S119" s="133">
        <v>2.0482740000000002</v>
      </c>
    </row>
    <row r="120" spans="1:24" ht="17.25" x14ac:dyDescent="0.3">
      <c r="A120" s="21">
        <v>48</v>
      </c>
      <c r="B120" s="21" t="s">
        <v>43</v>
      </c>
      <c r="C120" s="21" t="s">
        <v>47</v>
      </c>
      <c r="D120" s="21" t="s">
        <v>72</v>
      </c>
      <c r="E120" s="6" t="s">
        <v>73</v>
      </c>
      <c r="F120" s="21" t="s">
        <v>606</v>
      </c>
      <c r="G120" s="21"/>
      <c r="H120" s="114">
        <v>45756</v>
      </c>
      <c r="I120" s="114">
        <v>45762</v>
      </c>
      <c r="J120" s="21" t="s">
        <v>876</v>
      </c>
      <c r="K120" s="114">
        <v>45777</v>
      </c>
      <c r="L120" s="130">
        <v>7.1</v>
      </c>
      <c r="M120" s="130">
        <v>0.6</v>
      </c>
      <c r="N120" s="130">
        <v>35</v>
      </c>
      <c r="O120" s="130">
        <v>80</v>
      </c>
      <c r="P120" s="130">
        <v>628</v>
      </c>
      <c r="Q120" s="131">
        <v>0.81090000000000007</v>
      </c>
      <c r="R120" s="132">
        <v>9.1616400000000002</v>
      </c>
      <c r="S120" s="133">
        <v>2.3855399999999998</v>
      </c>
    </row>
    <row r="121" spans="1:24" ht="17.25" x14ac:dyDescent="0.3">
      <c r="A121" s="4"/>
      <c r="B121" s="4"/>
      <c r="C121" s="4"/>
      <c r="D121" s="4"/>
      <c r="E121" s="15"/>
      <c r="F121" s="4"/>
      <c r="G121" s="4"/>
      <c r="H121" s="113"/>
      <c r="I121" s="113"/>
      <c r="J121" s="4"/>
    </row>
    <row r="123" spans="1:24" ht="17.25" x14ac:dyDescent="0.3">
      <c r="A123" s="21">
        <v>1</v>
      </c>
      <c r="B123" s="21" t="s">
        <v>244</v>
      </c>
      <c r="C123" s="21" t="s">
        <v>76</v>
      </c>
      <c r="D123" s="24" t="s">
        <v>245</v>
      </c>
      <c r="E123" s="85" t="s">
        <v>246</v>
      </c>
      <c r="F123" s="21" t="s">
        <v>613</v>
      </c>
      <c r="G123" s="145">
        <v>342.73095771069029</v>
      </c>
      <c r="H123" s="114">
        <v>45757</v>
      </c>
      <c r="I123" s="114">
        <v>45758</v>
      </c>
      <c r="J123" s="21" t="s">
        <v>920</v>
      </c>
      <c r="K123" s="114">
        <v>45777</v>
      </c>
      <c r="N123" s="130">
        <v>31.89</v>
      </c>
      <c r="P123" s="130">
        <v>556.6</v>
      </c>
      <c r="U123" s="21" t="s">
        <v>921</v>
      </c>
      <c r="V123" s="130">
        <v>12.6</v>
      </c>
      <c r="W123" s="130">
        <v>56.1</v>
      </c>
      <c r="X123" s="130">
        <v>31.3</v>
      </c>
    </row>
    <row r="124" spans="1:24" ht="17.25" x14ac:dyDescent="0.3">
      <c r="A124" s="21">
        <v>2</v>
      </c>
      <c r="B124" s="21" t="s">
        <v>244</v>
      </c>
      <c r="C124" s="21" t="s">
        <v>76</v>
      </c>
      <c r="D124" s="24" t="s">
        <v>251</v>
      </c>
      <c r="E124" s="6" t="s">
        <v>252</v>
      </c>
      <c r="F124" s="21" t="s">
        <v>613</v>
      </c>
      <c r="G124" s="145">
        <v>692.72188275152757</v>
      </c>
      <c r="H124" s="114">
        <v>45757</v>
      </c>
      <c r="I124" s="114">
        <v>45758</v>
      </c>
      <c r="J124" s="21" t="s">
        <v>920</v>
      </c>
      <c r="K124" s="114">
        <v>45777</v>
      </c>
      <c r="N124" s="130">
        <v>32.96</v>
      </c>
      <c r="P124" s="130">
        <v>947</v>
      </c>
      <c r="U124" s="21" t="s">
        <v>922</v>
      </c>
      <c r="V124" s="130">
        <v>24</v>
      </c>
      <c r="W124" s="130">
        <v>53.5</v>
      </c>
      <c r="X124" s="130">
        <v>22.5</v>
      </c>
    </row>
    <row r="125" spans="1:24" ht="17.25" x14ac:dyDescent="0.3">
      <c r="A125" s="21">
        <v>3</v>
      </c>
      <c r="B125" s="21" t="s">
        <v>244</v>
      </c>
      <c r="C125" s="21" t="s">
        <v>47</v>
      </c>
      <c r="D125" s="21" t="s">
        <v>253</v>
      </c>
      <c r="E125" s="6" t="s">
        <v>254</v>
      </c>
      <c r="F125" s="21" t="s">
        <v>613</v>
      </c>
      <c r="G125" s="145">
        <v>920.80585637364629</v>
      </c>
      <c r="H125" s="114">
        <v>45757</v>
      </c>
      <c r="I125" s="114">
        <v>45758</v>
      </c>
      <c r="J125" s="21" t="s">
        <v>920</v>
      </c>
      <c r="K125" s="114">
        <v>45777</v>
      </c>
      <c r="N125" s="130">
        <v>31.14</v>
      </c>
      <c r="P125" s="130">
        <v>936.5</v>
      </c>
      <c r="U125" s="21" t="s">
        <v>921</v>
      </c>
      <c r="V125" s="130">
        <v>16.3</v>
      </c>
      <c r="W125" s="130">
        <v>55.7</v>
      </c>
      <c r="X125" s="130">
        <v>28</v>
      </c>
    </row>
    <row r="126" spans="1:24" ht="17.25" x14ac:dyDescent="0.3">
      <c r="A126" s="21">
        <v>4</v>
      </c>
      <c r="B126" s="21" t="s">
        <v>244</v>
      </c>
      <c r="C126" s="21" t="s">
        <v>47</v>
      </c>
      <c r="D126" s="24" t="s">
        <v>257</v>
      </c>
      <c r="E126" s="79" t="s">
        <v>258</v>
      </c>
      <c r="F126" s="21" t="s">
        <v>613</v>
      </c>
      <c r="G126" s="145">
        <v>909.9159053784258</v>
      </c>
      <c r="H126" s="114">
        <v>45757</v>
      </c>
      <c r="I126" s="114">
        <v>45758</v>
      </c>
      <c r="J126" s="21" t="s">
        <v>920</v>
      </c>
      <c r="K126" s="114">
        <v>45777</v>
      </c>
      <c r="N126" s="130">
        <v>34.79</v>
      </c>
      <c r="P126" s="130">
        <v>1081.0999999999999</v>
      </c>
      <c r="U126" s="21" t="s">
        <v>921</v>
      </c>
      <c r="V126" s="130">
        <v>11.4</v>
      </c>
      <c r="W126" s="130">
        <v>59.5</v>
      </c>
      <c r="X126" s="130">
        <v>29.1</v>
      </c>
    </row>
    <row r="127" spans="1:24" ht="17.25" x14ac:dyDescent="0.3">
      <c r="A127" s="21">
        <v>5</v>
      </c>
      <c r="B127" s="21" t="s">
        <v>244</v>
      </c>
      <c r="C127" s="21" t="s">
        <v>47</v>
      </c>
      <c r="D127" s="24" t="s">
        <v>259</v>
      </c>
      <c r="E127" s="6" t="s">
        <v>260</v>
      </c>
      <c r="F127" s="21" t="s">
        <v>613</v>
      </c>
      <c r="G127" s="145">
        <v>884.50601972291122</v>
      </c>
      <c r="H127" s="114">
        <v>45757</v>
      </c>
      <c r="I127" s="114">
        <v>45758</v>
      </c>
      <c r="J127" s="21" t="s">
        <v>920</v>
      </c>
      <c r="K127" s="114">
        <v>45777</v>
      </c>
      <c r="N127" s="130">
        <v>35.74</v>
      </c>
      <c r="P127" s="130">
        <v>737.7</v>
      </c>
      <c r="U127" s="21" t="s">
        <v>922</v>
      </c>
      <c r="V127" s="130">
        <v>17.5</v>
      </c>
      <c r="W127" s="130">
        <v>58</v>
      </c>
      <c r="X127" s="130">
        <v>24.5</v>
      </c>
    </row>
    <row r="128" spans="1:24" ht="17.25" x14ac:dyDescent="0.3">
      <c r="A128" s="21">
        <v>6</v>
      </c>
      <c r="B128" s="21" t="s">
        <v>244</v>
      </c>
      <c r="C128" s="21" t="s">
        <v>47</v>
      </c>
      <c r="D128" s="24" t="s">
        <v>261</v>
      </c>
      <c r="E128" s="6" t="s">
        <v>262</v>
      </c>
      <c r="F128" s="21" t="s">
        <v>613</v>
      </c>
      <c r="G128" s="145">
        <v>722.66924798838409</v>
      </c>
      <c r="H128" s="114">
        <v>45757</v>
      </c>
      <c r="I128" s="114">
        <v>45758</v>
      </c>
      <c r="J128" s="21" t="s">
        <v>920</v>
      </c>
      <c r="K128" s="114">
        <v>45777</v>
      </c>
      <c r="N128" s="130">
        <v>54.13</v>
      </c>
      <c r="P128" s="130">
        <v>812.6</v>
      </c>
      <c r="U128" s="21" t="s">
        <v>922</v>
      </c>
      <c r="V128" s="130">
        <v>12.4</v>
      </c>
      <c r="W128" s="130">
        <v>65.099999999999994</v>
      </c>
      <c r="X128" s="130">
        <v>22.4</v>
      </c>
    </row>
    <row r="129" spans="1:24" ht="17.25" x14ac:dyDescent="0.3">
      <c r="A129" s="21">
        <v>7</v>
      </c>
      <c r="B129" s="21" t="s">
        <v>244</v>
      </c>
      <c r="C129" s="21" t="s">
        <v>47</v>
      </c>
      <c r="D129" s="24" t="s">
        <v>263</v>
      </c>
      <c r="E129" s="6" t="s">
        <v>264</v>
      </c>
      <c r="F129" s="21" t="s">
        <v>613</v>
      </c>
      <c r="G129" s="145">
        <v>733.25670034484847</v>
      </c>
      <c r="H129" s="114">
        <v>45757</v>
      </c>
      <c r="I129" s="114">
        <v>45758</v>
      </c>
      <c r="J129" s="21" t="s">
        <v>920</v>
      </c>
      <c r="K129" s="114">
        <v>45777</v>
      </c>
      <c r="N129" s="130">
        <v>56.87</v>
      </c>
      <c r="P129" s="130">
        <v>1003.6</v>
      </c>
      <c r="U129" s="21" t="s">
        <v>922</v>
      </c>
      <c r="V129" s="130">
        <v>11.1</v>
      </c>
      <c r="W129" s="130">
        <v>72.2</v>
      </c>
      <c r="X129" s="130">
        <v>16.600000000000001</v>
      </c>
    </row>
    <row r="130" spans="1:24" ht="17.25" x14ac:dyDescent="0.3">
      <c r="A130" s="21">
        <v>8</v>
      </c>
      <c r="B130" s="21" t="s">
        <v>244</v>
      </c>
      <c r="C130" s="21" t="s">
        <v>47</v>
      </c>
      <c r="D130" s="24" t="s">
        <v>265</v>
      </c>
      <c r="E130" s="6" t="s">
        <v>923</v>
      </c>
      <c r="F130" s="21" t="s">
        <v>613</v>
      </c>
      <c r="G130" s="145">
        <v>729.62671667977497</v>
      </c>
      <c r="H130" s="114">
        <v>45757</v>
      </c>
      <c r="I130" s="114">
        <v>45758</v>
      </c>
      <c r="J130" s="21" t="s">
        <v>920</v>
      </c>
      <c r="K130" s="114">
        <v>45777</v>
      </c>
      <c r="N130" s="130">
        <v>56</v>
      </c>
      <c r="P130" s="130">
        <v>917.1</v>
      </c>
      <c r="U130" s="21" t="s">
        <v>922</v>
      </c>
      <c r="V130" s="130">
        <v>11</v>
      </c>
      <c r="W130" s="130">
        <v>65.900000000000006</v>
      </c>
      <c r="X130" s="130">
        <v>23.2</v>
      </c>
    </row>
    <row r="131" spans="1:24" ht="17.25" x14ac:dyDescent="0.3">
      <c r="A131" s="21">
        <v>9</v>
      </c>
      <c r="B131" s="21" t="s">
        <v>244</v>
      </c>
      <c r="C131" s="21" t="s">
        <v>47</v>
      </c>
      <c r="D131" s="24" t="s">
        <v>267</v>
      </c>
      <c r="E131" s="85" t="s">
        <v>924</v>
      </c>
      <c r="F131" s="21" t="s">
        <v>613</v>
      </c>
      <c r="G131" s="145">
        <v>758.96908463911916</v>
      </c>
      <c r="H131" s="114">
        <v>45757</v>
      </c>
      <c r="I131" s="114">
        <v>45758</v>
      </c>
      <c r="J131" s="21" t="s">
        <v>920</v>
      </c>
      <c r="K131" s="114">
        <v>45777</v>
      </c>
      <c r="N131" s="130">
        <v>58.41</v>
      </c>
      <c r="P131" s="130">
        <v>560.29999999999995</v>
      </c>
      <c r="U131" s="21" t="s">
        <v>922</v>
      </c>
      <c r="V131" s="130">
        <v>10.7</v>
      </c>
      <c r="W131" s="130">
        <v>65.900000000000006</v>
      </c>
      <c r="X131" s="130">
        <v>23.5</v>
      </c>
    </row>
    <row r="132" spans="1:24" ht="17.25" x14ac:dyDescent="0.3">
      <c r="A132" s="21">
        <v>10</v>
      </c>
      <c r="B132" s="21" t="s">
        <v>244</v>
      </c>
      <c r="C132" s="21" t="s">
        <v>47</v>
      </c>
      <c r="D132" s="24" t="s">
        <v>269</v>
      </c>
      <c r="E132" s="6" t="s">
        <v>925</v>
      </c>
      <c r="F132" s="21" t="s">
        <v>613</v>
      </c>
      <c r="G132" s="145">
        <v>846.6936898783955</v>
      </c>
      <c r="H132" s="114">
        <v>45757</v>
      </c>
      <c r="I132" s="114">
        <v>45758</v>
      </c>
      <c r="J132" s="21" t="s">
        <v>920</v>
      </c>
      <c r="K132" s="114">
        <v>45777</v>
      </c>
      <c r="N132" s="130">
        <v>66.91</v>
      </c>
      <c r="P132" s="130">
        <v>748</v>
      </c>
      <c r="U132" s="21" t="s">
        <v>922</v>
      </c>
      <c r="V132" s="130">
        <v>13.7</v>
      </c>
      <c r="W132" s="130">
        <v>67</v>
      </c>
      <c r="X132" s="130">
        <v>19.3</v>
      </c>
    </row>
    <row r="133" spans="1:24" ht="17.25" x14ac:dyDescent="0.3">
      <c r="A133" s="21">
        <v>11</v>
      </c>
      <c r="B133" s="21" t="s">
        <v>244</v>
      </c>
      <c r="C133" s="21" t="s">
        <v>47</v>
      </c>
      <c r="D133" s="24" t="s">
        <v>271</v>
      </c>
      <c r="E133" s="79" t="s">
        <v>272</v>
      </c>
      <c r="F133" s="21" t="s">
        <v>613</v>
      </c>
      <c r="G133" s="145">
        <v>769.85903563433965</v>
      </c>
      <c r="H133" s="114">
        <v>45757</v>
      </c>
      <c r="I133" s="114">
        <v>45758</v>
      </c>
      <c r="J133" s="21" t="s">
        <v>920</v>
      </c>
      <c r="K133" s="114">
        <v>45777</v>
      </c>
      <c r="N133" s="130">
        <v>58.5</v>
      </c>
      <c r="P133" s="130">
        <v>1469.8</v>
      </c>
      <c r="U133" s="21" t="s">
        <v>922</v>
      </c>
      <c r="V133" s="130">
        <v>23</v>
      </c>
      <c r="W133" s="130">
        <v>58.8</v>
      </c>
      <c r="X133" s="130">
        <v>18.3</v>
      </c>
    </row>
    <row r="134" spans="1:24" ht="17.25" x14ac:dyDescent="0.3">
      <c r="A134" s="21">
        <v>12</v>
      </c>
      <c r="B134" s="21" t="s">
        <v>244</v>
      </c>
      <c r="C134" s="21" t="s">
        <v>76</v>
      </c>
      <c r="D134" s="24" t="s">
        <v>273</v>
      </c>
      <c r="E134" s="6" t="s">
        <v>926</v>
      </c>
      <c r="F134" s="21" t="s">
        <v>613</v>
      </c>
      <c r="G134" s="145">
        <v>586.54486054812753</v>
      </c>
      <c r="H134" s="114">
        <v>45757</v>
      </c>
      <c r="I134" s="114">
        <v>45758</v>
      </c>
      <c r="J134" s="21" t="s">
        <v>920</v>
      </c>
      <c r="K134" s="114">
        <v>45777</v>
      </c>
      <c r="N134" s="130">
        <v>55.96</v>
      </c>
      <c r="P134" s="130">
        <v>729.4</v>
      </c>
      <c r="U134" s="21" t="s">
        <v>922</v>
      </c>
      <c r="V134" s="130">
        <v>17.100000000000001</v>
      </c>
      <c r="W134" s="130">
        <v>61.4</v>
      </c>
      <c r="X134" s="130">
        <v>21.6</v>
      </c>
    </row>
    <row r="135" spans="1:24" ht="17.25" x14ac:dyDescent="0.3">
      <c r="A135" s="21">
        <v>13</v>
      </c>
      <c r="B135" s="21" t="s">
        <v>244</v>
      </c>
      <c r="C135" s="23" t="s">
        <v>76</v>
      </c>
      <c r="D135" s="24" t="s">
        <v>276</v>
      </c>
      <c r="E135" s="6" t="s">
        <v>277</v>
      </c>
      <c r="F135" s="21" t="s">
        <v>613</v>
      </c>
      <c r="G135" s="145">
        <v>326.0935325791034</v>
      </c>
      <c r="H135" s="114">
        <v>45757</v>
      </c>
      <c r="I135" s="114">
        <v>45758</v>
      </c>
      <c r="J135" s="21" t="s">
        <v>920</v>
      </c>
      <c r="K135" s="114">
        <v>45777</v>
      </c>
      <c r="N135" s="130">
        <v>53.98</v>
      </c>
      <c r="P135" s="130">
        <v>678</v>
      </c>
      <c r="U135" s="21" t="s">
        <v>922</v>
      </c>
      <c r="V135" s="130">
        <v>22.1</v>
      </c>
      <c r="W135" s="130">
        <v>57.9</v>
      </c>
      <c r="X135" s="130">
        <v>20</v>
      </c>
    </row>
    <row r="136" spans="1:24" ht="17.25" x14ac:dyDescent="0.3">
      <c r="A136" s="21">
        <v>14</v>
      </c>
      <c r="B136" s="21" t="s">
        <v>244</v>
      </c>
      <c r="C136" s="21" t="s">
        <v>47</v>
      </c>
      <c r="D136" s="24" t="s">
        <v>278</v>
      </c>
      <c r="E136" s="6" t="s">
        <v>279</v>
      </c>
      <c r="F136" s="21" t="s">
        <v>613</v>
      </c>
      <c r="G136" s="145">
        <v>1582.0678806945368</v>
      </c>
      <c r="H136" s="114">
        <v>45757</v>
      </c>
      <c r="I136" s="114">
        <v>45758</v>
      </c>
      <c r="J136" s="21" t="s">
        <v>920</v>
      </c>
      <c r="K136" s="114">
        <v>45777</v>
      </c>
      <c r="N136" s="130">
        <v>50.29</v>
      </c>
      <c r="P136" s="130">
        <v>797</v>
      </c>
      <c r="U136" s="21" t="s">
        <v>921</v>
      </c>
      <c r="V136" s="130">
        <v>11.7</v>
      </c>
      <c r="W136" s="130">
        <v>60.5</v>
      </c>
      <c r="X136" s="130">
        <v>27.7</v>
      </c>
    </row>
    <row r="137" spans="1:24" ht="17.25" x14ac:dyDescent="0.3">
      <c r="A137" s="21">
        <v>15</v>
      </c>
      <c r="B137" s="21" t="s">
        <v>244</v>
      </c>
      <c r="C137" s="21" t="s">
        <v>76</v>
      </c>
      <c r="D137" s="24" t="s">
        <v>280</v>
      </c>
      <c r="E137" s="6" t="s">
        <v>281</v>
      </c>
      <c r="F137" s="21" t="s">
        <v>613</v>
      </c>
      <c r="G137" s="145">
        <v>1389.0737491681286</v>
      </c>
      <c r="H137" s="114">
        <v>45757</v>
      </c>
      <c r="I137" s="114">
        <v>45758</v>
      </c>
      <c r="J137" s="21" t="s">
        <v>920</v>
      </c>
      <c r="K137" s="114">
        <v>45777</v>
      </c>
      <c r="N137" s="130">
        <v>39.03</v>
      </c>
      <c r="P137" s="130">
        <v>460.7</v>
      </c>
      <c r="U137" s="21" t="s">
        <v>927</v>
      </c>
      <c r="V137" s="130">
        <v>37.1</v>
      </c>
      <c r="W137" s="130">
        <v>46.9</v>
      </c>
      <c r="X137" s="130">
        <v>16</v>
      </c>
    </row>
    <row r="138" spans="1:24" ht="17.25" x14ac:dyDescent="0.3">
      <c r="A138" s="21">
        <v>16</v>
      </c>
      <c r="B138" s="21" t="s">
        <v>244</v>
      </c>
      <c r="C138" s="21" t="s">
        <v>76</v>
      </c>
      <c r="D138" s="21" t="s">
        <v>282</v>
      </c>
      <c r="E138" s="6" t="s">
        <v>283</v>
      </c>
      <c r="F138" s="21" t="s">
        <v>613</v>
      </c>
      <c r="G138" s="145">
        <v>396.0614677233952</v>
      </c>
      <c r="H138" s="114">
        <v>45757</v>
      </c>
      <c r="I138" s="114">
        <v>45758</v>
      </c>
      <c r="J138" s="21" t="s">
        <v>920</v>
      </c>
      <c r="K138" s="114">
        <v>45777</v>
      </c>
      <c r="N138" s="130">
        <v>29.57</v>
      </c>
      <c r="P138" s="130">
        <v>395.1</v>
      </c>
      <c r="U138" s="21" t="s">
        <v>927</v>
      </c>
      <c r="V138" s="130">
        <v>45.6</v>
      </c>
      <c r="W138" s="130">
        <v>35.5</v>
      </c>
      <c r="X138" s="130">
        <v>18.899999999999999</v>
      </c>
    </row>
    <row r="139" spans="1:24" ht="17.25" x14ac:dyDescent="0.3">
      <c r="A139" s="21">
        <v>17</v>
      </c>
      <c r="B139" s="21" t="s">
        <v>244</v>
      </c>
      <c r="C139" s="21" t="s">
        <v>76</v>
      </c>
      <c r="D139" s="24" t="s">
        <v>284</v>
      </c>
      <c r="E139" s="6" t="s">
        <v>652</v>
      </c>
      <c r="F139" s="21" t="s">
        <v>613</v>
      </c>
      <c r="G139" s="145">
        <v>2104.8762780567486</v>
      </c>
      <c r="H139" s="114">
        <v>45757</v>
      </c>
      <c r="I139" s="114">
        <v>45758</v>
      </c>
      <c r="J139" s="21" t="s">
        <v>920</v>
      </c>
      <c r="K139" s="114">
        <v>45777</v>
      </c>
      <c r="N139" s="130">
        <v>29.2</v>
      </c>
      <c r="P139" s="130">
        <v>293</v>
      </c>
      <c r="U139" s="21" t="s">
        <v>927</v>
      </c>
      <c r="V139" s="130">
        <v>44.5</v>
      </c>
      <c r="W139" s="130">
        <v>40.4</v>
      </c>
      <c r="X139" s="130">
        <v>15</v>
      </c>
    </row>
    <row r="140" spans="1:24" ht="17.25" x14ac:dyDescent="0.3">
      <c r="A140" s="21">
        <v>18</v>
      </c>
      <c r="B140" s="21" t="s">
        <v>244</v>
      </c>
      <c r="C140" s="21" t="s">
        <v>76</v>
      </c>
      <c r="D140" s="24" t="s">
        <v>286</v>
      </c>
      <c r="E140" s="6" t="s">
        <v>287</v>
      </c>
      <c r="F140" s="21" t="s">
        <v>613</v>
      </c>
      <c r="G140" s="145">
        <v>2730.9274608264259</v>
      </c>
      <c r="H140" s="114">
        <v>45757</v>
      </c>
      <c r="I140" s="114">
        <v>45758</v>
      </c>
      <c r="J140" s="21" t="s">
        <v>920</v>
      </c>
      <c r="K140" s="114">
        <v>45777</v>
      </c>
      <c r="N140" s="130">
        <v>29.05</v>
      </c>
      <c r="P140" s="130">
        <v>220.5</v>
      </c>
      <c r="U140" s="21" t="s">
        <v>927</v>
      </c>
      <c r="V140" s="130">
        <v>36.799999999999997</v>
      </c>
      <c r="W140" s="130">
        <v>44.1</v>
      </c>
      <c r="X140" s="130">
        <v>19.100000000000001</v>
      </c>
    </row>
    <row r="141" spans="1:24" ht="17.25" x14ac:dyDescent="0.3">
      <c r="A141" s="21">
        <v>19</v>
      </c>
      <c r="B141" s="21" t="s">
        <v>244</v>
      </c>
      <c r="C141" s="21" t="s">
        <v>76</v>
      </c>
      <c r="D141" s="24" t="s">
        <v>288</v>
      </c>
      <c r="E141" s="6" t="s">
        <v>658</v>
      </c>
      <c r="F141" s="21" t="s">
        <v>613</v>
      </c>
      <c r="G141" s="145">
        <v>525.92413334139997</v>
      </c>
      <c r="H141" s="114">
        <v>45757</v>
      </c>
      <c r="I141" s="114">
        <v>45758</v>
      </c>
      <c r="J141" s="21" t="s">
        <v>920</v>
      </c>
      <c r="K141" s="114">
        <v>45777</v>
      </c>
      <c r="N141" s="130">
        <v>34.5</v>
      </c>
      <c r="P141" s="130">
        <v>453.6</v>
      </c>
      <c r="U141" s="21" t="s">
        <v>927</v>
      </c>
      <c r="V141" s="130">
        <v>34.4</v>
      </c>
      <c r="W141" s="130">
        <v>48.5</v>
      </c>
      <c r="X141" s="130">
        <v>17.100000000000001</v>
      </c>
    </row>
    <row r="142" spans="1:24" ht="17.25" x14ac:dyDescent="0.3">
      <c r="A142" s="21">
        <v>20</v>
      </c>
      <c r="B142" s="21" t="s">
        <v>244</v>
      </c>
      <c r="C142" s="21" t="s">
        <v>76</v>
      </c>
      <c r="D142" s="24" t="s">
        <v>290</v>
      </c>
      <c r="E142" s="85" t="s">
        <v>291</v>
      </c>
      <c r="F142" s="21" t="s">
        <v>613</v>
      </c>
      <c r="G142" s="145">
        <v>573.35591989836053</v>
      </c>
      <c r="H142" s="114">
        <v>45757</v>
      </c>
      <c r="I142" s="114">
        <v>45758</v>
      </c>
      <c r="J142" s="21" t="s">
        <v>920</v>
      </c>
      <c r="K142" s="114">
        <v>45777</v>
      </c>
      <c r="N142" s="130">
        <v>32.6</v>
      </c>
      <c r="P142" s="130">
        <v>302.39999999999998</v>
      </c>
      <c r="U142" s="21" t="s">
        <v>927</v>
      </c>
      <c r="V142" s="130">
        <v>37.9</v>
      </c>
      <c r="W142" s="130">
        <v>45.6</v>
      </c>
      <c r="X142" s="130">
        <v>16.5</v>
      </c>
    </row>
    <row r="143" spans="1:24" ht="17.25" x14ac:dyDescent="0.3">
      <c r="A143" s="21">
        <v>21</v>
      </c>
      <c r="B143" s="21" t="s">
        <v>244</v>
      </c>
      <c r="C143" s="21" t="s">
        <v>76</v>
      </c>
      <c r="D143" s="24" t="s">
        <v>292</v>
      </c>
      <c r="E143" s="6" t="s">
        <v>928</v>
      </c>
      <c r="F143" s="21" t="s">
        <v>613</v>
      </c>
      <c r="G143" s="145">
        <v>2528.2836227236976</v>
      </c>
      <c r="H143" s="114">
        <v>45757</v>
      </c>
      <c r="I143" s="114">
        <v>45758</v>
      </c>
      <c r="J143" s="21" t="s">
        <v>920</v>
      </c>
      <c r="K143" s="114">
        <v>45777</v>
      </c>
      <c r="N143" s="130">
        <v>82.32</v>
      </c>
      <c r="P143" s="130">
        <v>325</v>
      </c>
      <c r="U143" s="21" t="s">
        <v>922</v>
      </c>
      <c r="V143" s="130">
        <v>28.9</v>
      </c>
      <c r="W143" s="130">
        <v>52.8</v>
      </c>
      <c r="X143" s="130">
        <v>18.3</v>
      </c>
    </row>
    <row r="144" spans="1:24" ht="17.25" x14ac:dyDescent="0.3">
      <c r="A144" s="21">
        <v>22</v>
      </c>
      <c r="B144" s="21" t="s">
        <v>244</v>
      </c>
      <c r="C144" s="21" t="s">
        <v>76</v>
      </c>
      <c r="D144" s="21" t="s">
        <v>294</v>
      </c>
      <c r="E144" s="6" t="s">
        <v>295</v>
      </c>
      <c r="F144" s="21" t="s">
        <v>613</v>
      </c>
      <c r="G144" s="145">
        <v>830.96376066307698</v>
      </c>
      <c r="H144" s="114">
        <v>45757</v>
      </c>
      <c r="I144" s="114">
        <v>45758</v>
      </c>
      <c r="J144" s="21" t="s">
        <v>920</v>
      </c>
      <c r="K144" s="114">
        <v>45777</v>
      </c>
      <c r="N144" s="130">
        <v>54.96</v>
      </c>
      <c r="P144" s="130">
        <v>544.79999999999995</v>
      </c>
      <c r="U144" s="21" t="s">
        <v>922</v>
      </c>
      <c r="V144" s="130">
        <v>17.600000000000001</v>
      </c>
      <c r="W144" s="130">
        <v>60</v>
      </c>
      <c r="X144" s="130">
        <v>22.4</v>
      </c>
    </row>
    <row r="145" spans="1:24" ht="17.25" x14ac:dyDescent="0.3">
      <c r="A145" s="4"/>
      <c r="B145" s="4"/>
      <c r="C145" s="4"/>
      <c r="D145" s="4"/>
      <c r="E145" s="15"/>
      <c r="F145" s="4"/>
      <c r="G145" s="4"/>
      <c r="H145" s="113"/>
      <c r="I145" s="113"/>
      <c r="J145" s="4"/>
    </row>
    <row r="146" spans="1:24" x14ac:dyDescent="0.3">
      <c r="L146" s="129"/>
      <c r="M146" s="129"/>
      <c r="N146" s="129" t="s">
        <v>929</v>
      </c>
      <c r="O146" s="129"/>
      <c r="P146" s="129" t="s">
        <v>598</v>
      </c>
      <c r="Q146" s="129" t="s">
        <v>930</v>
      </c>
      <c r="R146" s="129" t="s">
        <v>931</v>
      </c>
    </row>
    <row r="147" spans="1:24" ht="17.25" x14ac:dyDescent="0.3">
      <c r="A147" s="21">
        <v>1</v>
      </c>
      <c r="B147" s="21" t="s">
        <v>296</v>
      </c>
      <c r="C147" s="21" t="s">
        <v>47</v>
      </c>
      <c r="D147" s="24" t="s">
        <v>297</v>
      </c>
      <c r="E147" s="6" t="s">
        <v>298</v>
      </c>
      <c r="F147" s="21" t="s">
        <v>613</v>
      </c>
      <c r="G147" s="21"/>
      <c r="H147" s="114">
        <v>45757</v>
      </c>
      <c r="I147" s="114">
        <v>45758</v>
      </c>
      <c r="J147" s="21" t="s">
        <v>920</v>
      </c>
      <c r="K147" s="182">
        <v>45777</v>
      </c>
      <c r="L147" s="255" t="s">
        <v>297</v>
      </c>
      <c r="M147" s="129" t="s">
        <v>932</v>
      </c>
      <c r="N147" s="130">
        <v>36.69</v>
      </c>
      <c r="O147" s="129"/>
      <c r="P147" s="130">
        <v>67.400000000000006</v>
      </c>
      <c r="Q147" s="183" t="s">
        <v>933</v>
      </c>
      <c r="R147" s="275">
        <v>666.10200254098856</v>
      </c>
      <c r="U147" s="21" t="s">
        <v>927</v>
      </c>
      <c r="V147" s="130">
        <v>50.8</v>
      </c>
      <c r="W147" s="130">
        <v>34.9</v>
      </c>
      <c r="X147" s="130">
        <v>14.3</v>
      </c>
    </row>
    <row r="148" spans="1:24" ht="17.25" x14ac:dyDescent="0.3">
      <c r="A148" s="21"/>
      <c r="B148" s="21" t="s">
        <v>296</v>
      </c>
      <c r="C148" s="21" t="s">
        <v>47</v>
      </c>
      <c r="D148" s="24" t="s">
        <v>934</v>
      </c>
      <c r="E148" s="6" t="s">
        <v>298</v>
      </c>
      <c r="F148" s="21" t="s">
        <v>613</v>
      </c>
      <c r="G148" s="21"/>
      <c r="H148" s="114">
        <v>45790</v>
      </c>
      <c r="I148" s="114">
        <v>45790</v>
      </c>
      <c r="J148" s="21" t="s">
        <v>920</v>
      </c>
      <c r="K148" s="182">
        <v>45810</v>
      </c>
      <c r="L148" s="255"/>
      <c r="M148" s="129" t="s">
        <v>935</v>
      </c>
      <c r="N148" s="181">
        <v>41.52</v>
      </c>
      <c r="O148" s="185"/>
      <c r="P148" s="181">
        <v>118.4</v>
      </c>
      <c r="Q148" s="129">
        <v>4</v>
      </c>
      <c r="R148" s="276"/>
      <c r="U148" s="21" t="s">
        <v>927</v>
      </c>
      <c r="V148" s="130">
        <v>51.1</v>
      </c>
      <c r="W148" s="130">
        <v>40.299999999999997</v>
      </c>
      <c r="X148" s="130">
        <v>8.6</v>
      </c>
    </row>
    <row r="149" spans="1:24" ht="17.25" x14ac:dyDescent="0.3">
      <c r="A149" s="21">
        <v>2</v>
      </c>
      <c r="B149" s="21" t="s">
        <v>296</v>
      </c>
      <c r="C149" s="21" t="s">
        <v>47</v>
      </c>
      <c r="D149" s="24" t="s">
        <v>301</v>
      </c>
      <c r="E149" s="6" t="s">
        <v>662</v>
      </c>
      <c r="F149" s="21" t="s">
        <v>613</v>
      </c>
      <c r="G149" s="21"/>
      <c r="H149" s="114">
        <v>45757</v>
      </c>
      <c r="I149" s="114">
        <v>45758</v>
      </c>
      <c r="J149" s="21" t="s">
        <v>920</v>
      </c>
      <c r="K149" s="182">
        <v>45777</v>
      </c>
      <c r="L149" s="255" t="s">
        <v>301</v>
      </c>
      <c r="M149" s="129" t="s">
        <v>932</v>
      </c>
      <c r="N149" s="130">
        <v>38.26</v>
      </c>
      <c r="O149" s="129"/>
      <c r="P149" s="130">
        <v>146.9</v>
      </c>
      <c r="Q149" s="129">
        <v>3</v>
      </c>
      <c r="R149" s="275">
        <v>432.87555206001571</v>
      </c>
      <c r="U149" s="21" t="s">
        <v>927</v>
      </c>
      <c r="V149" s="130">
        <v>49.2</v>
      </c>
      <c r="W149" s="130">
        <v>36.6</v>
      </c>
      <c r="X149" s="130">
        <v>14.2</v>
      </c>
    </row>
    <row r="150" spans="1:24" ht="17.25" x14ac:dyDescent="0.3">
      <c r="A150" s="21"/>
      <c r="B150" s="21" t="s">
        <v>296</v>
      </c>
      <c r="C150" s="21" t="s">
        <v>47</v>
      </c>
      <c r="D150" s="24" t="s">
        <v>936</v>
      </c>
      <c r="E150" s="6" t="s">
        <v>662</v>
      </c>
      <c r="F150" s="21" t="s">
        <v>613</v>
      </c>
      <c r="G150" s="21"/>
      <c r="H150" s="114">
        <v>45790</v>
      </c>
      <c r="I150" s="114">
        <v>45790</v>
      </c>
      <c r="J150" s="21" t="s">
        <v>920</v>
      </c>
      <c r="K150" s="182">
        <v>45810</v>
      </c>
      <c r="L150" s="255"/>
      <c r="M150" s="129" t="s">
        <v>935</v>
      </c>
      <c r="N150" s="181">
        <v>37.299999999999997</v>
      </c>
      <c r="O150" s="185"/>
      <c r="P150" s="181">
        <v>175.1</v>
      </c>
      <c r="Q150" s="129">
        <v>3</v>
      </c>
      <c r="R150" s="276"/>
      <c r="U150" s="21" t="s">
        <v>937</v>
      </c>
      <c r="V150" s="130">
        <v>52.3</v>
      </c>
      <c r="W150" s="130">
        <v>37.6</v>
      </c>
      <c r="X150" s="130">
        <v>10.199999999999999</v>
      </c>
    </row>
    <row r="151" spans="1:24" ht="17.25" x14ac:dyDescent="0.3">
      <c r="A151" s="21">
        <v>3</v>
      </c>
      <c r="B151" s="21" t="s">
        <v>296</v>
      </c>
      <c r="C151" s="21" t="s">
        <v>47</v>
      </c>
      <c r="D151" s="24" t="s">
        <v>303</v>
      </c>
      <c r="E151" s="6" t="s">
        <v>663</v>
      </c>
      <c r="F151" s="21" t="s">
        <v>613</v>
      </c>
      <c r="G151" s="21"/>
      <c r="H151" s="114">
        <v>45757</v>
      </c>
      <c r="I151" s="114">
        <v>45758</v>
      </c>
      <c r="J151" s="21" t="s">
        <v>920</v>
      </c>
      <c r="K151" s="182">
        <v>45777</v>
      </c>
      <c r="L151" s="255" t="s">
        <v>303</v>
      </c>
      <c r="M151" s="129" t="s">
        <v>932</v>
      </c>
      <c r="N151" s="184">
        <v>34.82</v>
      </c>
      <c r="O151" s="129"/>
      <c r="P151" s="184">
        <v>126.4</v>
      </c>
      <c r="Q151" s="129">
        <v>9</v>
      </c>
      <c r="R151" s="275">
        <v>1399.0562042470808</v>
      </c>
      <c r="U151" s="21" t="s">
        <v>937</v>
      </c>
      <c r="V151" s="130">
        <v>57.3</v>
      </c>
      <c r="W151" s="130">
        <v>30.9</v>
      </c>
      <c r="X151" s="130">
        <v>11.8</v>
      </c>
    </row>
    <row r="152" spans="1:24" ht="17.25" x14ac:dyDescent="0.3">
      <c r="A152" s="21"/>
      <c r="B152" s="21" t="s">
        <v>296</v>
      </c>
      <c r="C152" s="21" t="s">
        <v>47</v>
      </c>
      <c r="D152" s="24" t="s">
        <v>938</v>
      </c>
      <c r="E152" s="6" t="s">
        <v>663</v>
      </c>
      <c r="F152" s="21" t="s">
        <v>613</v>
      </c>
      <c r="G152" s="21"/>
      <c r="H152" s="114">
        <v>45790</v>
      </c>
      <c r="I152" s="114">
        <v>45790</v>
      </c>
      <c r="J152" s="21" t="s">
        <v>920</v>
      </c>
      <c r="K152" s="182">
        <v>45810</v>
      </c>
      <c r="L152" s="255"/>
      <c r="M152" s="129" t="s">
        <v>935</v>
      </c>
      <c r="N152" s="181">
        <v>41.12</v>
      </c>
      <c r="O152" s="185"/>
      <c r="P152" s="181">
        <v>170.8</v>
      </c>
      <c r="Q152" s="129">
        <v>9</v>
      </c>
      <c r="R152" s="276"/>
      <c r="U152" s="21" t="s">
        <v>937</v>
      </c>
      <c r="V152" s="130">
        <v>59</v>
      </c>
      <c r="W152" s="130">
        <v>31.4</v>
      </c>
      <c r="X152" s="130">
        <v>9.6999999999999993</v>
      </c>
    </row>
    <row r="153" spans="1:24" ht="17.25" x14ac:dyDescent="0.3">
      <c r="A153" s="21">
        <v>4</v>
      </c>
      <c r="B153" s="21" t="s">
        <v>296</v>
      </c>
      <c r="C153" s="21" t="s">
        <v>47</v>
      </c>
      <c r="D153" s="21" t="s">
        <v>306</v>
      </c>
      <c r="E153" s="37" t="s">
        <v>664</v>
      </c>
      <c r="F153" s="21" t="s">
        <v>613</v>
      </c>
      <c r="G153" s="21"/>
      <c r="H153" s="114">
        <v>45757</v>
      </c>
      <c r="I153" s="114">
        <v>45758</v>
      </c>
      <c r="J153" s="21" t="s">
        <v>920</v>
      </c>
      <c r="K153" s="182">
        <v>45777</v>
      </c>
      <c r="L153" s="255" t="s">
        <v>306</v>
      </c>
      <c r="M153" s="129" t="s">
        <v>932</v>
      </c>
      <c r="N153" s="184">
        <v>35.479999999999997</v>
      </c>
      <c r="O153" s="129"/>
      <c r="P153" s="184">
        <v>132.69999999999999</v>
      </c>
      <c r="Q153" s="129">
        <v>7</v>
      </c>
      <c r="R153" s="275">
        <v>1053.9052574263414</v>
      </c>
      <c r="U153" s="21" t="s">
        <v>937</v>
      </c>
      <c r="V153" s="130">
        <v>55.8</v>
      </c>
      <c r="W153" s="130">
        <v>31.7</v>
      </c>
      <c r="X153" s="130">
        <v>12.5</v>
      </c>
    </row>
    <row r="154" spans="1:24" ht="17.25" x14ac:dyDescent="0.3">
      <c r="A154" s="21"/>
      <c r="B154" s="21" t="s">
        <v>296</v>
      </c>
      <c r="C154" s="21" t="s">
        <v>47</v>
      </c>
      <c r="D154" s="21" t="s">
        <v>939</v>
      </c>
      <c r="E154" s="37" t="s">
        <v>664</v>
      </c>
      <c r="F154" s="21" t="s">
        <v>613</v>
      </c>
      <c r="G154" s="21"/>
      <c r="H154" s="114">
        <v>45790</v>
      </c>
      <c r="I154" s="114">
        <v>45790</v>
      </c>
      <c r="J154" s="21" t="s">
        <v>920</v>
      </c>
      <c r="K154" s="182">
        <v>45810</v>
      </c>
      <c r="L154" s="255"/>
      <c r="M154" s="129" t="s">
        <v>935</v>
      </c>
      <c r="N154" s="181">
        <v>33.700000000000003</v>
      </c>
      <c r="O154" s="185"/>
      <c r="P154" s="181">
        <v>194.8</v>
      </c>
      <c r="Q154" s="129">
        <v>8</v>
      </c>
      <c r="R154" s="276"/>
      <c r="U154" s="21" t="s">
        <v>937</v>
      </c>
      <c r="V154" s="130">
        <v>58.6</v>
      </c>
      <c r="W154" s="130">
        <v>30.1</v>
      </c>
      <c r="X154" s="130">
        <v>11.3</v>
      </c>
    </row>
    <row r="155" spans="1:24" ht="17.25" x14ac:dyDescent="0.3">
      <c r="A155" s="21">
        <v>5</v>
      </c>
      <c r="B155" s="21" t="s">
        <v>296</v>
      </c>
      <c r="C155" s="21" t="s">
        <v>47</v>
      </c>
      <c r="D155" s="21" t="s">
        <v>308</v>
      </c>
      <c r="E155" s="37" t="s">
        <v>665</v>
      </c>
      <c r="F155" s="21" t="s">
        <v>613</v>
      </c>
      <c r="G155" s="21"/>
      <c r="H155" s="114">
        <v>45757</v>
      </c>
      <c r="I155" s="114">
        <v>45758</v>
      </c>
      <c r="J155" s="21" t="s">
        <v>920</v>
      </c>
      <c r="K155" s="182">
        <v>45777</v>
      </c>
      <c r="L155" s="255" t="s">
        <v>308</v>
      </c>
      <c r="M155" s="129" t="s">
        <v>932</v>
      </c>
      <c r="N155" s="184">
        <v>36.72</v>
      </c>
      <c r="O155" s="129"/>
      <c r="P155" s="184">
        <v>65.2</v>
      </c>
      <c r="Q155" s="129">
        <v>4</v>
      </c>
      <c r="R155" s="275">
        <v>762.29656966543644</v>
      </c>
      <c r="U155" s="21" t="s">
        <v>937</v>
      </c>
      <c r="V155" s="130">
        <v>54.2</v>
      </c>
      <c r="W155" s="130">
        <v>34.299999999999997</v>
      </c>
      <c r="X155" s="130">
        <v>11.5</v>
      </c>
    </row>
    <row r="156" spans="1:24" ht="17.25" x14ac:dyDescent="0.3">
      <c r="A156" s="21"/>
      <c r="B156" s="21" t="s">
        <v>296</v>
      </c>
      <c r="C156" s="21" t="s">
        <v>47</v>
      </c>
      <c r="D156" s="21" t="s">
        <v>940</v>
      </c>
      <c r="E156" s="37" t="s">
        <v>665</v>
      </c>
      <c r="F156" s="21" t="s">
        <v>613</v>
      </c>
      <c r="G156" s="21"/>
      <c r="H156" s="114">
        <v>45790</v>
      </c>
      <c r="I156" s="114">
        <v>45790</v>
      </c>
      <c r="J156" s="21" t="s">
        <v>920</v>
      </c>
      <c r="K156" s="182">
        <v>45810</v>
      </c>
      <c r="L156" s="255"/>
      <c r="M156" s="129" t="s">
        <v>935</v>
      </c>
      <c r="N156" s="181">
        <v>36.9</v>
      </c>
      <c r="O156" s="185"/>
      <c r="P156" s="181">
        <v>82.6</v>
      </c>
      <c r="Q156" s="129">
        <v>4</v>
      </c>
      <c r="R156" s="276"/>
      <c r="U156" s="21" t="s">
        <v>937</v>
      </c>
      <c r="V156" s="130">
        <v>52.8</v>
      </c>
      <c r="W156" s="130">
        <v>35.9</v>
      </c>
      <c r="X156" s="130">
        <v>11.3</v>
      </c>
    </row>
    <row r="157" spans="1:24" ht="17.25" x14ac:dyDescent="0.3">
      <c r="A157" s="21">
        <v>6</v>
      </c>
      <c r="B157" s="21" t="s">
        <v>296</v>
      </c>
      <c r="C157" s="21" t="s">
        <v>47</v>
      </c>
      <c r="D157" s="21" t="s">
        <v>310</v>
      </c>
      <c r="E157" s="6" t="s">
        <v>666</v>
      </c>
      <c r="F157" s="21" t="s">
        <v>613</v>
      </c>
      <c r="G157" s="21"/>
      <c r="H157" s="114">
        <v>45757</v>
      </c>
      <c r="I157" s="114">
        <v>45758</v>
      </c>
      <c r="J157" s="21" t="s">
        <v>920</v>
      </c>
      <c r="K157" s="182">
        <v>45777</v>
      </c>
      <c r="L157" s="255" t="s">
        <v>310</v>
      </c>
      <c r="M157" s="129" t="s">
        <v>932</v>
      </c>
      <c r="N157" s="184">
        <v>35.39</v>
      </c>
      <c r="O157" s="129"/>
      <c r="P157" s="184">
        <v>105.1</v>
      </c>
      <c r="Q157" s="129">
        <v>5</v>
      </c>
      <c r="R157" s="275">
        <v>814.93133280900236</v>
      </c>
      <c r="U157" s="21" t="s">
        <v>937</v>
      </c>
      <c r="V157" s="130">
        <v>54</v>
      </c>
      <c r="W157" s="130">
        <v>34.5</v>
      </c>
      <c r="X157" s="130">
        <v>11.5</v>
      </c>
    </row>
    <row r="158" spans="1:24" ht="17.25" x14ac:dyDescent="0.3">
      <c r="A158" s="21"/>
      <c r="B158" s="21" t="s">
        <v>296</v>
      </c>
      <c r="C158" s="21" t="s">
        <v>47</v>
      </c>
      <c r="D158" s="21" t="s">
        <v>941</v>
      </c>
      <c r="E158" s="6" t="s">
        <v>666</v>
      </c>
      <c r="F158" s="21" t="s">
        <v>613</v>
      </c>
      <c r="G158" s="21"/>
      <c r="H158" s="114">
        <v>45790</v>
      </c>
      <c r="I158" s="114">
        <v>45790</v>
      </c>
      <c r="J158" s="21" t="s">
        <v>920</v>
      </c>
      <c r="K158" s="182">
        <v>45810</v>
      </c>
      <c r="L158" s="255"/>
      <c r="M158" s="129" t="s">
        <v>935</v>
      </c>
      <c r="N158" s="181">
        <v>31.78</v>
      </c>
      <c r="O158" s="185"/>
      <c r="P158" s="181">
        <v>192.5</v>
      </c>
      <c r="Q158" s="129">
        <v>6</v>
      </c>
      <c r="R158" s="276"/>
      <c r="U158" s="21" t="s">
        <v>937</v>
      </c>
      <c r="V158" s="130">
        <v>54.5</v>
      </c>
      <c r="W158" s="130">
        <v>34.799999999999997</v>
      </c>
      <c r="X158" s="130">
        <v>10.7</v>
      </c>
    </row>
    <row r="159" spans="1:24" ht="17.25" x14ac:dyDescent="0.3">
      <c r="A159" s="21">
        <v>7</v>
      </c>
      <c r="B159" s="21" t="s">
        <v>296</v>
      </c>
      <c r="C159" s="21" t="s">
        <v>47</v>
      </c>
      <c r="D159" s="21" t="s">
        <v>312</v>
      </c>
      <c r="E159" s="6" t="s">
        <v>313</v>
      </c>
      <c r="F159" s="21" t="s">
        <v>613</v>
      </c>
      <c r="G159" s="21"/>
      <c r="H159" s="114">
        <v>45757</v>
      </c>
      <c r="I159" s="114">
        <v>45758</v>
      </c>
      <c r="J159" s="21" t="s">
        <v>920</v>
      </c>
      <c r="K159" s="182">
        <v>45777</v>
      </c>
      <c r="L159" s="255" t="s">
        <v>312</v>
      </c>
      <c r="M159" s="129" t="s">
        <v>932</v>
      </c>
      <c r="N159" s="130">
        <v>27.58</v>
      </c>
      <c r="O159" s="129"/>
      <c r="P159" s="130">
        <v>54.1</v>
      </c>
      <c r="Q159" s="183" t="s">
        <v>942</v>
      </c>
      <c r="R159" s="275">
        <v>1301.0466452900962</v>
      </c>
      <c r="U159" s="21" t="s">
        <v>937</v>
      </c>
      <c r="V159" s="130">
        <v>56.2</v>
      </c>
      <c r="W159" s="130">
        <v>30.3</v>
      </c>
      <c r="X159" s="130">
        <v>13.5</v>
      </c>
    </row>
    <row r="160" spans="1:24" ht="17.25" x14ac:dyDescent="0.3">
      <c r="A160" s="21"/>
      <c r="B160" s="21" t="s">
        <v>296</v>
      </c>
      <c r="C160" s="21" t="s">
        <v>47</v>
      </c>
      <c r="D160" s="21" t="s">
        <v>943</v>
      </c>
      <c r="E160" s="6" t="s">
        <v>313</v>
      </c>
      <c r="F160" s="21" t="s">
        <v>613</v>
      </c>
      <c r="G160" s="21"/>
      <c r="H160" s="114">
        <v>45790</v>
      </c>
      <c r="I160" s="114">
        <v>45790</v>
      </c>
      <c r="J160" s="21" t="s">
        <v>920</v>
      </c>
      <c r="K160" s="182">
        <v>45810</v>
      </c>
      <c r="L160" s="255"/>
      <c r="M160" s="129" t="s">
        <v>935</v>
      </c>
      <c r="N160" s="181">
        <v>27.64</v>
      </c>
      <c r="O160" s="185"/>
      <c r="P160" s="181">
        <v>112.8</v>
      </c>
      <c r="Q160" s="129">
        <v>9</v>
      </c>
      <c r="R160" s="276"/>
      <c r="U160" s="21" t="s">
        <v>937</v>
      </c>
      <c r="V160" s="130">
        <v>58.1</v>
      </c>
      <c r="W160" s="130">
        <v>29.9</v>
      </c>
      <c r="X160" s="130">
        <v>12</v>
      </c>
    </row>
    <row r="161" spans="1:24" ht="17.25" x14ac:dyDescent="0.3">
      <c r="A161" s="21">
        <v>8</v>
      </c>
      <c r="B161" s="21" t="s">
        <v>296</v>
      </c>
      <c r="C161" s="21" t="s">
        <v>47</v>
      </c>
      <c r="D161" s="24" t="s">
        <v>314</v>
      </c>
      <c r="E161" s="6" t="s">
        <v>670</v>
      </c>
      <c r="F161" s="21" t="s">
        <v>613</v>
      </c>
      <c r="G161" s="21"/>
      <c r="H161" s="114">
        <v>45757</v>
      </c>
      <c r="I161" s="114">
        <v>45758</v>
      </c>
      <c r="J161" s="21" t="s">
        <v>920</v>
      </c>
      <c r="K161" s="182">
        <v>45777</v>
      </c>
      <c r="L161" s="255" t="s">
        <v>314</v>
      </c>
      <c r="M161" s="129" t="s">
        <v>932</v>
      </c>
      <c r="N161" s="184">
        <v>38.32</v>
      </c>
      <c r="O161" s="129"/>
      <c r="P161" s="184">
        <v>186.4</v>
      </c>
      <c r="Q161" s="129">
        <v>9</v>
      </c>
      <c r="R161" s="275">
        <v>1243.8744025651883</v>
      </c>
      <c r="U161" s="21" t="s">
        <v>937</v>
      </c>
      <c r="V161" s="130">
        <v>58.1</v>
      </c>
      <c r="W161" s="130">
        <v>29.5</v>
      </c>
      <c r="X161" s="130">
        <v>12.5</v>
      </c>
    </row>
    <row r="162" spans="1:24" ht="17.25" x14ac:dyDescent="0.3">
      <c r="A162" s="21"/>
      <c r="B162" s="21" t="s">
        <v>296</v>
      </c>
      <c r="C162" s="21" t="s">
        <v>47</v>
      </c>
      <c r="D162" s="24" t="s">
        <v>944</v>
      </c>
      <c r="E162" s="6" t="s">
        <v>670</v>
      </c>
      <c r="F162" s="21" t="s">
        <v>613</v>
      </c>
      <c r="G162" s="21"/>
      <c r="H162" s="114">
        <v>45790</v>
      </c>
      <c r="I162" s="114">
        <v>45790</v>
      </c>
      <c r="J162" s="21" t="s">
        <v>920</v>
      </c>
      <c r="K162" s="182">
        <v>45810</v>
      </c>
      <c r="L162" s="255"/>
      <c r="M162" s="129" t="s">
        <v>935</v>
      </c>
      <c r="N162" s="181">
        <v>38.21</v>
      </c>
      <c r="O162" s="185"/>
      <c r="P162" s="181">
        <v>266.2</v>
      </c>
      <c r="Q162" s="183" t="s">
        <v>945</v>
      </c>
      <c r="R162" s="276"/>
      <c r="U162" s="21" t="s">
        <v>937</v>
      </c>
      <c r="V162" s="130">
        <v>58.6</v>
      </c>
      <c r="W162" s="130">
        <v>30.6</v>
      </c>
      <c r="X162" s="130">
        <v>10.9</v>
      </c>
    </row>
    <row r="163" spans="1:24" ht="17.25" x14ac:dyDescent="0.3">
      <c r="A163" s="21">
        <v>9</v>
      </c>
      <c r="B163" s="21" t="s">
        <v>296</v>
      </c>
      <c r="C163" s="21" t="s">
        <v>47</v>
      </c>
      <c r="D163" s="21" t="s">
        <v>316</v>
      </c>
      <c r="E163" s="6" t="s">
        <v>317</v>
      </c>
      <c r="F163" s="21" t="s">
        <v>613</v>
      </c>
      <c r="G163" s="21"/>
      <c r="H163" s="114">
        <v>45757</v>
      </c>
      <c r="I163" s="114">
        <v>45758</v>
      </c>
      <c r="J163" s="21" t="s">
        <v>920</v>
      </c>
      <c r="K163" s="182">
        <v>45777</v>
      </c>
      <c r="L163" s="255" t="s">
        <v>316</v>
      </c>
      <c r="M163" s="129" t="s">
        <v>932</v>
      </c>
      <c r="N163" s="184">
        <v>38.049999999999997</v>
      </c>
      <c r="O163" s="129"/>
      <c r="P163" s="184">
        <v>74</v>
      </c>
      <c r="Q163" s="129">
        <v>5</v>
      </c>
      <c r="R163" s="275">
        <v>916.26837679230437</v>
      </c>
      <c r="U163" s="21" t="s">
        <v>927</v>
      </c>
      <c r="V163" s="130">
        <v>50.6</v>
      </c>
      <c r="W163" s="130">
        <v>34.5</v>
      </c>
      <c r="X163" s="130">
        <v>14.9</v>
      </c>
    </row>
    <row r="164" spans="1:24" ht="17.25" x14ac:dyDescent="0.3">
      <c r="A164" s="21"/>
      <c r="B164" s="21" t="s">
        <v>296</v>
      </c>
      <c r="C164" s="21" t="s">
        <v>47</v>
      </c>
      <c r="D164" s="21" t="s">
        <v>946</v>
      </c>
      <c r="E164" s="6" t="s">
        <v>317</v>
      </c>
      <c r="F164" s="21" t="s">
        <v>613</v>
      </c>
      <c r="G164" s="21"/>
      <c r="H164" s="114">
        <v>45790</v>
      </c>
      <c r="I164" s="114">
        <v>45790</v>
      </c>
      <c r="J164" s="21" t="s">
        <v>920</v>
      </c>
      <c r="K164" s="182">
        <v>45810</v>
      </c>
      <c r="L164" s="255"/>
      <c r="M164" s="129" t="s">
        <v>935</v>
      </c>
      <c r="N164" s="181">
        <v>37.86</v>
      </c>
      <c r="O164" s="185"/>
      <c r="P164" s="181">
        <v>157.9</v>
      </c>
      <c r="Q164" s="129">
        <v>6</v>
      </c>
      <c r="R164" s="276"/>
      <c r="U164" s="21" t="s">
        <v>937</v>
      </c>
      <c r="V164" s="130">
        <v>53.5</v>
      </c>
      <c r="W164" s="130">
        <v>35.200000000000003</v>
      </c>
      <c r="X164" s="130">
        <v>11.3</v>
      </c>
    </row>
    <row r="165" spans="1:24" ht="17.25" x14ac:dyDescent="0.3">
      <c r="A165" s="21">
        <v>10</v>
      </c>
      <c r="B165" s="21" t="s">
        <v>296</v>
      </c>
      <c r="C165" s="21" t="s">
        <v>47</v>
      </c>
      <c r="D165" s="21" t="s">
        <v>318</v>
      </c>
      <c r="E165" s="73" t="s">
        <v>678</v>
      </c>
      <c r="F165" s="21" t="s">
        <v>613</v>
      </c>
      <c r="G165" s="21"/>
      <c r="H165" s="114">
        <v>45757</v>
      </c>
      <c r="I165" s="114">
        <v>45758</v>
      </c>
      <c r="J165" s="21" t="s">
        <v>920</v>
      </c>
      <c r="K165" s="182">
        <v>45777</v>
      </c>
      <c r="L165" s="255" t="s">
        <v>318</v>
      </c>
      <c r="M165" s="129" t="s">
        <v>932</v>
      </c>
      <c r="N165" s="184">
        <v>34.46</v>
      </c>
      <c r="O165" s="129"/>
      <c r="P165" s="184">
        <v>173.9</v>
      </c>
      <c r="Q165" s="183" t="s">
        <v>947</v>
      </c>
      <c r="R165" s="275">
        <v>644.01960191179137</v>
      </c>
      <c r="U165" s="21" t="s">
        <v>937</v>
      </c>
      <c r="V165" s="130">
        <v>60.5</v>
      </c>
      <c r="W165" s="130">
        <v>26</v>
      </c>
      <c r="X165" s="130">
        <v>13.5</v>
      </c>
    </row>
    <row r="166" spans="1:24" ht="17.25" x14ac:dyDescent="0.3">
      <c r="A166" s="21"/>
      <c r="B166" s="21" t="s">
        <v>296</v>
      </c>
      <c r="C166" s="21" t="s">
        <v>47</v>
      </c>
      <c r="D166" s="21" t="s">
        <v>948</v>
      </c>
      <c r="E166" s="73" t="s">
        <v>678</v>
      </c>
      <c r="F166" s="21" t="s">
        <v>613</v>
      </c>
      <c r="G166" s="21"/>
      <c r="H166" s="114">
        <v>45790</v>
      </c>
      <c r="I166" s="114">
        <v>45790</v>
      </c>
      <c r="J166" s="21" t="s">
        <v>920</v>
      </c>
      <c r="K166" s="182">
        <v>45810</v>
      </c>
      <c r="L166" s="255"/>
      <c r="M166" s="129" t="s">
        <v>935</v>
      </c>
      <c r="N166" s="181">
        <v>31.35</v>
      </c>
      <c r="O166" s="185"/>
      <c r="P166" s="181">
        <v>250.7</v>
      </c>
      <c r="Q166" s="183" t="s">
        <v>949</v>
      </c>
      <c r="R166" s="276"/>
      <c r="U166" s="21" t="s">
        <v>937</v>
      </c>
      <c r="V166" s="130">
        <v>65.8</v>
      </c>
      <c r="W166" s="130">
        <v>27.1</v>
      </c>
      <c r="X166" s="130">
        <v>7.1</v>
      </c>
    </row>
    <row r="167" spans="1:24" ht="17.25" x14ac:dyDescent="0.3">
      <c r="A167" s="21">
        <v>11</v>
      </c>
      <c r="B167" s="21" t="s">
        <v>296</v>
      </c>
      <c r="C167" s="21" t="s">
        <v>47</v>
      </c>
      <c r="D167" s="24" t="s">
        <v>320</v>
      </c>
      <c r="E167" s="6" t="s">
        <v>676</v>
      </c>
      <c r="F167" s="21" t="s">
        <v>613</v>
      </c>
      <c r="G167" s="21"/>
      <c r="H167" s="114">
        <v>45757</v>
      </c>
      <c r="I167" s="114">
        <v>45758</v>
      </c>
      <c r="J167" s="21" t="s">
        <v>920</v>
      </c>
      <c r="K167" s="182">
        <v>45777</v>
      </c>
      <c r="L167" s="255" t="s">
        <v>320</v>
      </c>
      <c r="M167" s="129" t="s">
        <v>932</v>
      </c>
      <c r="N167" s="184">
        <v>37.96</v>
      </c>
      <c r="O167" s="129"/>
      <c r="P167" s="184">
        <v>106.6</v>
      </c>
      <c r="Q167" s="129">
        <v>5</v>
      </c>
      <c r="R167" s="275">
        <v>908.10091354588906</v>
      </c>
      <c r="U167" s="21" t="s">
        <v>937</v>
      </c>
      <c r="V167" s="130">
        <v>56.2</v>
      </c>
      <c r="W167" s="130">
        <v>32</v>
      </c>
      <c r="X167" s="130">
        <v>11.8</v>
      </c>
    </row>
    <row r="168" spans="1:24" ht="17.25" x14ac:dyDescent="0.3">
      <c r="A168" s="21"/>
      <c r="B168" s="21" t="s">
        <v>296</v>
      </c>
      <c r="C168" s="21" t="s">
        <v>47</v>
      </c>
      <c r="D168" s="24" t="s">
        <v>950</v>
      </c>
      <c r="E168" s="6" t="s">
        <v>676</v>
      </c>
      <c r="F168" s="21" t="s">
        <v>613</v>
      </c>
      <c r="G168" s="21"/>
      <c r="H168" s="114">
        <v>45790</v>
      </c>
      <c r="I168" s="114">
        <v>45790</v>
      </c>
      <c r="J168" s="21" t="s">
        <v>920</v>
      </c>
      <c r="K168" s="182">
        <v>45810</v>
      </c>
      <c r="L168" s="255"/>
      <c r="M168" s="129" t="s">
        <v>935</v>
      </c>
      <c r="N168" s="181">
        <v>37.42</v>
      </c>
      <c r="O168" s="185"/>
      <c r="P168" s="181">
        <v>380.7</v>
      </c>
      <c r="Q168" s="183" t="s">
        <v>951</v>
      </c>
      <c r="R168" s="276"/>
      <c r="U168" s="21" t="s">
        <v>937</v>
      </c>
      <c r="V168" s="130">
        <v>58.6</v>
      </c>
      <c r="W168" s="130">
        <v>30.7</v>
      </c>
      <c r="X168" s="130">
        <v>10.7</v>
      </c>
    </row>
    <row r="169" spans="1:24" ht="17.25" x14ac:dyDescent="0.3">
      <c r="A169" s="21">
        <v>12</v>
      </c>
      <c r="B169" s="21" t="s">
        <v>296</v>
      </c>
      <c r="C169" s="21" t="s">
        <v>47</v>
      </c>
      <c r="D169" s="24" t="s">
        <v>322</v>
      </c>
      <c r="E169" s="6" t="s">
        <v>674</v>
      </c>
      <c r="F169" s="21" t="s">
        <v>613</v>
      </c>
      <c r="G169" s="21"/>
      <c r="H169" s="114">
        <v>45757</v>
      </c>
      <c r="I169" s="114">
        <v>45758</v>
      </c>
      <c r="J169" s="21" t="s">
        <v>920</v>
      </c>
      <c r="K169" s="182">
        <v>45777</v>
      </c>
      <c r="L169" s="255" t="s">
        <v>322</v>
      </c>
      <c r="M169" s="129" t="s">
        <v>932</v>
      </c>
      <c r="N169" s="184">
        <v>34.64</v>
      </c>
      <c r="O169" s="129"/>
      <c r="P169" s="184">
        <v>22.3</v>
      </c>
      <c r="Q169" s="129">
        <v>3</v>
      </c>
      <c r="R169" s="275">
        <v>719.94676023957891</v>
      </c>
      <c r="U169" s="21" t="s">
        <v>937</v>
      </c>
      <c r="V169" s="130">
        <v>56.3</v>
      </c>
      <c r="W169" s="130">
        <v>31.7</v>
      </c>
      <c r="X169" s="130">
        <v>12</v>
      </c>
    </row>
    <row r="170" spans="1:24" ht="17.25" x14ac:dyDescent="0.3">
      <c r="A170" s="21"/>
      <c r="B170" s="21" t="s">
        <v>296</v>
      </c>
      <c r="C170" s="21" t="s">
        <v>47</v>
      </c>
      <c r="D170" s="24" t="s">
        <v>952</v>
      </c>
      <c r="E170" s="6" t="s">
        <v>674</v>
      </c>
      <c r="F170" s="21" t="s">
        <v>613</v>
      </c>
      <c r="G170" s="21"/>
      <c r="H170" s="114">
        <v>45790</v>
      </c>
      <c r="I170" s="114">
        <v>45790</v>
      </c>
      <c r="J170" s="21" t="s">
        <v>920</v>
      </c>
      <c r="K170" s="182">
        <v>45810</v>
      </c>
      <c r="L170" s="255"/>
      <c r="M170" s="129" t="s">
        <v>935</v>
      </c>
      <c r="N170" s="181">
        <v>39.18</v>
      </c>
      <c r="O170" s="185"/>
      <c r="P170" s="181">
        <v>63.2</v>
      </c>
      <c r="Q170" s="183" t="s">
        <v>933</v>
      </c>
      <c r="R170" s="276"/>
      <c r="U170" s="21" t="s">
        <v>937</v>
      </c>
      <c r="V170" s="130">
        <v>55.9</v>
      </c>
      <c r="W170" s="130">
        <v>32.9</v>
      </c>
      <c r="X170" s="130">
        <v>11.2</v>
      </c>
    </row>
    <row r="173" spans="1:24" ht="17.25" x14ac:dyDescent="0.3">
      <c r="A173" s="21">
        <v>1</v>
      </c>
      <c r="B173" s="21" t="s">
        <v>43</v>
      </c>
      <c r="C173" s="21" t="s">
        <v>76</v>
      </c>
      <c r="D173" s="21" t="s">
        <v>953</v>
      </c>
      <c r="E173" s="6" t="s">
        <v>75</v>
      </c>
      <c r="F173" s="21" t="s">
        <v>606</v>
      </c>
      <c r="G173" s="21"/>
      <c r="H173" s="114">
        <v>45790</v>
      </c>
      <c r="I173" s="114">
        <v>45790</v>
      </c>
      <c r="J173" s="21" t="s">
        <v>920</v>
      </c>
      <c r="K173" s="114">
        <v>45810</v>
      </c>
      <c r="L173" s="130">
        <v>5.9</v>
      </c>
      <c r="M173" s="130">
        <v>0.55000000000000004</v>
      </c>
      <c r="N173" s="130">
        <v>18.850000000000001</v>
      </c>
      <c r="O173" s="130">
        <v>105.05</v>
      </c>
      <c r="P173" s="130">
        <v>145.1</v>
      </c>
      <c r="Q173" s="131">
        <v>0.19</v>
      </c>
      <c r="R173" s="132">
        <v>5.26</v>
      </c>
      <c r="S173" s="133">
        <v>1.69</v>
      </c>
    </row>
    <row r="174" spans="1:24" ht="17.25" x14ac:dyDescent="0.3">
      <c r="A174" s="21">
        <v>2</v>
      </c>
      <c r="B174" s="21" t="s">
        <v>43</v>
      </c>
      <c r="C174" s="21" t="s">
        <v>76</v>
      </c>
      <c r="D174" s="21" t="s">
        <v>954</v>
      </c>
      <c r="E174" s="6" t="s">
        <v>75</v>
      </c>
      <c r="F174" s="21" t="s">
        <v>606</v>
      </c>
      <c r="G174" s="21"/>
      <c r="H174" s="114">
        <v>45790</v>
      </c>
      <c r="I174" s="114">
        <v>45790</v>
      </c>
      <c r="J174" s="21" t="s">
        <v>920</v>
      </c>
      <c r="K174" s="114">
        <v>45810</v>
      </c>
      <c r="L174" s="130">
        <v>5.4</v>
      </c>
      <c r="M174" s="130">
        <v>0.62</v>
      </c>
      <c r="N174" s="130">
        <v>15.99</v>
      </c>
      <c r="O174" s="130">
        <v>105.65</v>
      </c>
      <c r="P174" s="130">
        <v>122.8</v>
      </c>
      <c r="Q174" s="131">
        <v>0.23</v>
      </c>
      <c r="R174" s="132">
        <v>4.5599999999999996</v>
      </c>
      <c r="S174" s="133">
        <v>1.31</v>
      </c>
    </row>
    <row r="175" spans="1:24" ht="17.25" x14ac:dyDescent="0.3">
      <c r="A175" s="21">
        <v>3</v>
      </c>
      <c r="B175" s="21" t="s">
        <v>43</v>
      </c>
      <c r="C175" s="21" t="s">
        <v>76</v>
      </c>
      <c r="D175" s="21" t="s">
        <v>955</v>
      </c>
      <c r="E175" s="6" t="s">
        <v>75</v>
      </c>
      <c r="F175" s="21" t="s">
        <v>606</v>
      </c>
      <c r="G175" s="21"/>
      <c r="H175" s="114">
        <v>45790</v>
      </c>
      <c r="I175" s="114">
        <v>45790</v>
      </c>
      <c r="J175" s="21" t="s">
        <v>920</v>
      </c>
      <c r="K175" s="114">
        <v>45810</v>
      </c>
      <c r="L175" s="130">
        <v>5.3</v>
      </c>
      <c r="M175" s="130">
        <v>0.46</v>
      </c>
      <c r="N175" s="130">
        <v>22.42</v>
      </c>
      <c r="O175" s="130">
        <v>136.97999999999999</v>
      </c>
      <c r="P175" s="130">
        <v>81.8</v>
      </c>
      <c r="Q175" s="131">
        <v>0.17</v>
      </c>
      <c r="R175" s="132">
        <v>3.96</v>
      </c>
      <c r="S175" s="133">
        <v>1.1299999999999999</v>
      </c>
    </row>
    <row r="176" spans="1:24" ht="17.25" x14ac:dyDescent="0.3">
      <c r="A176" s="21">
        <v>4</v>
      </c>
      <c r="B176" s="21" t="s">
        <v>43</v>
      </c>
      <c r="C176" s="21" t="s">
        <v>76</v>
      </c>
      <c r="D176" s="21" t="s">
        <v>956</v>
      </c>
      <c r="E176" s="6" t="s">
        <v>75</v>
      </c>
      <c r="F176" s="21" t="s">
        <v>606</v>
      </c>
      <c r="G176" s="21"/>
      <c r="H176" s="114">
        <v>45790</v>
      </c>
      <c r="I176" s="114">
        <v>45790</v>
      </c>
      <c r="J176" s="21" t="s">
        <v>920</v>
      </c>
      <c r="K176" s="114">
        <v>45810</v>
      </c>
      <c r="L176" s="134">
        <v>5.6</v>
      </c>
      <c r="M176" s="130">
        <v>0.45</v>
      </c>
      <c r="N176" s="130">
        <v>18.53</v>
      </c>
      <c r="O176" s="130">
        <v>110.96</v>
      </c>
      <c r="P176" s="130">
        <v>98.9</v>
      </c>
      <c r="Q176" s="131">
        <v>0.2</v>
      </c>
      <c r="R176" s="132">
        <v>4.71</v>
      </c>
      <c r="S176" s="133">
        <v>1.52</v>
      </c>
    </row>
    <row r="177" spans="1:19" ht="17.25" x14ac:dyDescent="0.3">
      <c r="A177" s="21">
        <v>5</v>
      </c>
      <c r="B177" s="21" t="s">
        <v>43</v>
      </c>
      <c r="C177" s="21" t="s">
        <v>76</v>
      </c>
      <c r="D177" s="21" t="s">
        <v>957</v>
      </c>
      <c r="E177" s="6" t="s">
        <v>75</v>
      </c>
      <c r="F177" s="21" t="s">
        <v>606</v>
      </c>
      <c r="G177" s="21"/>
      <c r="H177" s="114">
        <v>45790</v>
      </c>
      <c r="I177" s="114">
        <v>45790</v>
      </c>
      <c r="J177" s="21" t="s">
        <v>920</v>
      </c>
      <c r="K177" s="114">
        <v>45810</v>
      </c>
      <c r="L177" s="130">
        <v>5.9</v>
      </c>
      <c r="M177" s="130">
        <v>0.46</v>
      </c>
      <c r="N177" s="130">
        <v>21.13</v>
      </c>
      <c r="O177" s="130">
        <v>114.96</v>
      </c>
      <c r="P177" s="130">
        <v>175.7</v>
      </c>
      <c r="Q177" s="131">
        <v>0.18</v>
      </c>
      <c r="R177" s="132">
        <v>5.32</v>
      </c>
      <c r="S177" s="133">
        <v>1.75</v>
      </c>
    </row>
    <row r="178" spans="1:19" ht="17.25" x14ac:dyDescent="0.3">
      <c r="A178" s="21">
        <v>6</v>
      </c>
      <c r="B178" s="21" t="s">
        <v>43</v>
      </c>
      <c r="C178" s="21" t="s">
        <v>76</v>
      </c>
      <c r="D178" s="21" t="s">
        <v>958</v>
      </c>
      <c r="E178" s="6" t="s">
        <v>75</v>
      </c>
      <c r="F178" s="21" t="s">
        <v>606</v>
      </c>
      <c r="G178" s="21"/>
      <c r="H178" s="114">
        <v>45790</v>
      </c>
      <c r="I178" s="114">
        <v>45790</v>
      </c>
      <c r="J178" s="21" t="s">
        <v>920</v>
      </c>
      <c r="K178" s="114">
        <v>45810</v>
      </c>
      <c r="L178" s="130">
        <v>5.6</v>
      </c>
      <c r="M178" s="130">
        <v>0.57999999999999996</v>
      </c>
      <c r="N178" s="130">
        <v>18.059999999999999</v>
      </c>
      <c r="O178" s="130">
        <v>98.11</v>
      </c>
      <c r="P178" s="130">
        <v>121.7</v>
      </c>
      <c r="Q178" s="131">
        <v>0.18</v>
      </c>
      <c r="R178" s="132">
        <v>4.87</v>
      </c>
      <c r="S178" s="133">
        <v>1.34</v>
      </c>
    </row>
    <row r="179" spans="1:19" ht="17.25" x14ac:dyDescent="0.3">
      <c r="A179" s="21">
        <v>7</v>
      </c>
      <c r="B179" s="21" t="s">
        <v>43</v>
      </c>
      <c r="C179" s="21" t="s">
        <v>76</v>
      </c>
      <c r="D179" s="21" t="s">
        <v>959</v>
      </c>
      <c r="E179" s="6" t="s">
        <v>75</v>
      </c>
      <c r="F179" s="21" t="s">
        <v>606</v>
      </c>
      <c r="G179" s="21"/>
      <c r="H179" s="114">
        <v>45790</v>
      </c>
      <c r="I179" s="114">
        <v>45790</v>
      </c>
      <c r="J179" s="21" t="s">
        <v>920</v>
      </c>
      <c r="K179" s="114">
        <v>45810</v>
      </c>
      <c r="L179" s="130">
        <v>5.8</v>
      </c>
      <c r="M179" s="130">
        <v>0.53</v>
      </c>
      <c r="N179" s="130">
        <v>14.39</v>
      </c>
      <c r="O179" s="130">
        <v>70.64</v>
      </c>
      <c r="P179" s="130">
        <v>170.6</v>
      </c>
      <c r="Q179" s="131">
        <v>0.17</v>
      </c>
      <c r="R179" s="132">
        <v>5.27</v>
      </c>
      <c r="S179" s="133">
        <v>1.45</v>
      </c>
    </row>
    <row r="180" spans="1:19" ht="17.25" x14ac:dyDescent="0.3">
      <c r="A180" s="21">
        <v>8</v>
      </c>
      <c r="B180" s="21" t="s">
        <v>43</v>
      </c>
      <c r="C180" s="21" t="s">
        <v>76</v>
      </c>
      <c r="D180" s="21" t="s">
        <v>960</v>
      </c>
      <c r="E180" s="6" t="s">
        <v>75</v>
      </c>
      <c r="F180" s="21" t="s">
        <v>606</v>
      </c>
      <c r="G180" s="21"/>
      <c r="H180" s="114">
        <v>45790</v>
      </c>
      <c r="I180" s="114">
        <v>45790</v>
      </c>
      <c r="J180" s="21" t="s">
        <v>920</v>
      </c>
      <c r="K180" s="114">
        <v>45810</v>
      </c>
      <c r="L180" s="130">
        <v>6.2</v>
      </c>
      <c r="M180" s="130">
        <v>0.42</v>
      </c>
      <c r="N180" s="130">
        <v>15.85</v>
      </c>
      <c r="O180" s="130">
        <v>50.34</v>
      </c>
      <c r="P180" s="130">
        <v>297</v>
      </c>
      <c r="Q180" s="131">
        <v>0.2</v>
      </c>
      <c r="R180" s="132">
        <v>6.2</v>
      </c>
      <c r="S180" s="133">
        <v>2.5299999999999998</v>
      </c>
    </row>
    <row r="181" spans="1:19" ht="17.25" x14ac:dyDescent="0.3">
      <c r="A181" s="21">
        <v>9</v>
      </c>
      <c r="B181" s="21" t="s">
        <v>43</v>
      </c>
      <c r="C181" s="21" t="s">
        <v>76</v>
      </c>
      <c r="D181" s="21" t="s">
        <v>961</v>
      </c>
      <c r="E181" s="6" t="s">
        <v>75</v>
      </c>
      <c r="F181" s="21" t="s">
        <v>606</v>
      </c>
      <c r="G181" s="21"/>
      <c r="H181" s="114">
        <v>45790</v>
      </c>
      <c r="I181" s="114">
        <v>45790</v>
      </c>
      <c r="J181" s="21" t="s">
        <v>920</v>
      </c>
      <c r="K181" s="114">
        <v>45810</v>
      </c>
      <c r="L181" s="130">
        <v>6.4</v>
      </c>
      <c r="M181" s="130">
        <v>0.45</v>
      </c>
      <c r="N181" s="130">
        <v>12.81</v>
      </c>
      <c r="O181" s="130">
        <v>38.840000000000003</v>
      </c>
      <c r="P181" s="130">
        <v>292</v>
      </c>
      <c r="Q181" s="131">
        <v>0.21</v>
      </c>
      <c r="R181" s="132">
        <v>6.65</v>
      </c>
      <c r="S181" s="133">
        <v>2.67</v>
      </c>
    </row>
    <row r="182" spans="1:19" ht="17.25" x14ac:dyDescent="0.3">
      <c r="A182" s="21">
        <v>10</v>
      </c>
      <c r="B182" s="21" t="s">
        <v>43</v>
      </c>
      <c r="C182" s="21" t="s">
        <v>76</v>
      </c>
      <c r="D182" s="21" t="s">
        <v>962</v>
      </c>
      <c r="E182" s="6" t="s">
        <v>75</v>
      </c>
      <c r="F182" s="21" t="s">
        <v>606</v>
      </c>
      <c r="G182" s="21"/>
      <c r="H182" s="114">
        <v>45790</v>
      </c>
      <c r="I182" s="114">
        <v>45790</v>
      </c>
      <c r="J182" s="21" t="s">
        <v>920</v>
      </c>
      <c r="K182" s="114">
        <v>45810</v>
      </c>
      <c r="L182" s="130">
        <v>5.7</v>
      </c>
      <c r="M182" s="130">
        <v>0.59</v>
      </c>
      <c r="N182" s="130">
        <v>19.2</v>
      </c>
      <c r="O182" s="130">
        <v>163.41999999999999</v>
      </c>
      <c r="P182" s="130">
        <v>194.9</v>
      </c>
      <c r="Q182" s="131">
        <v>0.21</v>
      </c>
      <c r="R182" s="132">
        <v>5.43</v>
      </c>
      <c r="S182" s="133">
        <v>1.85</v>
      </c>
    </row>
    <row r="183" spans="1:19" ht="17.25" x14ac:dyDescent="0.3">
      <c r="A183" s="21">
        <v>11</v>
      </c>
      <c r="B183" s="21" t="s">
        <v>43</v>
      </c>
      <c r="C183" s="21" t="s">
        <v>76</v>
      </c>
      <c r="D183" s="21" t="s">
        <v>963</v>
      </c>
      <c r="E183" s="6" t="s">
        <v>75</v>
      </c>
      <c r="F183" s="21" t="s">
        <v>606</v>
      </c>
      <c r="G183" s="21"/>
      <c r="H183" s="114">
        <v>45790</v>
      </c>
      <c r="I183" s="114">
        <v>45790</v>
      </c>
      <c r="J183" s="21" t="s">
        <v>920</v>
      </c>
      <c r="K183" s="114">
        <v>45810</v>
      </c>
      <c r="L183" s="130">
        <v>5.2</v>
      </c>
      <c r="M183" s="130">
        <v>0.94</v>
      </c>
      <c r="N183" s="130">
        <v>22.35</v>
      </c>
      <c r="O183" s="130">
        <v>171.48</v>
      </c>
      <c r="P183" s="130">
        <v>67.2</v>
      </c>
      <c r="Q183" s="131">
        <v>0.27</v>
      </c>
      <c r="R183" s="132">
        <v>4.2699999999999996</v>
      </c>
      <c r="S183" s="133">
        <v>1.31</v>
      </c>
    </row>
    <row r="184" spans="1:19" ht="17.25" x14ac:dyDescent="0.3">
      <c r="A184" s="21">
        <v>12</v>
      </c>
      <c r="B184" s="21" t="s">
        <v>43</v>
      </c>
      <c r="C184" s="21" t="s">
        <v>76</v>
      </c>
      <c r="D184" s="21" t="s">
        <v>964</v>
      </c>
      <c r="E184" s="6" t="s">
        <v>75</v>
      </c>
      <c r="F184" s="21" t="s">
        <v>606</v>
      </c>
      <c r="G184" s="21"/>
      <c r="H184" s="114">
        <v>45790</v>
      </c>
      <c r="I184" s="114">
        <v>45790</v>
      </c>
      <c r="J184" s="21" t="s">
        <v>920</v>
      </c>
      <c r="K184" s="114">
        <v>45810</v>
      </c>
      <c r="L184" s="130">
        <v>5.0999999999999996</v>
      </c>
      <c r="M184" s="130">
        <v>0.95</v>
      </c>
      <c r="N184" s="130">
        <v>19.73</v>
      </c>
      <c r="O184" s="130">
        <v>123.68</v>
      </c>
      <c r="P184" s="130">
        <v>111.8</v>
      </c>
      <c r="Q184" s="131">
        <v>0.25</v>
      </c>
      <c r="R184" s="132">
        <v>4.3600000000000003</v>
      </c>
      <c r="S184" s="133">
        <v>1.56</v>
      </c>
    </row>
    <row r="185" spans="1:19" ht="17.25" x14ac:dyDescent="0.3">
      <c r="A185" s="21">
        <v>13</v>
      </c>
      <c r="B185" s="21" t="s">
        <v>43</v>
      </c>
      <c r="C185" s="21" t="s">
        <v>76</v>
      </c>
      <c r="D185" s="21" t="s">
        <v>965</v>
      </c>
      <c r="E185" s="6" t="s">
        <v>75</v>
      </c>
      <c r="F185" s="21" t="s">
        <v>606</v>
      </c>
      <c r="G185" s="21"/>
      <c r="H185" s="114">
        <v>45790</v>
      </c>
      <c r="I185" s="114">
        <v>45790</v>
      </c>
      <c r="J185" s="21" t="s">
        <v>920</v>
      </c>
      <c r="K185" s="114">
        <v>45810</v>
      </c>
      <c r="L185" s="130">
        <v>5.9</v>
      </c>
      <c r="M185" s="130">
        <v>0.9</v>
      </c>
      <c r="N185" s="130">
        <v>23.82</v>
      </c>
      <c r="O185" s="130">
        <v>208.43</v>
      </c>
      <c r="P185" s="130">
        <v>119.6</v>
      </c>
      <c r="Q185" s="131">
        <v>0.46</v>
      </c>
      <c r="R185" s="132">
        <v>5.26</v>
      </c>
      <c r="S185" s="133">
        <v>1.78</v>
      </c>
    </row>
    <row r="186" spans="1:19" ht="17.25" x14ac:dyDescent="0.3">
      <c r="A186" s="21">
        <v>14</v>
      </c>
      <c r="B186" s="21" t="s">
        <v>43</v>
      </c>
      <c r="C186" s="21" t="s">
        <v>76</v>
      </c>
      <c r="D186" s="21" t="s">
        <v>966</v>
      </c>
      <c r="E186" s="6" t="s">
        <v>75</v>
      </c>
      <c r="F186" s="21" t="s">
        <v>606</v>
      </c>
      <c r="G186" s="21"/>
      <c r="H186" s="114">
        <v>45790</v>
      </c>
      <c r="I186" s="114">
        <v>45790</v>
      </c>
      <c r="J186" s="21" t="s">
        <v>920</v>
      </c>
      <c r="K186" s="114">
        <v>45810</v>
      </c>
      <c r="L186" s="134">
        <v>5.3</v>
      </c>
      <c r="M186" s="130">
        <v>0.87</v>
      </c>
      <c r="N186" s="130">
        <v>13.76</v>
      </c>
      <c r="O186" s="130">
        <v>19.68</v>
      </c>
      <c r="P186" s="130">
        <v>222.3</v>
      </c>
      <c r="Q186" s="131">
        <v>0.19</v>
      </c>
      <c r="R186" s="132">
        <v>5.0199999999999996</v>
      </c>
      <c r="S186" s="133">
        <v>2.02</v>
      </c>
    </row>
    <row r="187" spans="1:19" ht="17.25" x14ac:dyDescent="0.3">
      <c r="A187" s="21">
        <v>15</v>
      </c>
      <c r="B187" s="21" t="s">
        <v>43</v>
      </c>
      <c r="C187" s="21" t="s">
        <v>76</v>
      </c>
      <c r="D187" s="21" t="s">
        <v>967</v>
      </c>
      <c r="E187" s="6" t="s">
        <v>75</v>
      </c>
      <c r="F187" s="21" t="s">
        <v>606</v>
      </c>
      <c r="G187" s="21"/>
      <c r="H187" s="114">
        <v>45790</v>
      </c>
      <c r="I187" s="114">
        <v>45790</v>
      </c>
      <c r="J187" s="21" t="s">
        <v>920</v>
      </c>
      <c r="K187" s="114">
        <v>45810</v>
      </c>
      <c r="L187" s="134">
        <v>5</v>
      </c>
      <c r="M187" s="130">
        <v>1.06</v>
      </c>
      <c r="N187" s="130">
        <v>14.83</v>
      </c>
      <c r="O187" s="130">
        <v>91.51</v>
      </c>
      <c r="P187" s="130">
        <v>156.4</v>
      </c>
      <c r="Q187" s="131">
        <v>0.17</v>
      </c>
      <c r="R187" s="132">
        <v>4.12</v>
      </c>
      <c r="S187" s="133">
        <v>1.67</v>
      </c>
    </row>
    <row r="188" spans="1:19" ht="17.25" x14ac:dyDescent="0.3">
      <c r="A188" s="21">
        <v>16</v>
      </c>
      <c r="B188" s="21" t="s">
        <v>43</v>
      </c>
      <c r="C188" s="21" t="s">
        <v>76</v>
      </c>
      <c r="D188" s="21" t="s">
        <v>968</v>
      </c>
      <c r="E188" s="6" t="s">
        <v>80</v>
      </c>
      <c r="F188" s="21" t="s">
        <v>606</v>
      </c>
      <c r="G188" s="21"/>
      <c r="H188" s="114">
        <v>45790</v>
      </c>
      <c r="I188" s="114">
        <v>45790</v>
      </c>
      <c r="J188" s="21" t="s">
        <v>920</v>
      </c>
      <c r="K188" s="114">
        <v>45810</v>
      </c>
      <c r="L188" s="134">
        <v>6.3</v>
      </c>
      <c r="M188" s="130">
        <v>0.62</v>
      </c>
      <c r="N188" s="130">
        <v>19.25</v>
      </c>
      <c r="O188" s="130">
        <v>126.45</v>
      </c>
      <c r="P188" s="130">
        <v>205.6</v>
      </c>
      <c r="Q188" s="131">
        <v>0.2</v>
      </c>
      <c r="R188" s="132">
        <v>5.94</v>
      </c>
      <c r="S188" s="133">
        <v>2.02</v>
      </c>
    </row>
    <row r="189" spans="1:19" ht="17.25" x14ac:dyDescent="0.3">
      <c r="A189" s="21">
        <v>17</v>
      </c>
      <c r="B189" s="21" t="s">
        <v>43</v>
      </c>
      <c r="C189" s="21" t="s">
        <v>76</v>
      </c>
      <c r="D189" s="21" t="s">
        <v>969</v>
      </c>
      <c r="E189" s="6" t="s">
        <v>80</v>
      </c>
      <c r="F189" s="21" t="s">
        <v>606</v>
      </c>
      <c r="G189" s="21"/>
      <c r="H189" s="114">
        <v>45790</v>
      </c>
      <c r="I189" s="114">
        <v>45790</v>
      </c>
      <c r="J189" s="21" t="s">
        <v>920</v>
      </c>
      <c r="K189" s="114">
        <v>45810</v>
      </c>
      <c r="L189" s="134">
        <v>5.9</v>
      </c>
      <c r="M189" s="130">
        <v>0.64</v>
      </c>
      <c r="N189" s="130">
        <v>16.03</v>
      </c>
      <c r="O189" s="130">
        <v>93.33</v>
      </c>
      <c r="P189" s="130">
        <v>131.69999999999999</v>
      </c>
      <c r="Q189" s="131">
        <v>0.17</v>
      </c>
      <c r="R189" s="132">
        <v>5.36</v>
      </c>
      <c r="S189" s="133">
        <v>1.56</v>
      </c>
    </row>
    <row r="190" spans="1:19" ht="17.25" x14ac:dyDescent="0.3">
      <c r="A190" s="21">
        <v>18</v>
      </c>
      <c r="B190" s="21" t="s">
        <v>43</v>
      </c>
      <c r="C190" s="21" t="s">
        <v>76</v>
      </c>
      <c r="D190" s="21" t="s">
        <v>970</v>
      </c>
      <c r="E190" s="6" t="s">
        <v>80</v>
      </c>
      <c r="F190" s="21" t="s">
        <v>606</v>
      </c>
      <c r="G190" s="21"/>
      <c r="H190" s="114">
        <v>45790</v>
      </c>
      <c r="I190" s="114">
        <v>45790</v>
      </c>
      <c r="J190" s="21" t="s">
        <v>920</v>
      </c>
      <c r="K190" s="114">
        <v>45810</v>
      </c>
      <c r="L190" s="134">
        <v>6.1</v>
      </c>
      <c r="M190" s="130">
        <v>0.51</v>
      </c>
      <c r="N190" s="130">
        <v>15.88</v>
      </c>
      <c r="O190" s="130">
        <v>86.34</v>
      </c>
      <c r="P190" s="130">
        <v>240.6</v>
      </c>
      <c r="Q190" s="131">
        <v>0.17</v>
      </c>
      <c r="R190" s="132">
        <v>5.8</v>
      </c>
      <c r="S190" s="133">
        <v>2.54</v>
      </c>
    </row>
    <row r="191" spans="1:19" ht="17.25" x14ac:dyDescent="0.3">
      <c r="A191" s="21">
        <v>19</v>
      </c>
      <c r="B191" s="21" t="s">
        <v>43</v>
      </c>
      <c r="C191" s="21" t="s">
        <v>76</v>
      </c>
      <c r="D191" s="21" t="s">
        <v>971</v>
      </c>
      <c r="E191" s="6" t="s">
        <v>80</v>
      </c>
      <c r="F191" s="21" t="s">
        <v>606</v>
      </c>
      <c r="G191" s="21"/>
      <c r="H191" s="114">
        <v>45790</v>
      </c>
      <c r="I191" s="114">
        <v>45790</v>
      </c>
      <c r="J191" s="21" t="s">
        <v>920</v>
      </c>
      <c r="K191" s="114">
        <v>45810</v>
      </c>
      <c r="L191" s="134">
        <v>5.9</v>
      </c>
      <c r="M191" s="130">
        <v>0.49</v>
      </c>
      <c r="N191" s="130">
        <v>16.82</v>
      </c>
      <c r="O191" s="130">
        <v>103.88</v>
      </c>
      <c r="P191" s="130">
        <v>120.7</v>
      </c>
      <c r="Q191" s="131">
        <v>0.15</v>
      </c>
      <c r="R191" s="132">
        <v>5.19</v>
      </c>
      <c r="S191" s="133">
        <v>1.8</v>
      </c>
    </row>
    <row r="192" spans="1:19" ht="17.25" x14ac:dyDescent="0.3">
      <c r="A192" s="21">
        <v>20</v>
      </c>
      <c r="B192" s="21" t="s">
        <v>43</v>
      </c>
      <c r="C192" s="21" t="s">
        <v>76</v>
      </c>
      <c r="D192" s="21" t="s">
        <v>972</v>
      </c>
      <c r="E192" s="6" t="s">
        <v>80</v>
      </c>
      <c r="F192" s="21" t="s">
        <v>606</v>
      </c>
      <c r="G192" s="21"/>
      <c r="H192" s="114">
        <v>45790</v>
      </c>
      <c r="I192" s="114">
        <v>45790</v>
      </c>
      <c r="J192" s="21" t="s">
        <v>920</v>
      </c>
      <c r="K192" s="114">
        <v>45810</v>
      </c>
      <c r="L192" s="134">
        <v>6.3</v>
      </c>
      <c r="M192" s="130">
        <v>0.55000000000000004</v>
      </c>
      <c r="N192" s="130">
        <v>12.04</v>
      </c>
      <c r="O192" s="130">
        <v>115.64</v>
      </c>
      <c r="P192" s="130">
        <v>129.5</v>
      </c>
      <c r="Q192" s="131">
        <v>0.17</v>
      </c>
      <c r="R192" s="132">
        <v>5.25</v>
      </c>
      <c r="S192" s="133">
        <v>2.48</v>
      </c>
    </row>
    <row r="193" spans="1:19" ht="17.25" x14ac:dyDescent="0.3">
      <c r="A193" s="21">
        <v>21</v>
      </c>
      <c r="B193" s="21" t="s">
        <v>43</v>
      </c>
      <c r="C193" s="21" t="s">
        <v>76</v>
      </c>
      <c r="D193" s="21" t="s">
        <v>973</v>
      </c>
      <c r="E193" s="6" t="s">
        <v>80</v>
      </c>
      <c r="F193" s="21" t="s">
        <v>606</v>
      </c>
      <c r="G193" s="21"/>
      <c r="H193" s="114">
        <v>45790</v>
      </c>
      <c r="I193" s="114">
        <v>45790</v>
      </c>
      <c r="J193" s="21" t="s">
        <v>920</v>
      </c>
      <c r="K193" s="114">
        <v>45810</v>
      </c>
      <c r="L193" s="130">
        <v>6.4</v>
      </c>
      <c r="M193" s="130">
        <v>0.45</v>
      </c>
      <c r="N193" s="130">
        <v>14.42</v>
      </c>
      <c r="O193" s="130">
        <v>50.23</v>
      </c>
      <c r="P193" s="130">
        <v>203.9</v>
      </c>
      <c r="Q193" s="131">
        <v>0.18</v>
      </c>
      <c r="R193" s="132">
        <v>5.97</v>
      </c>
      <c r="S193" s="133">
        <v>1.73</v>
      </c>
    </row>
    <row r="194" spans="1:19" ht="17.25" x14ac:dyDescent="0.3">
      <c r="A194" s="21">
        <v>22</v>
      </c>
      <c r="B194" s="21" t="s">
        <v>43</v>
      </c>
      <c r="C194" s="21" t="s">
        <v>76</v>
      </c>
      <c r="D194" s="21" t="s">
        <v>974</v>
      </c>
      <c r="E194" s="6" t="s">
        <v>80</v>
      </c>
      <c r="F194" s="21" t="s">
        <v>606</v>
      </c>
      <c r="G194" s="21"/>
      <c r="H194" s="114">
        <v>45790</v>
      </c>
      <c r="I194" s="114">
        <v>45790</v>
      </c>
      <c r="J194" s="21" t="s">
        <v>920</v>
      </c>
      <c r="K194" s="114">
        <v>45810</v>
      </c>
      <c r="L194" s="130">
        <v>6.3</v>
      </c>
      <c r="M194" s="130">
        <v>0.52</v>
      </c>
      <c r="N194" s="130">
        <v>15.53</v>
      </c>
      <c r="O194" s="130">
        <v>57.56</v>
      </c>
      <c r="P194" s="130">
        <v>285.10000000000002</v>
      </c>
      <c r="Q194" s="131">
        <v>0.22</v>
      </c>
      <c r="R194" s="132">
        <v>6.63</v>
      </c>
      <c r="S194" s="133">
        <v>2.35</v>
      </c>
    </row>
    <row r="195" spans="1:19" ht="17.25" x14ac:dyDescent="0.3">
      <c r="A195" s="21">
        <v>23</v>
      </c>
      <c r="B195" s="21" t="s">
        <v>43</v>
      </c>
      <c r="C195" s="21" t="s">
        <v>76</v>
      </c>
      <c r="D195" s="21" t="s">
        <v>975</v>
      </c>
      <c r="E195" s="6" t="s">
        <v>80</v>
      </c>
      <c r="F195" s="21" t="s">
        <v>606</v>
      </c>
      <c r="G195" s="21"/>
      <c r="H195" s="114">
        <v>45790</v>
      </c>
      <c r="I195" s="114">
        <v>45790</v>
      </c>
      <c r="J195" s="21" t="s">
        <v>920</v>
      </c>
      <c r="K195" s="114">
        <v>45810</v>
      </c>
      <c r="L195" s="130">
        <v>6</v>
      </c>
      <c r="M195" s="130">
        <v>0.37</v>
      </c>
      <c r="N195" s="130">
        <v>21.12</v>
      </c>
      <c r="O195" s="130">
        <v>165.03</v>
      </c>
      <c r="P195" s="130">
        <v>114.4</v>
      </c>
      <c r="Q195" s="131">
        <v>0.16</v>
      </c>
      <c r="R195" s="132">
        <v>5.07</v>
      </c>
      <c r="S195" s="133">
        <v>1.43</v>
      </c>
    </row>
    <row r="196" spans="1:19" ht="17.25" x14ac:dyDescent="0.3">
      <c r="A196" s="21">
        <v>24</v>
      </c>
      <c r="B196" s="21" t="s">
        <v>43</v>
      </c>
      <c r="C196" s="21" t="s">
        <v>76</v>
      </c>
      <c r="D196" s="21" t="s">
        <v>976</v>
      </c>
      <c r="E196" s="6" t="s">
        <v>80</v>
      </c>
      <c r="F196" s="21" t="s">
        <v>606</v>
      </c>
      <c r="G196" s="21"/>
      <c r="H196" s="114">
        <v>45790</v>
      </c>
      <c r="I196" s="114">
        <v>45790</v>
      </c>
      <c r="J196" s="21" t="s">
        <v>920</v>
      </c>
      <c r="K196" s="114">
        <v>45810</v>
      </c>
      <c r="L196" s="130">
        <v>6.1</v>
      </c>
      <c r="M196" s="130">
        <v>0.55000000000000004</v>
      </c>
      <c r="N196" s="130">
        <v>11.05</v>
      </c>
      <c r="O196" s="130">
        <v>77.23</v>
      </c>
      <c r="P196" s="130">
        <v>167.1</v>
      </c>
      <c r="Q196" s="131">
        <v>0.18</v>
      </c>
      <c r="R196" s="132">
        <v>5.56</v>
      </c>
      <c r="S196" s="133">
        <v>2.11</v>
      </c>
    </row>
    <row r="197" spans="1:19" ht="17.25" x14ac:dyDescent="0.3">
      <c r="A197" s="21">
        <v>25</v>
      </c>
      <c r="B197" s="21" t="s">
        <v>43</v>
      </c>
      <c r="C197" s="21" t="s">
        <v>76</v>
      </c>
      <c r="D197" s="21" t="s">
        <v>977</v>
      </c>
      <c r="E197" s="6" t="s">
        <v>80</v>
      </c>
      <c r="F197" s="21" t="s">
        <v>606</v>
      </c>
      <c r="G197" s="21"/>
      <c r="H197" s="114">
        <v>45790</v>
      </c>
      <c r="I197" s="114">
        <v>45790</v>
      </c>
      <c r="J197" s="21" t="s">
        <v>920</v>
      </c>
      <c r="K197" s="114">
        <v>45810</v>
      </c>
      <c r="L197" s="130">
        <v>6.5</v>
      </c>
      <c r="M197" s="130">
        <v>0.39</v>
      </c>
      <c r="N197" s="130">
        <v>17.11</v>
      </c>
      <c r="O197" s="130">
        <v>150.18</v>
      </c>
      <c r="P197" s="130">
        <v>142.4</v>
      </c>
      <c r="Q197" s="131">
        <v>0.15</v>
      </c>
      <c r="R197" s="132">
        <v>5.49</v>
      </c>
      <c r="S197" s="133">
        <v>2.0299999999999998</v>
      </c>
    </row>
    <row r="198" spans="1:19" ht="17.25" x14ac:dyDescent="0.3">
      <c r="A198" s="21">
        <v>26</v>
      </c>
      <c r="B198" s="21" t="s">
        <v>43</v>
      </c>
      <c r="C198" s="21" t="s">
        <v>76</v>
      </c>
      <c r="D198" s="21" t="s">
        <v>978</v>
      </c>
      <c r="E198" s="6" t="s">
        <v>80</v>
      </c>
      <c r="F198" s="21" t="s">
        <v>606</v>
      </c>
      <c r="G198" s="21"/>
      <c r="H198" s="114">
        <v>45790</v>
      </c>
      <c r="I198" s="114">
        <v>45790</v>
      </c>
      <c r="J198" s="21" t="s">
        <v>920</v>
      </c>
      <c r="K198" s="114">
        <v>45810</v>
      </c>
      <c r="L198" s="130">
        <v>6</v>
      </c>
      <c r="M198" s="130">
        <v>0.47</v>
      </c>
      <c r="N198" s="130">
        <v>17.36</v>
      </c>
      <c r="O198" s="130">
        <v>77.95</v>
      </c>
      <c r="P198" s="130">
        <v>178.1</v>
      </c>
      <c r="Q198" s="131">
        <v>0.18</v>
      </c>
      <c r="R198" s="132">
        <v>5.53</v>
      </c>
      <c r="S198" s="133">
        <v>1.87</v>
      </c>
    </row>
    <row r="199" spans="1:19" ht="17.25" x14ac:dyDescent="0.3">
      <c r="A199" s="21">
        <v>27</v>
      </c>
      <c r="B199" s="21" t="s">
        <v>43</v>
      </c>
      <c r="C199" s="21" t="s">
        <v>76</v>
      </c>
      <c r="D199" s="21" t="s">
        <v>979</v>
      </c>
      <c r="E199" s="6" t="s">
        <v>80</v>
      </c>
      <c r="F199" s="21" t="s">
        <v>606</v>
      </c>
      <c r="G199" s="21"/>
      <c r="H199" s="114">
        <v>45790</v>
      </c>
      <c r="I199" s="114">
        <v>45790</v>
      </c>
      <c r="J199" s="21" t="s">
        <v>920</v>
      </c>
      <c r="K199" s="114">
        <v>45810</v>
      </c>
      <c r="L199" s="130">
        <v>5.8</v>
      </c>
      <c r="M199" s="130">
        <v>0.66</v>
      </c>
      <c r="N199" s="130">
        <v>15.83</v>
      </c>
      <c r="O199" s="130">
        <v>63.31</v>
      </c>
      <c r="P199" s="130">
        <v>193.6</v>
      </c>
      <c r="Q199" s="131">
        <v>0.2</v>
      </c>
      <c r="R199" s="132">
        <v>5.39</v>
      </c>
      <c r="S199" s="133">
        <v>1.7</v>
      </c>
    </row>
    <row r="200" spans="1:19" ht="17.25" x14ac:dyDescent="0.3">
      <c r="A200" s="21">
        <v>28</v>
      </c>
      <c r="B200" s="21" t="s">
        <v>43</v>
      </c>
      <c r="C200" s="21" t="s">
        <v>76</v>
      </c>
      <c r="D200" s="21" t="s">
        <v>980</v>
      </c>
      <c r="E200" s="6" t="s">
        <v>80</v>
      </c>
      <c r="F200" s="21" t="s">
        <v>606</v>
      </c>
      <c r="G200" s="21"/>
      <c r="H200" s="114">
        <v>45790</v>
      </c>
      <c r="I200" s="114">
        <v>45790</v>
      </c>
      <c r="J200" s="21" t="s">
        <v>920</v>
      </c>
      <c r="K200" s="114">
        <v>45810</v>
      </c>
      <c r="L200" s="130">
        <v>5.7</v>
      </c>
      <c r="M200" s="130">
        <v>0.52</v>
      </c>
      <c r="N200" s="130">
        <v>16.489999999999998</v>
      </c>
      <c r="O200" s="130">
        <v>73.62</v>
      </c>
      <c r="P200" s="130">
        <v>120.6</v>
      </c>
      <c r="Q200" s="131">
        <v>0.17</v>
      </c>
      <c r="R200" s="132">
        <v>5.24</v>
      </c>
      <c r="S200" s="133">
        <v>1.77</v>
      </c>
    </row>
    <row r="201" spans="1:19" ht="17.25" x14ac:dyDescent="0.3">
      <c r="A201" s="21">
        <v>29</v>
      </c>
      <c r="B201" s="21" t="s">
        <v>43</v>
      </c>
      <c r="C201" s="21" t="s">
        <v>76</v>
      </c>
      <c r="D201" s="21" t="s">
        <v>981</v>
      </c>
      <c r="E201" s="6" t="s">
        <v>80</v>
      </c>
      <c r="F201" s="21" t="s">
        <v>606</v>
      </c>
      <c r="G201" s="21"/>
      <c r="H201" s="114">
        <v>45790</v>
      </c>
      <c r="I201" s="114">
        <v>45790</v>
      </c>
      <c r="J201" s="21" t="s">
        <v>920</v>
      </c>
      <c r="K201" s="114">
        <v>45810</v>
      </c>
      <c r="L201" s="130">
        <v>5.7</v>
      </c>
      <c r="M201" s="130">
        <v>0.47</v>
      </c>
      <c r="N201" s="130">
        <v>19.64</v>
      </c>
      <c r="O201" s="130">
        <v>123.19</v>
      </c>
      <c r="P201" s="130">
        <v>87.4</v>
      </c>
      <c r="Q201" s="131">
        <v>0.15</v>
      </c>
      <c r="R201" s="132">
        <v>4.79</v>
      </c>
      <c r="S201" s="133">
        <v>1.35</v>
      </c>
    </row>
    <row r="202" spans="1:19" ht="17.25" x14ac:dyDescent="0.3">
      <c r="A202" s="21">
        <v>30</v>
      </c>
      <c r="B202" s="21" t="s">
        <v>43</v>
      </c>
      <c r="C202" s="21" t="s">
        <v>76</v>
      </c>
      <c r="D202" s="21" t="s">
        <v>982</v>
      </c>
      <c r="E202" s="6" t="s">
        <v>80</v>
      </c>
      <c r="F202" s="21" t="s">
        <v>606</v>
      </c>
      <c r="G202" s="21"/>
      <c r="H202" s="114">
        <v>45790</v>
      </c>
      <c r="I202" s="114">
        <v>45790</v>
      </c>
      <c r="J202" s="21" t="s">
        <v>920</v>
      </c>
      <c r="K202" s="114">
        <v>45810</v>
      </c>
      <c r="L202" s="130">
        <v>6.5</v>
      </c>
      <c r="M202" s="130">
        <v>0.28000000000000003</v>
      </c>
      <c r="N202" s="130">
        <v>12.3</v>
      </c>
      <c r="O202" s="130">
        <v>42.6</v>
      </c>
      <c r="P202" s="130">
        <v>170.8</v>
      </c>
      <c r="Q202" s="131">
        <v>0.15</v>
      </c>
      <c r="R202" s="132">
        <v>5.29</v>
      </c>
      <c r="S202" s="133">
        <v>1.78</v>
      </c>
    </row>
    <row r="203" spans="1:19" ht="17.25" x14ac:dyDescent="0.3">
      <c r="A203" s="21">
        <v>31</v>
      </c>
      <c r="B203" s="21" t="s">
        <v>43</v>
      </c>
      <c r="C203" s="21" t="s">
        <v>76</v>
      </c>
      <c r="D203" s="21" t="s">
        <v>983</v>
      </c>
      <c r="E203" s="6" t="s">
        <v>82</v>
      </c>
      <c r="F203" s="21" t="s">
        <v>606</v>
      </c>
      <c r="G203" s="21"/>
      <c r="H203" s="114">
        <v>45790</v>
      </c>
      <c r="I203" s="114">
        <v>45790</v>
      </c>
      <c r="J203" s="21" t="s">
        <v>920</v>
      </c>
      <c r="K203" s="114">
        <v>45810</v>
      </c>
      <c r="L203" s="130">
        <v>6.7</v>
      </c>
      <c r="M203" s="130">
        <v>0.71</v>
      </c>
      <c r="N203" s="130">
        <v>38.9</v>
      </c>
      <c r="O203" s="130">
        <v>571.26</v>
      </c>
      <c r="P203" s="130">
        <v>182.3</v>
      </c>
      <c r="Q203" s="131">
        <v>0.87</v>
      </c>
      <c r="R203" s="132">
        <v>6.26</v>
      </c>
      <c r="S203" s="133">
        <v>2.12</v>
      </c>
    </row>
    <row r="204" spans="1:19" ht="17.25" x14ac:dyDescent="0.3">
      <c r="A204" s="21">
        <v>32</v>
      </c>
      <c r="B204" s="21" t="s">
        <v>43</v>
      </c>
      <c r="C204" s="21" t="s">
        <v>76</v>
      </c>
      <c r="D204" s="21" t="s">
        <v>984</v>
      </c>
      <c r="E204" s="6" t="s">
        <v>82</v>
      </c>
      <c r="F204" s="21" t="s">
        <v>606</v>
      </c>
      <c r="G204" s="21"/>
      <c r="H204" s="114">
        <v>45790</v>
      </c>
      <c r="I204" s="114">
        <v>45790</v>
      </c>
      <c r="J204" s="21" t="s">
        <v>920</v>
      </c>
      <c r="K204" s="114">
        <v>45810</v>
      </c>
      <c r="L204" s="134">
        <v>5.8</v>
      </c>
      <c r="M204" s="130">
        <v>0.41</v>
      </c>
      <c r="N204" s="130">
        <v>29.54</v>
      </c>
      <c r="O204" s="130">
        <v>319.74</v>
      </c>
      <c r="P204" s="130">
        <v>69.900000000000006</v>
      </c>
      <c r="Q204" s="131">
        <v>0.31</v>
      </c>
      <c r="R204" s="132">
        <v>4.0999999999999996</v>
      </c>
      <c r="S204" s="133">
        <v>1.38</v>
      </c>
    </row>
    <row r="205" spans="1:19" ht="17.25" x14ac:dyDescent="0.3">
      <c r="A205" s="21">
        <v>33</v>
      </c>
      <c r="B205" s="21" t="s">
        <v>43</v>
      </c>
      <c r="C205" s="21" t="s">
        <v>76</v>
      </c>
      <c r="D205" s="21" t="s">
        <v>985</v>
      </c>
      <c r="E205" s="6" t="s">
        <v>82</v>
      </c>
      <c r="F205" s="21" t="s">
        <v>606</v>
      </c>
      <c r="G205" s="21"/>
      <c r="H205" s="114">
        <v>45790</v>
      </c>
      <c r="I205" s="114">
        <v>45790</v>
      </c>
      <c r="J205" s="21" t="s">
        <v>920</v>
      </c>
      <c r="K205" s="114">
        <v>45810</v>
      </c>
      <c r="L205" s="130">
        <v>5.6</v>
      </c>
      <c r="M205" s="130">
        <v>0.31</v>
      </c>
      <c r="N205" s="130">
        <v>25.09</v>
      </c>
      <c r="O205" s="130">
        <v>309.87</v>
      </c>
      <c r="P205" s="130">
        <v>62.4</v>
      </c>
      <c r="Q205" s="131">
        <v>0.17</v>
      </c>
      <c r="R205" s="132">
        <v>3.89</v>
      </c>
      <c r="S205" s="133">
        <v>1.1499999999999999</v>
      </c>
    </row>
    <row r="206" spans="1:19" ht="17.25" x14ac:dyDescent="0.3">
      <c r="A206" s="21">
        <v>34</v>
      </c>
      <c r="B206" s="21" t="s">
        <v>43</v>
      </c>
      <c r="C206" s="21" t="s">
        <v>76</v>
      </c>
      <c r="D206" s="21" t="s">
        <v>986</v>
      </c>
      <c r="E206" s="6" t="s">
        <v>82</v>
      </c>
      <c r="F206" s="21" t="s">
        <v>606</v>
      </c>
      <c r="G206" s="21"/>
      <c r="H206" s="114">
        <v>45790</v>
      </c>
      <c r="I206" s="114">
        <v>45790</v>
      </c>
      <c r="J206" s="21" t="s">
        <v>920</v>
      </c>
      <c r="K206" s="114">
        <v>45810</v>
      </c>
      <c r="L206" s="130">
        <v>6</v>
      </c>
      <c r="M206" s="130">
        <v>0.42</v>
      </c>
      <c r="N206" s="130">
        <v>11.08</v>
      </c>
      <c r="O206" s="130">
        <v>64.040000000000006</v>
      </c>
      <c r="P206" s="130">
        <v>175.1</v>
      </c>
      <c r="Q206" s="131">
        <v>0.18</v>
      </c>
      <c r="R206" s="132">
        <v>4.7</v>
      </c>
      <c r="S206" s="133">
        <v>1.4</v>
      </c>
    </row>
    <row r="207" spans="1:19" ht="17.25" x14ac:dyDescent="0.3">
      <c r="A207" s="21">
        <v>35</v>
      </c>
      <c r="B207" s="21" t="s">
        <v>43</v>
      </c>
      <c r="C207" s="21" t="s">
        <v>76</v>
      </c>
      <c r="D207" s="21" t="s">
        <v>987</v>
      </c>
      <c r="E207" s="6" t="s">
        <v>82</v>
      </c>
      <c r="F207" s="21" t="s">
        <v>606</v>
      </c>
      <c r="G207" s="21"/>
      <c r="H207" s="114">
        <v>45790</v>
      </c>
      <c r="I207" s="114">
        <v>45790</v>
      </c>
      <c r="J207" s="21" t="s">
        <v>920</v>
      </c>
      <c r="K207" s="114">
        <v>45810</v>
      </c>
      <c r="L207" s="130">
        <v>6.6</v>
      </c>
      <c r="M207" s="130">
        <v>0.35</v>
      </c>
      <c r="N207" s="130">
        <v>10.94</v>
      </c>
      <c r="O207" s="130">
        <v>26.36</v>
      </c>
      <c r="P207" s="130">
        <v>234.5</v>
      </c>
      <c r="Q207" s="131">
        <v>0.17</v>
      </c>
      <c r="R207" s="132">
        <v>6</v>
      </c>
      <c r="S207" s="133">
        <v>1.79</v>
      </c>
    </row>
    <row r="208" spans="1:19" ht="17.25" x14ac:dyDescent="0.3">
      <c r="A208" s="21">
        <v>36</v>
      </c>
      <c r="B208" s="21" t="s">
        <v>43</v>
      </c>
      <c r="C208" s="21" t="s">
        <v>76</v>
      </c>
      <c r="D208" s="21" t="s">
        <v>988</v>
      </c>
      <c r="E208" s="6" t="s">
        <v>82</v>
      </c>
      <c r="F208" s="21" t="s">
        <v>606</v>
      </c>
      <c r="G208" s="21"/>
      <c r="H208" s="114">
        <v>45790</v>
      </c>
      <c r="I208" s="114">
        <v>45790</v>
      </c>
      <c r="J208" s="21" t="s">
        <v>920</v>
      </c>
      <c r="K208" s="114">
        <v>45810</v>
      </c>
      <c r="L208" s="130">
        <v>6</v>
      </c>
      <c r="M208" s="130">
        <v>0.31</v>
      </c>
      <c r="N208" s="130">
        <v>15.23</v>
      </c>
      <c r="O208" s="130">
        <v>54.93</v>
      </c>
      <c r="P208" s="130">
        <v>169.4</v>
      </c>
      <c r="Q208" s="131">
        <v>0.2</v>
      </c>
      <c r="R208" s="132">
        <v>5.39</v>
      </c>
      <c r="S208" s="133">
        <v>1.7</v>
      </c>
    </row>
    <row r="209" spans="1:19" ht="17.25" x14ac:dyDescent="0.3">
      <c r="A209" s="21">
        <v>37</v>
      </c>
      <c r="B209" s="21" t="s">
        <v>43</v>
      </c>
      <c r="C209" s="21" t="s">
        <v>76</v>
      </c>
      <c r="D209" s="21" t="s">
        <v>989</v>
      </c>
      <c r="E209" s="6" t="s">
        <v>82</v>
      </c>
      <c r="F209" s="21" t="s">
        <v>606</v>
      </c>
      <c r="G209" s="21"/>
      <c r="H209" s="114">
        <v>45790</v>
      </c>
      <c r="I209" s="114">
        <v>45790</v>
      </c>
      <c r="J209" s="21" t="s">
        <v>920</v>
      </c>
      <c r="K209" s="114">
        <v>45810</v>
      </c>
      <c r="L209" s="130">
        <v>5.6</v>
      </c>
      <c r="M209" s="130">
        <v>0.39</v>
      </c>
      <c r="N209" s="130">
        <v>20.09</v>
      </c>
      <c r="O209" s="130">
        <v>136</v>
      </c>
      <c r="P209" s="130">
        <v>99.1</v>
      </c>
      <c r="Q209" s="131">
        <v>0.22</v>
      </c>
      <c r="R209" s="132">
        <v>4.7</v>
      </c>
      <c r="S209" s="133">
        <v>1.54</v>
      </c>
    </row>
    <row r="210" spans="1:19" ht="17.25" x14ac:dyDescent="0.3">
      <c r="A210" s="21">
        <v>38</v>
      </c>
      <c r="B210" s="21" t="s">
        <v>43</v>
      </c>
      <c r="C210" s="21" t="s">
        <v>76</v>
      </c>
      <c r="D210" s="21" t="s">
        <v>990</v>
      </c>
      <c r="E210" s="6" t="s">
        <v>82</v>
      </c>
      <c r="F210" s="21" t="s">
        <v>606</v>
      </c>
      <c r="G210" s="21"/>
      <c r="H210" s="114">
        <v>45790</v>
      </c>
      <c r="I210" s="114">
        <v>45790</v>
      </c>
      <c r="J210" s="21" t="s">
        <v>920</v>
      </c>
      <c r="K210" s="114">
        <v>45810</v>
      </c>
      <c r="L210" s="130">
        <v>6.4</v>
      </c>
      <c r="M210" s="130">
        <v>0.25</v>
      </c>
      <c r="N210" s="130">
        <v>11.61</v>
      </c>
      <c r="O210" s="130">
        <v>57.59</v>
      </c>
      <c r="P210" s="130">
        <v>213.2</v>
      </c>
      <c r="Q210" s="131">
        <v>0.17</v>
      </c>
      <c r="R210" s="132">
        <v>5.4</v>
      </c>
      <c r="S210" s="133">
        <v>1.51</v>
      </c>
    </row>
    <row r="211" spans="1:19" ht="17.25" x14ac:dyDescent="0.3">
      <c r="A211" s="21">
        <v>39</v>
      </c>
      <c r="B211" s="21" t="s">
        <v>43</v>
      </c>
      <c r="C211" s="21" t="s">
        <v>76</v>
      </c>
      <c r="D211" s="21" t="s">
        <v>991</v>
      </c>
      <c r="E211" s="6" t="s">
        <v>82</v>
      </c>
      <c r="F211" s="21" t="s">
        <v>606</v>
      </c>
      <c r="G211" s="21"/>
      <c r="H211" s="114">
        <v>45790</v>
      </c>
      <c r="I211" s="114">
        <v>45790</v>
      </c>
      <c r="J211" s="21" t="s">
        <v>920</v>
      </c>
      <c r="K211" s="114">
        <v>45810</v>
      </c>
      <c r="L211" s="130">
        <v>5.9</v>
      </c>
      <c r="M211" s="130">
        <v>0.45</v>
      </c>
      <c r="N211" s="130">
        <v>12.57</v>
      </c>
      <c r="O211" s="130">
        <v>69.94</v>
      </c>
      <c r="P211" s="130">
        <v>178.5</v>
      </c>
      <c r="Q211" s="131">
        <v>0.16</v>
      </c>
      <c r="R211" s="132">
        <v>5.37</v>
      </c>
      <c r="S211" s="133">
        <v>1.52</v>
      </c>
    </row>
    <row r="212" spans="1:19" ht="17.25" x14ac:dyDescent="0.3">
      <c r="A212" s="21">
        <v>40</v>
      </c>
      <c r="B212" s="21" t="s">
        <v>43</v>
      </c>
      <c r="C212" s="21" t="s">
        <v>76</v>
      </c>
      <c r="D212" s="21" t="s">
        <v>992</v>
      </c>
      <c r="E212" s="6" t="s">
        <v>82</v>
      </c>
      <c r="F212" s="21" t="s">
        <v>606</v>
      </c>
      <c r="G212" s="21"/>
      <c r="H212" s="114">
        <v>45790</v>
      </c>
      <c r="I212" s="114">
        <v>45790</v>
      </c>
      <c r="J212" s="21" t="s">
        <v>920</v>
      </c>
      <c r="K212" s="114">
        <v>45810</v>
      </c>
      <c r="L212" s="130">
        <v>6.2</v>
      </c>
      <c r="M212" s="130">
        <v>0.55000000000000004</v>
      </c>
      <c r="N212" s="130">
        <v>12.49</v>
      </c>
      <c r="O212" s="130">
        <v>58.21</v>
      </c>
      <c r="P212" s="130">
        <v>220.5</v>
      </c>
      <c r="Q212" s="131">
        <v>0.19</v>
      </c>
      <c r="R212" s="132">
        <v>5.48</v>
      </c>
      <c r="S212" s="133">
        <v>1.8</v>
      </c>
    </row>
    <row r="213" spans="1:19" ht="17.25" x14ac:dyDescent="0.3">
      <c r="A213" s="21">
        <v>41</v>
      </c>
      <c r="B213" s="21" t="s">
        <v>43</v>
      </c>
      <c r="C213" s="21" t="s">
        <v>76</v>
      </c>
      <c r="D213" s="21" t="s">
        <v>993</v>
      </c>
      <c r="E213" s="6" t="s">
        <v>82</v>
      </c>
      <c r="F213" s="21" t="s">
        <v>606</v>
      </c>
      <c r="G213" s="21"/>
      <c r="H213" s="114">
        <v>45790</v>
      </c>
      <c r="I213" s="114">
        <v>45790</v>
      </c>
      <c r="J213" s="21" t="s">
        <v>920</v>
      </c>
      <c r="K213" s="114">
        <v>45810</v>
      </c>
      <c r="L213" s="130">
        <v>5.6</v>
      </c>
      <c r="M213" s="130">
        <v>0.34</v>
      </c>
      <c r="N213" s="130">
        <v>20.02</v>
      </c>
      <c r="O213" s="130">
        <v>101.27</v>
      </c>
      <c r="P213" s="130">
        <v>115.1</v>
      </c>
      <c r="Q213" s="131">
        <v>0.14000000000000001</v>
      </c>
      <c r="R213" s="132">
        <v>4.4000000000000004</v>
      </c>
      <c r="S213" s="133">
        <v>1.21</v>
      </c>
    </row>
    <row r="214" spans="1:19" ht="17.25" x14ac:dyDescent="0.3">
      <c r="A214" s="21">
        <v>42</v>
      </c>
      <c r="B214" s="21" t="s">
        <v>43</v>
      </c>
      <c r="C214" s="21" t="s">
        <v>76</v>
      </c>
      <c r="D214" s="21" t="s">
        <v>994</v>
      </c>
      <c r="E214" s="6" t="s">
        <v>82</v>
      </c>
      <c r="F214" s="21" t="s">
        <v>606</v>
      </c>
      <c r="G214" s="21"/>
      <c r="H214" s="114">
        <v>45790</v>
      </c>
      <c r="I214" s="114">
        <v>45790</v>
      </c>
      <c r="J214" s="21" t="s">
        <v>920</v>
      </c>
      <c r="K214" s="114">
        <v>45810</v>
      </c>
      <c r="L214" s="134">
        <v>5.3</v>
      </c>
      <c r="M214" s="130">
        <v>0.48</v>
      </c>
      <c r="N214" s="130">
        <v>13.99</v>
      </c>
      <c r="O214" s="130">
        <v>40.270000000000003</v>
      </c>
      <c r="P214" s="130">
        <v>93.7</v>
      </c>
      <c r="Q214" s="131">
        <v>0.13</v>
      </c>
      <c r="R214" s="132">
        <v>3.77</v>
      </c>
      <c r="S214" s="133">
        <v>0.86</v>
      </c>
    </row>
    <row r="215" spans="1:19" ht="17.25" x14ac:dyDescent="0.3">
      <c r="A215" s="21">
        <v>43</v>
      </c>
      <c r="B215" s="21" t="s">
        <v>43</v>
      </c>
      <c r="C215" s="21" t="s">
        <v>76</v>
      </c>
      <c r="D215" s="21" t="s">
        <v>995</v>
      </c>
      <c r="E215" s="6" t="s">
        <v>82</v>
      </c>
      <c r="F215" s="21" t="s">
        <v>606</v>
      </c>
      <c r="G215" s="21"/>
      <c r="H215" s="114">
        <v>45790</v>
      </c>
      <c r="I215" s="114">
        <v>45790</v>
      </c>
      <c r="J215" s="21" t="s">
        <v>920</v>
      </c>
      <c r="K215" s="114">
        <v>45810</v>
      </c>
      <c r="L215" s="130">
        <v>6.3</v>
      </c>
      <c r="M215" s="130">
        <v>0.25</v>
      </c>
      <c r="N215" s="130">
        <v>11.83</v>
      </c>
      <c r="O215" s="130">
        <v>38.159999999999997</v>
      </c>
      <c r="P215" s="130">
        <v>174.5</v>
      </c>
      <c r="Q215" s="131">
        <v>0.13</v>
      </c>
      <c r="R215" s="132">
        <v>5.39</v>
      </c>
      <c r="S215" s="133">
        <v>1.19</v>
      </c>
    </row>
    <row r="216" spans="1:19" ht="17.25" x14ac:dyDescent="0.3">
      <c r="A216" s="21">
        <v>44</v>
      </c>
      <c r="B216" s="21" t="s">
        <v>43</v>
      </c>
      <c r="C216" s="21" t="s">
        <v>76</v>
      </c>
      <c r="D216" s="21" t="s">
        <v>996</v>
      </c>
      <c r="E216" s="6" t="s">
        <v>82</v>
      </c>
      <c r="F216" s="21" t="s">
        <v>606</v>
      </c>
      <c r="G216" s="21"/>
      <c r="H216" s="114">
        <v>45790</v>
      </c>
      <c r="I216" s="114">
        <v>45790</v>
      </c>
      <c r="J216" s="21" t="s">
        <v>920</v>
      </c>
      <c r="K216" s="114">
        <v>45810</v>
      </c>
      <c r="L216" s="130">
        <v>7.1</v>
      </c>
      <c r="M216" s="130">
        <v>0.51</v>
      </c>
      <c r="N216" s="130">
        <v>14.52</v>
      </c>
      <c r="O216" s="130">
        <v>76.87</v>
      </c>
      <c r="P216" s="130">
        <v>926.9</v>
      </c>
      <c r="Q216" s="131">
        <v>0.16</v>
      </c>
      <c r="R216" s="132">
        <v>7.76</v>
      </c>
      <c r="S216" s="133">
        <v>1.03</v>
      </c>
    </row>
    <row r="217" spans="1:19" ht="17.25" x14ac:dyDescent="0.3">
      <c r="A217" s="21">
        <v>45</v>
      </c>
      <c r="B217" s="21" t="s">
        <v>43</v>
      </c>
      <c r="C217" s="21" t="s">
        <v>76</v>
      </c>
      <c r="D217" s="21" t="s">
        <v>997</v>
      </c>
      <c r="E217" s="6" t="s">
        <v>82</v>
      </c>
      <c r="F217" s="21" t="s">
        <v>606</v>
      </c>
      <c r="G217" s="21"/>
      <c r="H217" s="114">
        <v>45790</v>
      </c>
      <c r="I217" s="114">
        <v>45790</v>
      </c>
      <c r="J217" s="21" t="s">
        <v>920</v>
      </c>
      <c r="K217" s="114">
        <v>45810</v>
      </c>
      <c r="L217" s="130">
        <v>6.3</v>
      </c>
      <c r="M217" s="130">
        <v>0.83</v>
      </c>
      <c r="N217" s="130">
        <v>20.92</v>
      </c>
      <c r="O217" s="130">
        <v>151.49</v>
      </c>
      <c r="P217" s="130">
        <v>412.1</v>
      </c>
      <c r="Q217" s="131">
        <v>0.17</v>
      </c>
      <c r="R217" s="132">
        <v>6.31</v>
      </c>
      <c r="S217" s="133">
        <v>1.39</v>
      </c>
    </row>
    <row r="218" spans="1:19" ht="17.25" x14ac:dyDescent="0.3">
      <c r="A218" s="21">
        <v>46</v>
      </c>
      <c r="B218" s="21" t="s">
        <v>43</v>
      </c>
      <c r="C218" s="21" t="s">
        <v>76</v>
      </c>
      <c r="D218" s="21" t="s">
        <v>998</v>
      </c>
      <c r="E218" s="6" t="s">
        <v>84</v>
      </c>
      <c r="F218" s="21" t="s">
        <v>606</v>
      </c>
      <c r="G218" s="21"/>
      <c r="H218" s="114">
        <v>45790</v>
      </c>
      <c r="I218" s="114">
        <v>45790</v>
      </c>
      <c r="J218" s="21" t="s">
        <v>920</v>
      </c>
      <c r="K218" s="114">
        <v>45810</v>
      </c>
      <c r="L218" s="130">
        <v>5.9</v>
      </c>
      <c r="M218" s="130">
        <v>0.55000000000000004</v>
      </c>
      <c r="N218" s="130">
        <v>19.07</v>
      </c>
      <c r="O218" s="130">
        <v>133.04</v>
      </c>
      <c r="P218" s="130">
        <v>76.900000000000006</v>
      </c>
      <c r="Q218" s="131">
        <v>0.43</v>
      </c>
      <c r="R218" s="132">
        <v>4.5199999999999996</v>
      </c>
      <c r="S218" s="133">
        <v>1.49</v>
      </c>
    </row>
    <row r="219" spans="1:19" ht="17.25" x14ac:dyDescent="0.3">
      <c r="A219" s="21">
        <v>47</v>
      </c>
      <c r="B219" s="21" t="s">
        <v>43</v>
      </c>
      <c r="C219" s="21" t="s">
        <v>76</v>
      </c>
      <c r="D219" s="21" t="s">
        <v>999</v>
      </c>
      <c r="E219" s="6" t="s">
        <v>84</v>
      </c>
      <c r="F219" s="21" t="s">
        <v>606</v>
      </c>
      <c r="G219" s="21"/>
      <c r="H219" s="114">
        <v>45790</v>
      </c>
      <c r="I219" s="114">
        <v>45790</v>
      </c>
      <c r="J219" s="21" t="s">
        <v>920</v>
      </c>
      <c r="K219" s="114">
        <v>45810</v>
      </c>
      <c r="L219" s="130">
        <v>6.3</v>
      </c>
      <c r="M219" s="130">
        <v>0.45</v>
      </c>
      <c r="N219" s="130">
        <v>13.73</v>
      </c>
      <c r="O219" s="130">
        <v>47.53</v>
      </c>
      <c r="P219" s="130">
        <v>208.2</v>
      </c>
      <c r="Q219" s="131">
        <v>0.49</v>
      </c>
      <c r="R219" s="132">
        <v>5.14</v>
      </c>
      <c r="S219" s="133">
        <v>1.54</v>
      </c>
    </row>
    <row r="220" spans="1:19" ht="17.25" x14ac:dyDescent="0.3">
      <c r="A220" s="21">
        <v>48</v>
      </c>
      <c r="B220" s="21" t="s">
        <v>43</v>
      </c>
      <c r="C220" s="21" t="s">
        <v>76</v>
      </c>
      <c r="D220" s="21" t="s">
        <v>1000</v>
      </c>
      <c r="E220" s="6" t="s">
        <v>84</v>
      </c>
      <c r="F220" s="21" t="s">
        <v>606</v>
      </c>
      <c r="G220" s="21"/>
      <c r="H220" s="114">
        <v>45790</v>
      </c>
      <c r="I220" s="114">
        <v>45790</v>
      </c>
      <c r="J220" s="21" t="s">
        <v>920</v>
      </c>
      <c r="K220" s="114">
        <v>45810</v>
      </c>
      <c r="L220" s="130">
        <v>6.3</v>
      </c>
      <c r="M220" s="130">
        <v>0.52</v>
      </c>
      <c r="N220" s="130">
        <v>13.6</v>
      </c>
      <c r="O220" s="130">
        <v>61.92</v>
      </c>
      <c r="P220" s="130">
        <v>157.69999999999999</v>
      </c>
      <c r="Q220" s="131">
        <v>0.52</v>
      </c>
      <c r="R220" s="132">
        <v>5.0999999999999996</v>
      </c>
      <c r="S220" s="133">
        <v>1.56</v>
      </c>
    </row>
    <row r="221" spans="1:19" ht="17.25" x14ac:dyDescent="0.3">
      <c r="A221" s="21">
        <v>49</v>
      </c>
      <c r="B221" s="21" t="s">
        <v>43</v>
      </c>
      <c r="C221" s="21" t="s">
        <v>76</v>
      </c>
      <c r="D221" s="21" t="s">
        <v>1001</v>
      </c>
      <c r="E221" s="6" t="s">
        <v>84</v>
      </c>
      <c r="F221" s="21" t="s">
        <v>606</v>
      </c>
      <c r="G221" s="21"/>
      <c r="H221" s="114">
        <v>45790</v>
      </c>
      <c r="I221" s="114">
        <v>45790</v>
      </c>
      <c r="J221" s="21" t="s">
        <v>920</v>
      </c>
      <c r="K221" s="114">
        <v>45810</v>
      </c>
      <c r="L221" s="130">
        <v>6.5</v>
      </c>
      <c r="M221" s="130">
        <v>0.47</v>
      </c>
      <c r="N221" s="130">
        <v>14.64</v>
      </c>
      <c r="O221" s="130">
        <v>78.510000000000005</v>
      </c>
      <c r="P221" s="130">
        <v>152.9</v>
      </c>
      <c r="Q221" s="131">
        <v>0.56000000000000005</v>
      </c>
      <c r="R221" s="132">
        <v>4.99</v>
      </c>
      <c r="S221" s="133">
        <v>1.42</v>
      </c>
    </row>
    <row r="222" spans="1:19" ht="17.25" x14ac:dyDescent="0.3">
      <c r="A222" s="21">
        <v>50</v>
      </c>
      <c r="B222" s="21" t="s">
        <v>43</v>
      </c>
      <c r="C222" s="21" t="s">
        <v>76</v>
      </c>
      <c r="D222" s="21" t="s">
        <v>1002</v>
      </c>
      <c r="E222" s="6" t="s">
        <v>84</v>
      </c>
      <c r="F222" s="21" t="s">
        <v>606</v>
      </c>
      <c r="G222" s="21"/>
      <c r="H222" s="114">
        <v>45790</v>
      </c>
      <c r="I222" s="114">
        <v>45790</v>
      </c>
      <c r="J222" s="21" t="s">
        <v>920</v>
      </c>
      <c r="K222" s="114">
        <v>45810</v>
      </c>
      <c r="L222" s="130">
        <v>6</v>
      </c>
      <c r="M222" s="130">
        <v>0.59</v>
      </c>
      <c r="N222" s="130">
        <v>13.91</v>
      </c>
      <c r="O222" s="130">
        <v>76</v>
      </c>
      <c r="P222" s="130">
        <v>112.7</v>
      </c>
      <c r="Q222" s="131">
        <v>0.53</v>
      </c>
      <c r="R222" s="132">
        <v>4.54</v>
      </c>
      <c r="S222" s="133">
        <v>1.22</v>
      </c>
    </row>
    <row r="223" spans="1:19" ht="17.25" x14ac:dyDescent="0.3">
      <c r="A223" s="21">
        <v>51</v>
      </c>
      <c r="B223" s="21" t="s">
        <v>43</v>
      </c>
      <c r="C223" s="21" t="s">
        <v>76</v>
      </c>
      <c r="D223" s="21" t="s">
        <v>1003</v>
      </c>
      <c r="E223" s="6" t="s">
        <v>84</v>
      </c>
      <c r="F223" s="21" t="s">
        <v>606</v>
      </c>
      <c r="G223" s="21"/>
      <c r="H223" s="114">
        <v>45790</v>
      </c>
      <c r="I223" s="114">
        <v>45790</v>
      </c>
      <c r="J223" s="21" t="s">
        <v>920</v>
      </c>
      <c r="K223" s="114">
        <v>45810</v>
      </c>
      <c r="L223" s="130">
        <v>5.7</v>
      </c>
      <c r="M223" s="130">
        <v>0.72</v>
      </c>
      <c r="N223" s="130">
        <v>15.62</v>
      </c>
      <c r="O223" s="130">
        <v>73.459999999999994</v>
      </c>
      <c r="P223" s="130">
        <v>178.5</v>
      </c>
      <c r="Q223" s="131">
        <v>0.33</v>
      </c>
      <c r="R223" s="132">
        <v>4.76</v>
      </c>
      <c r="S223" s="133">
        <v>1.54</v>
      </c>
    </row>
    <row r="224" spans="1:19" ht="17.25" x14ac:dyDescent="0.3">
      <c r="A224" s="21">
        <v>52</v>
      </c>
      <c r="B224" s="21" t="s">
        <v>43</v>
      </c>
      <c r="C224" s="21" t="s">
        <v>76</v>
      </c>
      <c r="D224" s="21" t="s">
        <v>1004</v>
      </c>
      <c r="E224" s="6" t="s">
        <v>84</v>
      </c>
      <c r="F224" s="21" t="s">
        <v>606</v>
      </c>
      <c r="G224" s="21"/>
      <c r="H224" s="114">
        <v>45790</v>
      </c>
      <c r="I224" s="114">
        <v>45790</v>
      </c>
      <c r="J224" s="21" t="s">
        <v>920</v>
      </c>
      <c r="K224" s="114">
        <v>45810</v>
      </c>
      <c r="L224" s="134">
        <v>6</v>
      </c>
      <c r="M224" s="130">
        <v>0.27</v>
      </c>
      <c r="N224" s="130">
        <v>14.73</v>
      </c>
      <c r="O224" s="130">
        <v>76.790000000000006</v>
      </c>
      <c r="P224" s="130">
        <v>140.4</v>
      </c>
      <c r="Q224" s="131">
        <v>0.28999999999999998</v>
      </c>
      <c r="R224" s="132">
        <v>4.8099999999999996</v>
      </c>
      <c r="S224" s="133">
        <v>1.28</v>
      </c>
    </row>
    <row r="225" spans="1:19" ht="17.25" x14ac:dyDescent="0.3">
      <c r="A225" s="21">
        <v>53</v>
      </c>
      <c r="B225" s="21" t="s">
        <v>43</v>
      </c>
      <c r="C225" s="21" t="s">
        <v>76</v>
      </c>
      <c r="D225" s="21" t="s">
        <v>1005</v>
      </c>
      <c r="E225" s="6" t="s">
        <v>84</v>
      </c>
      <c r="F225" s="21" t="s">
        <v>606</v>
      </c>
      <c r="G225" s="21"/>
      <c r="H225" s="114">
        <v>45790</v>
      </c>
      <c r="I225" s="114">
        <v>45790</v>
      </c>
      <c r="J225" s="21" t="s">
        <v>920</v>
      </c>
      <c r="K225" s="114">
        <v>45810</v>
      </c>
      <c r="L225" s="134">
        <v>6.2</v>
      </c>
      <c r="M225" s="130">
        <v>0.39</v>
      </c>
      <c r="N225" s="130">
        <v>12.19</v>
      </c>
      <c r="O225" s="130">
        <v>47.73</v>
      </c>
      <c r="P225" s="130">
        <v>204.2</v>
      </c>
      <c r="Q225" s="131">
        <v>0.38</v>
      </c>
      <c r="R225" s="132">
        <v>5.48</v>
      </c>
      <c r="S225" s="133">
        <v>1.33</v>
      </c>
    </row>
    <row r="226" spans="1:19" ht="17.25" x14ac:dyDescent="0.3">
      <c r="A226" s="21">
        <v>54</v>
      </c>
      <c r="B226" s="21" t="s">
        <v>43</v>
      </c>
      <c r="C226" s="21" t="s">
        <v>76</v>
      </c>
      <c r="D226" s="21" t="s">
        <v>1006</v>
      </c>
      <c r="E226" s="6" t="s">
        <v>84</v>
      </c>
      <c r="F226" s="21" t="s">
        <v>606</v>
      </c>
      <c r="G226" s="21"/>
      <c r="H226" s="114">
        <v>45790</v>
      </c>
      <c r="I226" s="114">
        <v>45790</v>
      </c>
      <c r="J226" s="21" t="s">
        <v>920</v>
      </c>
      <c r="K226" s="114">
        <v>45810</v>
      </c>
      <c r="L226" s="134">
        <v>5.5</v>
      </c>
      <c r="M226" s="130">
        <v>0.56000000000000005</v>
      </c>
      <c r="N226" s="130">
        <v>18.23</v>
      </c>
      <c r="O226" s="130">
        <v>118.35</v>
      </c>
      <c r="P226" s="130">
        <v>100.4</v>
      </c>
      <c r="Q226" s="131">
        <v>0.37</v>
      </c>
      <c r="R226" s="132">
        <v>4.4000000000000004</v>
      </c>
      <c r="S226" s="133">
        <v>1.1000000000000001</v>
      </c>
    </row>
    <row r="227" spans="1:19" ht="17.25" x14ac:dyDescent="0.3">
      <c r="A227" s="21">
        <v>55</v>
      </c>
      <c r="B227" s="21" t="s">
        <v>43</v>
      </c>
      <c r="C227" s="21" t="s">
        <v>76</v>
      </c>
      <c r="D227" s="21" t="s">
        <v>1007</v>
      </c>
      <c r="E227" s="6" t="s">
        <v>84</v>
      </c>
      <c r="F227" s="21" t="s">
        <v>606</v>
      </c>
      <c r="G227" s="21"/>
      <c r="H227" s="114">
        <v>45790</v>
      </c>
      <c r="I227" s="114">
        <v>45790</v>
      </c>
      <c r="J227" s="21" t="s">
        <v>920</v>
      </c>
      <c r="K227" s="114">
        <v>45810</v>
      </c>
      <c r="L227" s="134">
        <v>5.9</v>
      </c>
      <c r="M227" s="130">
        <v>0.6</v>
      </c>
      <c r="N227" s="130">
        <v>13.81</v>
      </c>
      <c r="O227" s="130">
        <v>80.19</v>
      </c>
      <c r="P227" s="130">
        <v>158.19999999999999</v>
      </c>
      <c r="Q227" s="131">
        <v>0.43</v>
      </c>
      <c r="R227" s="132">
        <v>4.84</v>
      </c>
      <c r="S227" s="133">
        <v>1.38</v>
      </c>
    </row>
    <row r="228" spans="1:19" ht="17.25" x14ac:dyDescent="0.3">
      <c r="A228" s="21">
        <v>56</v>
      </c>
      <c r="B228" s="21" t="s">
        <v>43</v>
      </c>
      <c r="C228" s="21" t="s">
        <v>76</v>
      </c>
      <c r="D228" s="21" t="s">
        <v>1008</v>
      </c>
      <c r="E228" s="6" t="s">
        <v>84</v>
      </c>
      <c r="F228" s="21" t="s">
        <v>606</v>
      </c>
      <c r="G228" s="21"/>
      <c r="H228" s="114">
        <v>45790</v>
      </c>
      <c r="I228" s="114">
        <v>45790</v>
      </c>
      <c r="J228" s="21" t="s">
        <v>920</v>
      </c>
      <c r="K228" s="114">
        <v>45810</v>
      </c>
      <c r="L228" s="134">
        <v>5.8</v>
      </c>
      <c r="M228" s="130">
        <v>0.56000000000000005</v>
      </c>
      <c r="N228" s="130">
        <v>13.42</v>
      </c>
      <c r="O228" s="130">
        <v>45.01</v>
      </c>
      <c r="P228" s="130">
        <v>148.30000000000001</v>
      </c>
      <c r="Q228" s="131">
        <v>0.32</v>
      </c>
      <c r="R228" s="132">
        <v>4.67</v>
      </c>
      <c r="S228" s="133">
        <v>1.42</v>
      </c>
    </row>
    <row r="229" spans="1:19" ht="17.25" x14ac:dyDescent="0.3">
      <c r="A229" s="21">
        <v>57</v>
      </c>
      <c r="B229" s="21" t="s">
        <v>43</v>
      </c>
      <c r="C229" s="21" t="s">
        <v>76</v>
      </c>
      <c r="D229" s="21" t="s">
        <v>1009</v>
      </c>
      <c r="E229" s="6" t="s">
        <v>84</v>
      </c>
      <c r="F229" s="21" t="s">
        <v>606</v>
      </c>
      <c r="G229" s="21"/>
      <c r="H229" s="114">
        <v>45790</v>
      </c>
      <c r="I229" s="114">
        <v>45790</v>
      </c>
      <c r="J229" s="21" t="s">
        <v>920</v>
      </c>
      <c r="K229" s="114">
        <v>45810</v>
      </c>
      <c r="L229" s="130">
        <v>6.1</v>
      </c>
      <c r="M229" s="130">
        <v>0.56999999999999995</v>
      </c>
      <c r="N229" s="130">
        <v>9.8699999999999992</v>
      </c>
      <c r="O229" s="130">
        <v>30.61</v>
      </c>
      <c r="P229" s="130">
        <v>153.5</v>
      </c>
      <c r="Q229" s="131">
        <v>0.31</v>
      </c>
      <c r="R229" s="132">
        <v>4.7</v>
      </c>
      <c r="S229" s="133">
        <v>1.28</v>
      </c>
    </row>
    <row r="230" spans="1:19" ht="17.25" x14ac:dyDescent="0.3">
      <c r="A230" s="21">
        <v>58</v>
      </c>
      <c r="B230" s="21" t="s">
        <v>43</v>
      </c>
      <c r="C230" s="21" t="s">
        <v>76</v>
      </c>
      <c r="D230" s="21" t="s">
        <v>1010</v>
      </c>
      <c r="E230" s="6" t="s">
        <v>84</v>
      </c>
      <c r="F230" s="21" t="s">
        <v>606</v>
      </c>
      <c r="G230" s="21"/>
      <c r="H230" s="114">
        <v>45790</v>
      </c>
      <c r="I230" s="114">
        <v>45790</v>
      </c>
      <c r="J230" s="21" t="s">
        <v>920</v>
      </c>
      <c r="K230" s="114">
        <v>45810</v>
      </c>
      <c r="L230" s="130">
        <v>5.9</v>
      </c>
      <c r="M230" s="130">
        <v>0.45</v>
      </c>
      <c r="N230" s="130">
        <v>11.76</v>
      </c>
      <c r="O230" s="130">
        <v>37.450000000000003</v>
      </c>
      <c r="P230" s="130">
        <v>144.69999999999999</v>
      </c>
      <c r="Q230" s="131">
        <v>0.27</v>
      </c>
      <c r="R230" s="132">
        <v>4.6100000000000003</v>
      </c>
      <c r="S230" s="133">
        <v>1.21</v>
      </c>
    </row>
    <row r="231" spans="1:19" ht="17.25" x14ac:dyDescent="0.3">
      <c r="A231" s="21">
        <v>59</v>
      </c>
      <c r="B231" s="21" t="s">
        <v>43</v>
      </c>
      <c r="C231" s="21" t="s">
        <v>76</v>
      </c>
      <c r="D231" s="21" t="s">
        <v>1011</v>
      </c>
      <c r="E231" s="6" t="s">
        <v>84</v>
      </c>
      <c r="F231" s="21" t="s">
        <v>606</v>
      </c>
      <c r="G231" s="21"/>
      <c r="H231" s="114">
        <v>45790</v>
      </c>
      <c r="I231" s="114">
        <v>45790</v>
      </c>
      <c r="J231" s="21" t="s">
        <v>920</v>
      </c>
      <c r="K231" s="114">
        <v>45810</v>
      </c>
      <c r="L231" s="130">
        <v>5.6</v>
      </c>
      <c r="M231" s="130">
        <v>0.62</v>
      </c>
      <c r="N231" s="130">
        <v>14.57</v>
      </c>
      <c r="O231" s="130">
        <v>70.510000000000005</v>
      </c>
      <c r="P231" s="130">
        <v>84.6</v>
      </c>
      <c r="Q231" s="131">
        <v>0.5</v>
      </c>
      <c r="R231" s="132">
        <v>4.5</v>
      </c>
      <c r="S231" s="133">
        <v>1.19</v>
      </c>
    </row>
    <row r="232" spans="1:19" ht="17.25" x14ac:dyDescent="0.3">
      <c r="A232" s="21">
        <v>60</v>
      </c>
      <c r="B232" s="21" t="s">
        <v>43</v>
      </c>
      <c r="C232" s="21" t="s">
        <v>76</v>
      </c>
      <c r="D232" s="21" t="s">
        <v>1012</v>
      </c>
      <c r="E232" s="6" t="s">
        <v>84</v>
      </c>
      <c r="F232" s="21" t="s">
        <v>606</v>
      </c>
      <c r="G232" s="21"/>
      <c r="H232" s="114">
        <v>45790</v>
      </c>
      <c r="I232" s="114">
        <v>45790</v>
      </c>
      <c r="J232" s="21" t="s">
        <v>920</v>
      </c>
      <c r="K232" s="114">
        <v>45810</v>
      </c>
      <c r="L232" s="134">
        <v>5.4</v>
      </c>
      <c r="M232" s="130">
        <v>0.69</v>
      </c>
      <c r="N232" s="130">
        <v>19.02</v>
      </c>
      <c r="O232" s="130">
        <v>139.75</v>
      </c>
      <c r="P232" s="130">
        <v>95.1</v>
      </c>
      <c r="Q232" s="131">
        <v>0.38</v>
      </c>
      <c r="R232" s="132">
        <v>4.5599999999999996</v>
      </c>
      <c r="S232" s="133">
        <v>1.18</v>
      </c>
    </row>
    <row r="233" spans="1:19" ht="17.25" x14ac:dyDescent="0.3">
      <c r="A233" s="21">
        <v>61</v>
      </c>
      <c r="B233" s="21" t="s">
        <v>43</v>
      </c>
      <c r="C233" s="21" t="s">
        <v>76</v>
      </c>
      <c r="D233" s="21" t="s">
        <v>1013</v>
      </c>
      <c r="E233" s="6" t="s">
        <v>86</v>
      </c>
      <c r="F233" s="21" t="s">
        <v>606</v>
      </c>
      <c r="G233" s="21"/>
      <c r="H233" s="114">
        <v>45790</v>
      </c>
      <c r="I233" s="114">
        <v>45796</v>
      </c>
      <c r="J233" s="21" t="s">
        <v>876</v>
      </c>
      <c r="K233" s="114">
        <v>45798</v>
      </c>
      <c r="L233" s="130">
        <v>6.5</v>
      </c>
      <c r="M233" s="130">
        <v>0.7</v>
      </c>
      <c r="N233" s="130">
        <v>23</v>
      </c>
      <c r="O233" s="130">
        <v>123</v>
      </c>
      <c r="P233" s="130">
        <v>469</v>
      </c>
      <c r="Q233" s="131">
        <v>0.56000000000000005</v>
      </c>
      <c r="R233" s="132">
        <v>7.9</v>
      </c>
      <c r="S233" s="133">
        <v>1.8</v>
      </c>
    </row>
    <row r="234" spans="1:19" ht="17.25" x14ac:dyDescent="0.3">
      <c r="A234" s="21">
        <v>62</v>
      </c>
      <c r="B234" s="21" t="s">
        <v>43</v>
      </c>
      <c r="C234" s="21" t="s">
        <v>76</v>
      </c>
      <c r="D234" s="21" t="s">
        <v>1014</v>
      </c>
      <c r="E234" s="6" t="s">
        <v>86</v>
      </c>
      <c r="F234" s="21" t="s">
        <v>606</v>
      </c>
      <c r="G234" s="21"/>
      <c r="H234" s="114">
        <v>45790</v>
      </c>
      <c r="I234" s="114">
        <v>45796</v>
      </c>
      <c r="J234" s="21" t="s">
        <v>876</v>
      </c>
      <c r="K234" s="114">
        <v>45798</v>
      </c>
      <c r="L234" s="130">
        <v>7.4</v>
      </c>
      <c r="M234" s="130">
        <v>0.6</v>
      </c>
      <c r="N234" s="130">
        <v>31</v>
      </c>
      <c r="O234" s="130">
        <v>105</v>
      </c>
      <c r="P234" s="130">
        <v>3425</v>
      </c>
      <c r="Q234" s="131">
        <v>0.49</v>
      </c>
      <c r="R234" s="132">
        <v>9.9</v>
      </c>
      <c r="S234" s="133">
        <v>1.6</v>
      </c>
    </row>
    <row r="235" spans="1:19" ht="17.25" x14ac:dyDescent="0.3">
      <c r="A235" s="21">
        <v>63</v>
      </c>
      <c r="B235" s="21" t="s">
        <v>43</v>
      </c>
      <c r="C235" s="21" t="s">
        <v>76</v>
      </c>
      <c r="D235" s="21" t="s">
        <v>1015</v>
      </c>
      <c r="E235" s="6" t="s">
        <v>86</v>
      </c>
      <c r="F235" s="21" t="s">
        <v>606</v>
      </c>
      <c r="G235" s="21"/>
      <c r="H235" s="114">
        <v>45790</v>
      </c>
      <c r="I235" s="114">
        <v>45796</v>
      </c>
      <c r="J235" s="21" t="s">
        <v>876</v>
      </c>
      <c r="K235" s="114">
        <v>45798</v>
      </c>
      <c r="L235" s="130">
        <v>6.9</v>
      </c>
      <c r="M235" s="130">
        <v>0.5</v>
      </c>
      <c r="N235" s="130">
        <v>48</v>
      </c>
      <c r="O235" s="130">
        <v>89</v>
      </c>
      <c r="P235" s="130">
        <v>738</v>
      </c>
      <c r="Q235" s="131">
        <v>0.44</v>
      </c>
      <c r="R235" s="132">
        <v>7.9</v>
      </c>
      <c r="S235" s="133">
        <v>2</v>
      </c>
    </row>
    <row r="236" spans="1:19" ht="17.25" x14ac:dyDescent="0.3">
      <c r="A236" s="21">
        <v>64</v>
      </c>
      <c r="B236" s="21" t="s">
        <v>43</v>
      </c>
      <c r="C236" s="21" t="s">
        <v>76</v>
      </c>
      <c r="D236" s="21" t="s">
        <v>1016</v>
      </c>
      <c r="E236" s="6" t="s">
        <v>86</v>
      </c>
      <c r="F236" s="21" t="s">
        <v>606</v>
      </c>
      <c r="G236" s="21"/>
      <c r="H236" s="114">
        <v>45790</v>
      </c>
      <c r="I236" s="114">
        <v>45796</v>
      </c>
      <c r="J236" s="21" t="s">
        <v>876</v>
      </c>
      <c r="K236" s="114">
        <v>45798</v>
      </c>
      <c r="L236" s="130">
        <v>6.4</v>
      </c>
      <c r="M236" s="130">
        <v>0.8</v>
      </c>
      <c r="N236" s="130">
        <v>35</v>
      </c>
      <c r="O236" s="130">
        <v>76</v>
      </c>
      <c r="P236" s="130">
        <v>398</v>
      </c>
      <c r="Q236" s="131">
        <v>0.54</v>
      </c>
      <c r="R236" s="132">
        <v>7.9</v>
      </c>
      <c r="S236" s="133">
        <v>2</v>
      </c>
    </row>
    <row r="237" spans="1:19" ht="17.25" x14ac:dyDescent="0.3">
      <c r="A237" s="21">
        <v>65</v>
      </c>
      <c r="B237" s="21" t="s">
        <v>43</v>
      </c>
      <c r="C237" s="21" t="s">
        <v>76</v>
      </c>
      <c r="D237" s="21" t="s">
        <v>1017</v>
      </c>
      <c r="E237" s="6" t="s">
        <v>86</v>
      </c>
      <c r="F237" s="21" t="s">
        <v>606</v>
      </c>
      <c r="G237" s="21"/>
      <c r="H237" s="114">
        <v>45790</v>
      </c>
      <c r="I237" s="114">
        <v>45796</v>
      </c>
      <c r="J237" s="21" t="s">
        <v>876</v>
      </c>
      <c r="K237" s="114">
        <v>45798</v>
      </c>
      <c r="L237" s="130">
        <v>6.6</v>
      </c>
      <c r="M237" s="130">
        <v>0.5</v>
      </c>
      <c r="N237" s="130">
        <v>38</v>
      </c>
      <c r="O237" s="130">
        <v>76</v>
      </c>
      <c r="P237" s="130">
        <v>715</v>
      </c>
      <c r="Q237" s="131">
        <v>0.38</v>
      </c>
      <c r="R237" s="132">
        <v>8</v>
      </c>
      <c r="S237" s="133">
        <v>2</v>
      </c>
    </row>
    <row r="238" spans="1:19" ht="17.25" x14ac:dyDescent="0.3">
      <c r="A238" s="21">
        <v>66</v>
      </c>
      <c r="B238" s="21" t="s">
        <v>43</v>
      </c>
      <c r="C238" s="21" t="s">
        <v>76</v>
      </c>
      <c r="D238" s="21" t="s">
        <v>1018</v>
      </c>
      <c r="E238" s="6" t="s">
        <v>86</v>
      </c>
      <c r="F238" s="21" t="s">
        <v>606</v>
      </c>
      <c r="G238" s="21"/>
      <c r="H238" s="114">
        <v>45790</v>
      </c>
      <c r="I238" s="114">
        <v>45796</v>
      </c>
      <c r="J238" s="21" t="s">
        <v>876</v>
      </c>
      <c r="K238" s="114">
        <v>45798</v>
      </c>
      <c r="L238" s="130">
        <v>6.8</v>
      </c>
      <c r="M238" s="130">
        <v>0.6</v>
      </c>
      <c r="N238" s="130">
        <v>37</v>
      </c>
      <c r="O238" s="130">
        <v>73</v>
      </c>
      <c r="P238" s="130">
        <v>991</v>
      </c>
      <c r="Q238" s="131">
        <v>0.46</v>
      </c>
      <c r="R238" s="132">
        <v>8.8000000000000007</v>
      </c>
      <c r="S238" s="133">
        <v>2</v>
      </c>
    </row>
    <row r="239" spans="1:19" ht="17.25" x14ac:dyDescent="0.3">
      <c r="A239" s="21">
        <v>67</v>
      </c>
      <c r="B239" s="21" t="s">
        <v>43</v>
      </c>
      <c r="C239" s="21" t="s">
        <v>76</v>
      </c>
      <c r="D239" s="21" t="s">
        <v>1019</v>
      </c>
      <c r="E239" s="6" t="s">
        <v>90</v>
      </c>
      <c r="F239" s="21" t="s">
        <v>606</v>
      </c>
      <c r="G239" s="21"/>
      <c r="H239" s="114">
        <v>45790</v>
      </c>
      <c r="I239" s="114">
        <v>45796</v>
      </c>
      <c r="J239" s="21" t="s">
        <v>876</v>
      </c>
      <c r="K239" s="114">
        <v>45798</v>
      </c>
      <c r="L239" s="130">
        <v>7.6</v>
      </c>
      <c r="M239" s="130">
        <v>0.4</v>
      </c>
      <c r="N239" s="130">
        <v>15</v>
      </c>
      <c r="O239" s="130">
        <v>56</v>
      </c>
      <c r="P239" s="130">
        <v>605</v>
      </c>
      <c r="Q239" s="131">
        <v>0.27</v>
      </c>
      <c r="R239" s="132">
        <v>9.1</v>
      </c>
      <c r="S239" s="133">
        <v>2.6</v>
      </c>
    </row>
    <row r="240" spans="1:19" ht="17.25" x14ac:dyDescent="0.3">
      <c r="A240" s="21">
        <v>68</v>
      </c>
      <c r="B240" s="21" t="s">
        <v>43</v>
      </c>
      <c r="C240" s="21" t="s">
        <v>76</v>
      </c>
      <c r="D240" s="21" t="s">
        <v>1020</v>
      </c>
      <c r="E240" s="6" t="s">
        <v>90</v>
      </c>
      <c r="F240" s="21" t="s">
        <v>606</v>
      </c>
      <c r="G240" s="21"/>
      <c r="H240" s="114">
        <v>45790</v>
      </c>
      <c r="I240" s="114">
        <v>45796</v>
      </c>
      <c r="J240" s="21" t="s">
        <v>876</v>
      </c>
      <c r="K240" s="114">
        <v>45798</v>
      </c>
      <c r="L240" s="130">
        <v>6.9</v>
      </c>
      <c r="M240" s="130">
        <v>0.6</v>
      </c>
      <c r="N240" s="130">
        <v>33</v>
      </c>
      <c r="O240" s="130">
        <v>149</v>
      </c>
      <c r="P240" s="130">
        <v>226</v>
      </c>
      <c r="Q240" s="131">
        <v>1.25</v>
      </c>
      <c r="R240" s="132">
        <v>6.4</v>
      </c>
      <c r="S240" s="133">
        <v>2.2000000000000002</v>
      </c>
    </row>
    <row r="241" spans="1:19" ht="17.25" x14ac:dyDescent="0.3">
      <c r="A241" s="21">
        <v>69</v>
      </c>
      <c r="B241" s="21" t="s">
        <v>43</v>
      </c>
      <c r="C241" s="21" t="s">
        <v>76</v>
      </c>
      <c r="D241" s="21" t="s">
        <v>1021</v>
      </c>
      <c r="E241" s="6" t="s">
        <v>90</v>
      </c>
      <c r="F241" s="21" t="s">
        <v>606</v>
      </c>
      <c r="G241" s="21"/>
      <c r="H241" s="114">
        <v>45790</v>
      </c>
      <c r="I241" s="114">
        <v>45796</v>
      </c>
      <c r="J241" s="21" t="s">
        <v>876</v>
      </c>
      <c r="K241" s="114">
        <v>45798</v>
      </c>
      <c r="L241" s="130">
        <v>7.5</v>
      </c>
      <c r="M241" s="130">
        <v>0.6</v>
      </c>
      <c r="N241" s="130">
        <v>44</v>
      </c>
      <c r="O241" s="130">
        <v>91</v>
      </c>
      <c r="P241" s="130">
        <v>1426</v>
      </c>
      <c r="Q241" s="131">
        <v>0.65</v>
      </c>
      <c r="R241" s="132">
        <v>9.1</v>
      </c>
      <c r="S241" s="133">
        <v>2.1</v>
      </c>
    </row>
    <row r="242" spans="1:19" ht="17.25" x14ac:dyDescent="0.3">
      <c r="A242" s="21">
        <v>70</v>
      </c>
      <c r="B242" s="21" t="s">
        <v>43</v>
      </c>
      <c r="C242" s="21" t="s">
        <v>76</v>
      </c>
      <c r="D242" s="21" t="s">
        <v>1022</v>
      </c>
      <c r="E242" s="6" t="s">
        <v>90</v>
      </c>
      <c r="F242" s="21" t="s">
        <v>606</v>
      </c>
      <c r="G242" s="21"/>
      <c r="H242" s="114">
        <v>45790</v>
      </c>
      <c r="I242" s="114">
        <v>45796</v>
      </c>
      <c r="J242" s="21" t="s">
        <v>876</v>
      </c>
      <c r="K242" s="114">
        <v>45798</v>
      </c>
      <c r="L242" s="134">
        <v>6.8</v>
      </c>
      <c r="M242" s="130">
        <v>0.3</v>
      </c>
      <c r="N242" s="130">
        <v>34</v>
      </c>
      <c r="O242" s="130">
        <v>106</v>
      </c>
      <c r="P242" s="130">
        <v>343</v>
      </c>
      <c r="Q242" s="131">
        <v>0.5</v>
      </c>
      <c r="R242" s="132">
        <v>7</v>
      </c>
      <c r="S242" s="133">
        <v>1.8</v>
      </c>
    </row>
    <row r="243" spans="1:19" ht="17.25" x14ac:dyDescent="0.3">
      <c r="A243" s="21">
        <v>71</v>
      </c>
      <c r="B243" s="21" t="s">
        <v>43</v>
      </c>
      <c r="C243" s="21" t="s">
        <v>76</v>
      </c>
      <c r="D243" s="21" t="s">
        <v>1023</v>
      </c>
      <c r="E243" s="6" t="s">
        <v>90</v>
      </c>
      <c r="F243" s="21" t="s">
        <v>606</v>
      </c>
      <c r="G243" s="21"/>
      <c r="H243" s="114">
        <v>45790</v>
      </c>
      <c r="I243" s="114">
        <v>45796</v>
      </c>
      <c r="J243" s="21" t="s">
        <v>876</v>
      </c>
      <c r="K243" s="114">
        <v>45798</v>
      </c>
      <c r="L243" s="134">
        <v>6.5</v>
      </c>
      <c r="M243" s="130">
        <v>0.4</v>
      </c>
      <c r="N243" s="130">
        <v>26</v>
      </c>
      <c r="O243" s="130">
        <v>65</v>
      </c>
      <c r="P243" s="130">
        <v>117</v>
      </c>
      <c r="Q243" s="131">
        <v>0.28999999999999998</v>
      </c>
      <c r="R243" s="132">
        <v>6</v>
      </c>
      <c r="S243" s="133">
        <v>1.8</v>
      </c>
    </row>
    <row r="244" spans="1:19" ht="17.25" x14ac:dyDescent="0.3">
      <c r="A244" s="21">
        <v>72</v>
      </c>
      <c r="B244" s="21" t="s">
        <v>43</v>
      </c>
      <c r="C244" s="21" t="s">
        <v>76</v>
      </c>
      <c r="D244" s="21" t="s">
        <v>1024</v>
      </c>
      <c r="E244" s="6" t="s">
        <v>90</v>
      </c>
      <c r="F244" s="21" t="s">
        <v>606</v>
      </c>
      <c r="G244" s="21"/>
      <c r="H244" s="114">
        <v>45790</v>
      </c>
      <c r="I244" s="114">
        <v>45796</v>
      </c>
      <c r="J244" s="21" t="s">
        <v>876</v>
      </c>
      <c r="K244" s="114">
        <v>45798</v>
      </c>
      <c r="L244" s="134">
        <v>7.1</v>
      </c>
      <c r="M244" s="130">
        <v>0.5</v>
      </c>
      <c r="N244" s="130">
        <v>21</v>
      </c>
      <c r="O244" s="130">
        <v>75</v>
      </c>
      <c r="P244" s="130">
        <v>368</v>
      </c>
      <c r="Q244" s="131">
        <v>0.63</v>
      </c>
      <c r="R244" s="132">
        <v>6.7</v>
      </c>
      <c r="S244" s="133">
        <v>2</v>
      </c>
    </row>
    <row r="245" spans="1:19" ht="17.25" x14ac:dyDescent="0.3">
      <c r="A245" s="21">
        <v>73</v>
      </c>
      <c r="B245" s="21" t="s">
        <v>43</v>
      </c>
      <c r="C245" s="21" t="s">
        <v>76</v>
      </c>
      <c r="D245" s="21" t="s">
        <v>1025</v>
      </c>
      <c r="E245" s="6" t="s">
        <v>92</v>
      </c>
      <c r="F245" s="21" t="s">
        <v>606</v>
      </c>
      <c r="G245" s="21"/>
      <c r="H245" s="114">
        <v>45790</v>
      </c>
      <c r="I245" s="114">
        <v>45796</v>
      </c>
      <c r="J245" s="21" t="s">
        <v>876</v>
      </c>
      <c r="K245" s="114">
        <v>45798</v>
      </c>
      <c r="L245" s="134">
        <v>7.2</v>
      </c>
      <c r="M245" s="130">
        <v>0.4</v>
      </c>
      <c r="N245" s="130">
        <v>25</v>
      </c>
      <c r="O245" s="130">
        <v>65</v>
      </c>
      <c r="P245" s="130">
        <v>465</v>
      </c>
      <c r="Q245" s="131">
        <v>0.25</v>
      </c>
      <c r="R245" s="132">
        <v>7.5</v>
      </c>
      <c r="S245" s="133">
        <v>2.2999999999999998</v>
      </c>
    </row>
    <row r="246" spans="1:19" ht="17.25" x14ac:dyDescent="0.3">
      <c r="A246" s="21">
        <v>74</v>
      </c>
      <c r="B246" s="21" t="s">
        <v>43</v>
      </c>
      <c r="C246" s="21" t="s">
        <v>76</v>
      </c>
      <c r="D246" s="21" t="s">
        <v>1026</v>
      </c>
      <c r="E246" s="6" t="s">
        <v>92</v>
      </c>
      <c r="F246" s="21" t="s">
        <v>606</v>
      </c>
      <c r="G246" s="21"/>
      <c r="H246" s="114">
        <v>45790</v>
      </c>
      <c r="I246" s="114">
        <v>45796</v>
      </c>
      <c r="J246" s="21" t="s">
        <v>876</v>
      </c>
      <c r="K246" s="114">
        <v>45798</v>
      </c>
      <c r="L246" s="134">
        <v>6.6</v>
      </c>
      <c r="M246" s="130">
        <v>0.3</v>
      </c>
      <c r="N246" s="130">
        <v>28</v>
      </c>
      <c r="O246" s="130">
        <v>142</v>
      </c>
      <c r="P246" s="130">
        <v>307</v>
      </c>
      <c r="Q246" s="131">
        <v>0.28999999999999998</v>
      </c>
      <c r="R246" s="132">
        <v>7.4</v>
      </c>
      <c r="S246" s="133">
        <v>1.7</v>
      </c>
    </row>
    <row r="247" spans="1:19" ht="17.25" x14ac:dyDescent="0.3">
      <c r="A247" s="21">
        <v>75</v>
      </c>
      <c r="B247" s="21" t="s">
        <v>43</v>
      </c>
      <c r="C247" s="21" t="s">
        <v>76</v>
      </c>
      <c r="D247" s="21" t="s">
        <v>1027</v>
      </c>
      <c r="E247" s="6" t="s">
        <v>92</v>
      </c>
      <c r="F247" s="21" t="s">
        <v>606</v>
      </c>
      <c r="G247" s="21"/>
      <c r="H247" s="114">
        <v>45790</v>
      </c>
      <c r="I247" s="114">
        <v>45796</v>
      </c>
      <c r="J247" s="21" t="s">
        <v>876</v>
      </c>
      <c r="K247" s="114">
        <v>45798</v>
      </c>
      <c r="L247" s="134">
        <v>7.3</v>
      </c>
      <c r="M247" s="130">
        <v>0.5</v>
      </c>
      <c r="N247" s="130">
        <v>26</v>
      </c>
      <c r="O247" s="130">
        <v>55</v>
      </c>
      <c r="P247" s="130">
        <v>212</v>
      </c>
      <c r="Q247" s="131">
        <v>0.55000000000000004</v>
      </c>
      <c r="R247" s="132">
        <v>6.8</v>
      </c>
      <c r="S247" s="133">
        <v>2.2999999999999998</v>
      </c>
    </row>
    <row r="248" spans="1:19" ht="17.25" x14ac:dyDescent="0.3">
      <c r="A248" s="21">
        <v>76</v>
      </c>
      <c r="B248" s="21" t="s">
        <v>43</v>
      </c>
      <c r="C248" s="21" t="s">
        <v>76</v>
      </c>
      <c r="D248" s="21" t="s">
        <v>1028</v>
      </c>
      <c r="E248" s="6" t="s">
        <v>92</v>
      </c>
      <c r="F248" s="21" t="s">
        <v>606</v>
      </c>
      <c r="G248" s="21"/>
      <c r="H248" s="114">
        <v>45790</v>
      </c>
      <c r="I248" s="114">
        <v>45796</v>
      </c>
      <c r="J248" s="21" t="s">
        <v>876</v>
      </c>
      <c r="K248" s="114">
        <v>45798</v>
      </c>
      <c r="L248" s="134">
        <v>6.8</v>
      </c>
      <c r="M248" s="130">
        <v>0.3</v>
      </c>
      <c r="N248" s="130">
        <v>22</v>
      </c>
      <c r="O248" s="130">
        <v>66</v>
      </c>
      <c r="P248" s="130">
        <v>257</v>
      </c>
      <c r="Q248" s="131">
        <v>0.38</v>
      </c>
      <c r="R248" s="132">
        <v>5.9</v>
      </c>
      <c r="S248" s="133">
        <v>1.6</v>
      </c>
    </row>
    <row r="249" spans="1:19" ht="17.25" x14ac:dyDescent="0.3">
      <c r="A249" s="21">
        <v>77</v>
      </c>
      <c r="B249" s="21" t="s">
        <v>43</v>
      </c>
      <c r="C249" s="21" t="s">
        <v>76</v>
      </c>
      <c r="D249" s="21" t="s">
        <v>1029</v>
      </c>
      <c r="E249" s="6" t="s">
        <v>92</v>
      </c>
      <c r="F249" s="21" t="s">
        <v>606</v>
      </c>
      <c r="G249" s="21"/>
      <c r="H249" s="114">
        <v>45790</v>
      </c>
      <c r="I249" s="114">
        <v>45796</v>
      </c>
      <c r="J249" s="21" t="s">
        <v>876</v>
      </c>
      <c r="K249" s="114">
        <v>45798</v>
      </c>
      <c r="L249" s="130">
        <v>6.7</v>
      </c>
      <c r="M249" s="130">
        <v>0.4</v>
      </c>
      <c r="N249" s="130">
        <v>19</v>
      </c>
      <c r="O249" s="130">
        <v>144</v>
      </c>
      <c r="P249" s="130">
        <v>245</v>
      </c>
      <c r="Q249" s="131">
        <v>0.55000000000000004</v>
      </c>
      <c r="R249" s="132">
        <v>6</v>
      </c>
      <c r="S249" s="133">
        <v>1.6</v>
      </c>
    </row>
    <row r="250" spans="1:19" ht="17.25" x14ac:dyDescent="0.3">
      <c r="A250" s="21">
        <v>78</v>
      </c>
      <c r="B250" s="21" t="s">
        <v>43</v>
      </c>
      <c r="C250" s="21" t="s">
        <v>76</v>
      </c>
      <c r="D250" s="21" t="s">
        <v>1030</v>
      </c>
      <c r="E250" s="6" t="s">
        <v>92</v>
      </c>
      <c r="F250" s="21" t="s">
        <v>606</v>
      </c>
      <c r="G250" s="21"/>
      <c r="H250" s="114">
        <v>45790</v>
      </c>
      <c r="I250" s="114">
        <v>45796</v>
      </c>
      <c r="J250" s="21" t="s">
        <v>876</v>
      </c>
      <c r="K250" s="114">
        <v>45798</v>
      </c>
      <c r="L250" s="130">
        <v>6.9</v>
      </c>
      <c r="M250" s="130">
        <v>0.3</v>
      </c>
      <c r="N250" s="130">
        <v>21</v>
      </c>
      <c r="O250" s="130">
        <v>96</v>
      </c>
      <c r="P250" s="130">
        <v>297</v>
      </c>
      <c r="Q250" s="131">
        <v>0.31</v>
      </c>
      <c r="R250" s="132">
        <v>6.5</v>
      </c>
      <c r="S250" s="133">
        <v>1.8</v>
      </c>
    </row>
    <row r="251" spans="1:19" ht="17.25" x14ac:dyDescent="0.3">
      <c r="A251" s="21">
        <v>79</v>
      </c>
      <c r="B251" s="21" t="s">
        <v>43</v>
      </c>
      <c r="C251" s="21" t="s">
        <v>76</v>
      </c>
      <c r="D251" s="21" t="s">
        <v>1031</v>
      </c>
      <c r="E251" s="6" t="s">
        <v>94</v>
      </c>
      <c r="F251" s="21" t="s">
        <v>606</v>
      </c>
      <c r="G251" s="21"/>
      <c r="H251" s="114">
        <v>45790</v>
      </c>
      <c r="I251" s="114">
        <v>45796</v>
      </c>
      <c r="J251" s="21" t="s">
        <v>876</v>
      </c>
      <c r="K251" s="114">
        <v>45798</v>
      </c>
      <c r="L251" s="130">
        <v>7</v>
      </c>
      <c r="M251" s="130">
        <v>0.7</v>
      </c>
      <c r="N251" s="130">
        <v>34</v>
      </c>
      <c r="O251" s="130">
        <v>274</v>
      </c>
      <c r="P251" s="130">
        <v>408</v>
      </c>
      <c r="Q251" s="131">
        <v>0.83</v>
      </c>
      <c r="R251" s="132">
        <v>7.9</v>
      </c>
      <c r="S251" s="133">
        <v>2.5</v>
      </c>
    </row>
    <row r="252" spans="1:19" ht="17.25" x14ac:dyDescent="0.3">
      <c r="A252" s="21">
        <v>80</v>
      </c>
      <c r="B252" s="21" t="s">
        <v>43</v>
      </c>
      <c r="C252" s="21" t="s">
        <v>76</v>
      </c>
      <c r="D252" s="21" t="s">
        <v>1032</v>
      </c>
      <c r="E252" s="6" t="s">
        <v>94</v>
      </c>
      <c r="F252" s="21" t="s">
        <v>606</v>
      </c>
      <c r="G252" s="21"/>
      <c r="H252" s="114">
        <v>45790</v>
      </c>
      <c r="I252" s="114">
        <v>45796</v>
      </c>
      <c r="J252" s="21" t="s">
        <v>876</v>
      </c>
      <c r="K252" s="114">
        <v>45798</v>
      </c>
      <c r="L252" s="130">
        <v>6.4</v>
      </c>
      <c r="M252" s="130">
        <v>0.5</v>
      </c>
      <c r="N252" s="130">
        <v>18</v>
      </c>
      <c r="O252" s="130">
        <v>46</v>
      </c>
      <c r="P252" s="130">
        <v>263</v>
      </c>
      <c r="Q252" s="131">
        <v>0.42</v>
      </c>
      <c r="R252" s="132">
        <v>6.5</v>
      </c>
      <c r="S252" s="133">
        <v>2.1</v>
      </c>
    </row>
    <row r="253" spans="1:19" ht="17.25" x14ac:dyDescent="0.3">
      <c r="A253" s="21">
        <v>81</v>
      </c>
      <c r="B253" s="21" t="s">
        <v>43</v>
      </c>
      <c r="C253" s="21" t="s">
        <v>76</v>
      </c>
      <c r="D253" s="21" t="s">
        <v>1033</v>
      </c>
      <c r="E253" s="6" t="s">
        <v>94</v>
      </c>
      <c r="F253" s="21" t="s">
        <v>606</v>
      </c>
      <c r="G253" s="21"/>
      <c r="H253" s="114">
        <v>45790</v>
      </c>
      <c r="I253" s="114">
        <v>45796</v>
      </c>
      <c r="J253" s="21" t="s">
        <v>876</v>
      </c>
      <c r="K253" s="114">
        <v>45798</v>
      </c>
      <c r="L253" s="130">
        <v>6.7</v>
      </c>
      <c r="M253" s="130">
        <v>0.7</v>
      </c>
      <c r="N253" s="130">
        <v>44</v>
      </c>
      <c r="O253" s="130">
        <v>79</v>
      </c>
      <c r="P253" s="130">
        <v>368</v>
      </c>
      <c r="Q253" s="131">
        <v>0.4</v>
      </c>
      <c r="R253" s="132">
        <v>7.8</v>
      </c>
      <c r="S253" s="133">
        <v>2</v>
      </c>
    </row>
    <row r="254" spans="1:19" ht="17.25" x14ac:dyDescent="0.3">
      <c r="A254" s="21">
        <v>82</v>
      </c>
      <c r="B254" s="21" t="s">
        <v>43</v>
      </c>
      <c r="C254" s="21" t="s">
        <v>76</v>
      </c>
      <c r="D254" s="21" t="s">
        <v>1034</v>
      </c>
      <c r="E254" s="6" t="s">
        <v>94</v>
      </c>
      <c r="F254" s="21" t="s">
        <v>606</v>
      </c>
      <c r="G254" s="21"/>
      <c r="H254" s="114">
        <v>45790</v>
      </c>
      <c r="I254" s="114">
        <v>45796</v>
      </c>
      <c r="J254" s="21" t="s">
        <v>876</v>
      </c>
      <c r="K254" s="114">
        <v>45798</v>
      </c>
      <c r="L254" s="130">
        <v>6.6</v>
      </c>
      <c r="M254" s="130">
        <v>0.7</v>
      </c>
      <c r="N254" s="130">
        <v>13</v>
      </c>
      <c r="O254" s="130">
        <v>91</v>
      </c>
      <c r="P254" s="130">
        <v>529</v>
      </c>
      <c r="Q254" s="131">
        <v>0.43</v>
      </c>
      <c r="R254" s="132">
        <v>7.7</v>
      </c>
      <c r="S254" s="133">
        <v>2</v>
      </c>
    </row>
    <row r="255" spans="1:19" ht="17.25" x14ac:dyDescent="0.3">
      <c r="A255" s="21">
        <v>83</v>
      </c>
      <c r="B255" s="21" t="s">
        <v>43</v>
      </c>
      <c r="C255" s="21" t="s">
        <v>76</v>
      </c>
      <c r="D255" s="21" t="s">
        <v>1035</v>
      </c>
      <c r="E255" s="6" t="s">
        <v>94</v>
      </c>
      <c r="F255" s="21" t="s">
        <v>606</v>
      </c>
      <c r="G255" s="21"/>
      <c r="H255" s="114">
        <v>45790</v>
      </c>
      <c r="I255" s="114">
        <v>45796</v>
      </c>
      <c r="J255" s="21" t="s">
        <v>876</v>
      </c>
      <c r="K255" s="114">
        <v>45798</v>
      </c>
      <c r="L255" s="130">
        <v>6.9</v>
      </c>
      <c r="M255" s="130">
        <v>0.4</v>
      </c>
      <c r="N255" s="130">
        <v>25</v>
      </c>
      <c r="O255" s="130">
        <v>61</v>
      </c>
      <c r="P255" s="130">
        <v>236</v>
      </c>
      <c r="Q255" s="131">
        <v>0.45</v>
      </c>
      <c r="R255" s="132">
        <v>7.3</v>
      </c>
      <c r="S255" s="133">
        <v>2.2999999999999998</v>
      </c>
    </row>
    <row r="256" spans="1:19" ht="17.25" x14ac:dyDescent="0.3">
      <c r="A256" s="21">
        <v>84</v>
      </c>
      <c r="B256" s="21" t="s">
        <v>43</v>
      </c>
      <c r="C256" s="21" t="s">
        <v>76</v>
      </c>
      <c r="D256" s="21" t="s">
        <v>1036</v>
      </c>
      <c r="E256" s="6" t="s">
        <v>94</v>
      </c>
      <c r="F256" s="21" t="s">
        <v>606</v>
      </c>
      <c r="G256" s="21"/>
      <c r="H256" s="114">
        <v>45790</v>
      </c>
      <c r="I256" s="114">
        <v>45796</v>
      </c>
      <c r="J256" s="21" t="s">
        <v>876</v>
      </c>
      <c r="K256" s="114">
        <v>45798</v>
      </c>
      <c r="L256" s="130">
        <v>6.6</v>
      </c>
      <c r="M256" s="130">
        <v>0.5</v>
      </c>
      <c r="N256" s="130">
        <v>20</v>
      </c>
      <c r="O256" s="130">
        <v>79</v>
      </c>
      <c r="P256" s="130">
        <v>525</v>
      </c>
      <c r="Q256" s="131">
        <v>0.49</v>
      </c>
      <c r="R256" s="132">
        <v>7.3</v>
      </c>
      <c r="S256" s="133">
        <v>2.2000000000000002</v>
      </c>
    </row>
    <row r="257" spans="1:19" ht="17.25" x14ac:dyDescent="0.3">
      <c r="A257" s="21">
        <v>85</v>
      </c>
      <c r="B257" s="21" t="s">
        <v>43</v>
      </c>
      <c r="C257" s="21" t="s">
        <v>76</v>
      </c>
      <c r="D257" s="21" t="s">
        <v>95</v>
      </c>
      <c r="E257" s="6" t="s">
        <v>96</v>
      </c>
      <c r="F257" s="21" t="s">
        <v>606</v>
      </c>
      <c r="G257" s="21"/>
      <c r="H257" s="114">
        <v>45790</v>
      </c>
      <c r="I257" s="114">
        <v>45796</v>
      </c>
      <c r="J257" s="21" t="s">
        <v>876</v>
      </c>
      <c r="K257" s="114">
        <v>45798</v>
      </c>
      <c r="L257" s="130">
        <v>7</v>
      </c>
      <c r="M257" s="130">
        <v>0.7</v>
      </c>
      <c r="N257" s="130">
        <v>25</v>
      </c>
      <c r="O257" s="130">
        <v>193</v>
      </c>
      <c r="P257" s="130">
        <v>332</v>
      </c>
      <c r="Q257" s="131">
        <v>0.76</v>
      </c>
      <c r="R257" s="132">
        <v>7</v>
      </c>
      <c r="S257" s="133">
        <v>1.9</v>
      </c>
    </row>
    <row r="258" spans="1:19" ht="17.25" x14ac:dyDescent="0.3">
      <c r="A258" s="21">
        <v>86</v>
      </c>
      <c r="B258" s="21" t="s">
        <v>43</v>
      </c>
      <c r="C258" s="21" t="s">
        <v>76</v>
      </c>
      <c r="D258" s="21" t="s">
        <v>98</v>
      </c>
      <c r="E258" s="6" t="s">
        <v>99</v>
      </c>
      <c r="F258" s="21" t="s">
        <v>606</v>
      </c>
      <c r="G258" s="21"/>
      <c r="H258" s="114">
        <v>45790</v>
      </c>
      <c r="I258" s="114">
        <v>45796</v>
      </c>
      <c r="J258" s="21" t="s">
        <v>876</v>
      </c>
      <c r="K258" s="114">
        <v>45798</v>
      </c>
      <c r="L258" s="130">
        <v>7.3</v>
      </c>
      <c r="M258" s="130">
        <v>0.6</v>
      </c>
      <c r="N258" s="130">
        <v>24</v>
      </c>
      <c r="O258" s="130">
        <v>102</v>
      </c>
      <c r="P258" s="130">
        <v>419</v>
      </c>
      <c r="Q258" s="131">
        <v>0.49</v>
      </c>
      <c r="R258" s="132">
        <v>7.4</v>
      </c>
      <c r="S258" s="133">
        <v>1.9</v>
      </c>
    </row>
    <row r="259" spans="1:19" ht="17.25" x14ac:dyDescent="0.3">
      <c r="A259" s="21">
        <v>87</v>
      </c>
      <c r="B259" s="21" t="s">
        <v>43</v>
      </c>
      <c r="C259" s="21" t="s">
        <v>76</v>
      </c>
      <c r="D259" s="21" t="s">
        <v>100</v>
      </c>
      <c r="E259" s="6" t="s">
        <v>101</v>
      </c>
      <c r="F259" s="21" t="s">
        <v>606</v>
      </c>
      <c r="G259" s="21"/>
      <c r="H259" s="114">
        <v>45790</v>
      </c>
      <c r="I259" s="114">
        <v>45796</v>
      </c>
      <c r="J259" s="21" t="s">
        <v>876</v>
      </c>
      <c r="K259" s="114">
        <v>45798</v>
      </c>
      <c r="L259" s="130">
        <v>5.9</v>
      </c>
      <c r="M259" s="130">
        <v>0.4</v>
      </c>
      <c r="N259" s="130">
        <v>14</v>
      </c>
      <c r="O259" s="130">
        <v>83</v>
      </c>
      <c r="P259" s="130">
        <v>123</v>
      </c>
      <c r="Q259" s="131">
        <v>0.11</v>
      </c>
      <c r="R259" s="132">
        <v>3.9</v>
      </c>
      <c r="S259" s="133">
        <v>1.1000000000000001</v>
      </c>
    </row>
    <row r="260" spans="1:19" ht="17.25" x14ac:dyDescent="0.3">
      <c r="A260" s="21">
        <v>88</v>
      </c>
      <c r="B260" s="21" t="s">
        <v>43</v>
      </c>
      <c r="C260" s="21" t="s">
        <v>76</v>
      </c>
      <c r="D260" s="21" t="s">
        <v>102</v>
      </c>
      <c r="E260" s="6" t="s">
        <v>103</v>
      </c>
      <c r="F260" s="21" t="s">
        <v>606</v>
      </c>
      <c r="G260" s="21"/>
      <c r="H260" s="114">
        <v>45790</v>
      </c>
      <c r="I260" s="114">
        <v>45796</v>
      </c>
      <c r="J260" s="21" t="s">
        <v>876</v>
      </c>
      <c r="K260" s="114">
        <v>45798</v>
      </c>
      <c r="L260" s="134">
        <v>6.2</v>
      </c>
      <c r="M260" s="130">
        <v>0.3</v>
      </c>
      <c r="N260" s="130">
        <v>4</v>
      </c>
      <c r="O260" s="130">
        <v>38</v>
      </c>
      <c r="P260" s="130">
        <v>145</v>
      </c>
      <c r="Q260" s="131">
        <v>0.17</v>
      </c>
      <c r="R260" s="132">
        <v>4</v>
      </c>
      <c r="S260" s="133">
        <v>1.5</v>
      </c>
    </row>
    <row r="261" spans="1:19" ht="17.25" x14ac:dyDescent="0.3">
      <c r="A261" s="21">
        <v>89</v>
      </c>
      <c r="B261" s="21" t="s">
        <v>43</v>
      </c>
      <c r="C261" s="21" t="s">
        <v>76</v>
      </c>
      <c r="D261" s="21" t="s">
        <v>104</v>
      </c>
      <c r="E261" s="6" t="s">
        <v>105</v>
      </c>
      <c r="F261" s="21" t="s">
        <v>606</v>
      </c>
      <c r="G261" s="21"/>
      <c r="H261" s="114">
        <v>45790</v>
      </c>
      <c r="I261" s="114">
        <v>45796</v>
      </c>
      <c r="J261" s="21" t="s">
        <v>876</v>
      </c>
      <c r="K261" s="114">
        <v>45798</v>
      </c>
      <c r="L261" s="130">
        <v>6.1</v>
      </c>
      <c r="M261" s="130">
        <v>0.3</v>
      </c>
      <c r="N261" s="130">
        <v>13</v>
      </c>
      <c r="O261" s="130">
        <v>96</v>
      </c>
      <c r="P261" s="130">
        <v>104</v>
      </c>
      <c r="Q261" s="131">
        <v>0.15</v>
      </c>
      <c r="R261" s="132">
        <v>4.5999999999999996</v>
      </c>
      <c r="S261" s="133">
        <v>2.5</v>
      </c>
    </row>
    <row r="262" spans="1:19" ht="17.25" x14ac:dyDescent="0.3">
      <c r="A262" s="21">
        <v>90</v>
      </c>
      <c r="B262" s="21" t="s">
        <v>43</v>
      </c>
      <c r="C262" s="21" t="s">
        <v>76</v>
      </c>
      <c r="D262" s="21" t="s">
        <v>106</v>
      </c>
      <c r="E262" s="6" t="s">
        <v>107</v>
      </c>
      <c r="F262" s="21" t="s">
        <v>606</v>
      </c>
      <c r="G262" s="21"/>
      <c r="H262" s="114">
        <v>45790</v>
      </c>
      <c r="I262" s="114">
        <v>45796</v>
      </c>
      <c r="J262" s="21" t="s">
        <v>876</v>
      </c>
      <c r="K262" s="114">
        <v>45798</v>
      </c>
      <c r="L262" s="130">
        <v>7</v>
      </c>
      <c r="M262" s="130">
        <v>0.6</v>
      </c>
      <c r="N262" s="130">
        <v>18</v>
      </c>
      <c r="O262" s="130">
        <v>115</v>
      </c>
      <c r="P262" s="130">
        <v>131</v>
      </c>
      <c r="Q262" s="131">
        <v>0.2</v>
      </c>
      <c r="R262" s="132">
        <v>4.5999999999999996</v>
      </c>
      <c r="S262" s="133">
        <v>1.7</v>
      </c>
    </row>
    <row r="263" spans="1:19" ht="17.25" x14ac:dyDescent="0.3">
      <c r="A263" s="21">
        <v>91</v>
      </c>
      <c r="B263" s="21" t="s">
        <v>43</v>
      </c>
      <c r="C263" s="21" t="s">
        <v>76</v>
      </c>
      <c r="D263" s="21" t="s">
        <v>108</v>
      </c>
      <c r="E263" s="6" t="s">
        <v>109</v>
      </c>
      <c r="F263" s="21" t="s">
        <v>606</v>
      </c>
      <c r="G263" s="21"/>
      <c r="H263" s="114">
        <v>45790</v>
      </c>
      <c r="I263" s="114">
        <v>45796</v>
      </c>
      <c r="J263" s="21" t="s">
        <v>876</v>
      </c>
      <c r="K263" s="114">
        <v>45798</v>
      </c>
      <c r="L263" s="130">
        <v>6.6</v>
      </c>
      <c r="M263" s="130">
        <v>0.4</v>
      </c>
      <c r="N263" s="130">
        <v>4</v>
      </c>
      <c r="O263" s="130">
        <v>31</v>
      </c>
      <c r="P263" s="130">
        <v>107</v>
      </c>
      <c r="Q263" s="131">
        <v>0.2</v>
      </c>
      <c r="R263" s="132">
        <v>4.0999999999999996</v>
      </c>
      <c r="S263" s="133">
        <v>2.7</v>
      </c>
    </row>
    <row r="264" spans="1:19" ht="17.25" x14ac:dyDescent="0.3">
      <c r="A264" s="21">
        <v>92</v>
      </c>
      <c r="B264" s="21" t="s">
        <v>43</v>
      </c>
      <c r="C264" s="21" t="s">
        <v>76</v>
      </c>
      <c r="D264" s="21" t="s">
        <v>110</v>
      </c>
      <c r="E264" s="6" t="s">
        <v>111</v>
      </c>
      <c r="F264" s="21" t="s">
        <v>606</v>
      </c>
      <c r="G264" s="21"/>
      <c r="H264" s="114">
        <v>45790</v>
      </c>
      <c r="I264" s="114">
        <v>45796</v>
      </c>
      <c r="J264" s="21" t="s">
        <v>876</v>
      </c>
      <c r="K264" s="114">
        <v>45798</v>
      </c>
      <c r="L264" s="130">
        <v>5.9</v>
      </c>
      <c r="M264" s="130">
        <v>0.5</v>
      </c>
      <c r="N264" s="130">
        <v>17</v>
      </c>
      <c r="O264" s="130">
        <v>34</v>
      </c>
      <c r="P264" s="130">
        <v>124</v>
      </c>
      <c r="Q264" s="131">
        <v>0.15</v>
      </c>
      <c r="R264" s="132">
        <v>4.2</v>
      </c>
      <c r="S264" s="133">
        <v>2.1</v>
      </c>
    </row>
    <row r="265" spans="1:19" ht="17.25" x14ac:dyDescent="0.3">
      <c r="A265" s="21">
        <v>93</v>
      </c>
      <c r="B265" s="21" t="s">
        <v>43</v>
      </c>
      <c r="C265" s="21" t="s">
        <v>76</v>
      </c>
      <c r="D265" s="21" t="s">
        <v>112</v>
      </c>
      <c r="E265" s="6" t="s">
        <v>113</v>
      </c>
      <c r="F265" s="21" t="s">
        <v>606</v>
      </c>
      <c r="G265" s="21"/>
      <c r="H265" s="114">
        <v>45790</v>
      </c>
      <c r="I265" s="114">
        <v>45796</v>
      </c>
      <c r="J265" s="21" t="s">
        <v>876</v>
      </c>
      <c r="K265" s="114">
        <v>45798</v>
      </c>
      <c r="L265" s="130">
        <v>6.6</v>
      </c>
      <c r="M265" s="130">
        <v>0.5</v>
      </c>
      <c r="N265" s="130">
        <v>13</v>
      </c>
      <c r="O265" s="130">
        <v>85</v>
      </c>
      <c r="P265" s="130">
        <v>186</v>
      </c>
      <c r="Q265" s="131">
        <v>0.21</v>
      </c>
      <c r="R265" s="132">
        <v>5.3</v>
      </c>
      <c r="S265" s="133">
        <v>2.7</v>
      </c>
    </row>
    <row r="266" spans="1:19" ht="17.25" x14ac:dyDescent="0.3">
      <c r="A266" s="21">
        <v>94</v>
      </c>
      <c r="B266" s="21" t="s">
        <v>43</v>
      </c>
      <c r="C266" s="21" t="s">
        <v>76</v>
      </c>
      <c r="D266" s="21" t="s">
        <v>114</v>
      </c>
      <c r="E266" s="6" t="s">
        <v>115</v>
      </c>
      <c r="F266" s="21" t="s">
        <v>606</v>
      </c>
      <c r="G266" s="21"/>
      <c r="H266" s="114">
        <v>45790</v>
      </c>
      <c r="I266" s="114">
        <v>45796</v>
      </c>
      <c r="J266" s="21" t="s">
        <v>876</v>
      </c>
      <c r="K266" s="114">
        <v>45798</v>
      </c>
      <c r="L266" s="130">
        <v>6.1</v>
      </c>
      <c r="M266" s="130">
        <v>0.7</v>
      </c>
      <c r="N266" s="130">
        <v>16</v>
      </c>
      <c r="O266" s="130">
        <v>100</v>
      </c>
      <c r="P266" s="130">
        <v>127</v>
      </c>
      <c r="Q266" s="131">
        <v>0.34</v>
      </c>
      <c r="R266" s="132">
        <v>4.7</v>
      </c>
      <c r="S266" s="133">
        <v>1.8</v>
      </c>
    </row>
    <row r="267" spans="1:19" ht="17.25" x14ac:dyDescent="0.3">
      <c r="A267" s="21">
        <v>95</v>
      </c>
      <c r="B267" s="21" t="s">
        <v>43</v>
      </c>
      <c r="C267" s="21" t="s">
        <v>76</v>
      </c>
      <c r="D267" s="21" t="s">
        <v>116</v>
      </c>
      <c r="E267" s="6" t="s">
        <v>117</v>
      </c>
      <c r="F267" s="21" t="s">
        <v>606</v>
      </c>
      <c r="G267" s="21"/>
      <c r="H267" s="114">
        <v>45790</v>
      </c>
      <c r="I267" s="114">
        <v>45796</v>
      </c>
      <c r="J267" s="21" t="s">
        <v>876</v>
      </c>
      <c r="K267" s="114">
        <v>45798</v>
      </c>
      <c r="L267" s="130">
        <v>6</v>
      </c>
      <c r="M267" s="130">
        <v>0.4</v>
      </c>
      <c r="N267" s="130">
        <v>11</v>
      </c>
      <c r="O267" s="130">
        <v>49</v>
      </c>
      <c r="P267" s="130">
        <v>106</v>
      </c>
      <c r="Q267" s="131">
        <v>0.12</v>
      </c>
      <c r="R267" s="132">
        <v>4.0999999999999996</v>
      </c>
      <c r="S267" s="133">
        <v>1.6</v>
      </c>
    </row>
  </sheetData>
  <mergeCells count="24">
    <mergeCell ref="L159:L160"/>
    <mergeCell ref="L157:L158"/>
    <mergeCell ref="L155:L156"/>
    <mergeCell ref="L169:L170"/>
    <mergeCell ref="L167:L168"/>
    <mergeCell ref="L165:L166"/>
    <mergeCell ref="L163:L164"/>
    <mergeCell ref="L161:L162"/>
    <mergeCell ref="L153:L154"/>
    <mergeCell ref="L151:L152"/>
    <mergeCell ref="R147:R148"/>
    <mergeCell ref="R149:R150"/>
    <mergeCell ref="R151:R152"/>
    <mergeCell ref="R153:R154"/>
    <mergeCell ref="L147:L148"/>
    <mergeCell ref="L149:L150"/>
    <mergeCell ref="R155:R156"/>
    <mergeCell ref="R157:R158"/>
    <mergeCell ref="R169:R170"/>
    <mergeCell ref="R167:R168"/>
    <mergeCell ref="R165:R166"/>
    <mergeCell ref="R163:R164"/>
    <mergeCell ref="R161:R162"/>
    <mergeCell ref="R159:R16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8230-2582-4DB1-997D-181DE309968B}">
  <dimension ref="B2:L22"/>
  <sheetViews>
    <sheetView showGridLines="0" workbookViewId="0">
      <selection activeCell="I18" sqref="I18"/>
    </sheetView>
  </sheetViews>
  <sheetFormatPr defaultRowHeight="16.5" x14ac:dyDescent="0.3"/>
  <cols>
    <col min="2" max="2" width="20.75" bestFit="1" customWidth="1"/>
    <col min="3" max="3" width="19.75" customWidth="1"/>
    <col min="4" max="4" width="39.5" bestFit="1" customWidth="1"/>
    <col min="5" max="5" width="21.25" customWidth="1"/>
    <col min="6" max="6" width="21.125" customWidth="1"/>
    <col min="7" max="7" width="40.5" bestFit="1" customWidth="1"/>
    <col min="8" max="8" width="28.75" customWidth="1"/>
    <col min="9" max="9" width="45.5" bestFit="1" customWidth="1"/>
    <col min="11" max="11" width="37.875" customWidth="1"/>
    <col min="12" max="12" width="33.5" customWidth="1"/>
  </cols>
  <sheetData>
    <row r="2" spans="2:12" x14ac:dyDescent="0.3">
      <c r="B2" s="142" t="s">
        <v>4</v>
      </c>
      <c r="C2" s="142" t="s">
        <v>1037</v>
      </c>
      <c r="D2" s="142" t="s">
        <v>1038</v>
      </c>
      <c r="E2" s="142" t="s">
        <v>1039</v>
      </c>
      <c r="F2" s="142" t="s">
        <v>1040</v>
      </c>
      <c r="G2" s="166" t="s">
        <v>1041</v>
      </c>
      <c r="H2" s="168"/>
    </row>
    <row r="3" spans="2:12" x14ac:dyDescent="0.3">
      <c r="B3" s="278" t="s">
        <v>142</v>
      </c>
      <c r="C3" s="45" t="s">
        <v>1042</v>
      </c>
      <c r="D3" s="172" t="s">
        <v>1043</v>
      </c>
      <c r="E3" s="129" t="s">
        <v>1044</v>
      </c>
      <c r="F3" s="140" t="s">
        <v>1045</v>
      </c>
      <c r="G3" s="143" t="s">
        <v>1046</v>
      </c>
      <c r="H3" s="169"/>
      <c r="I3" s="157" t="s">
        <v>1047</v>
      </c>
      <c r="J3" s="1"/>
      <c r="K3" s="1"/>
      <c r="L3" s="1"/>
    </row>
    <row r="4" spans="2:12" x14ac:dyDescent="0.3">
      <c r="B4" s="279"/>
      <c r="C4" s="174" t="s">
        <v>1048</v>
      </c>
      <c r="D4" s="143" t="s">
        <v>1049</v>
      </c>
      <c r="E4" s="129" t="s">
        <v>1050</v>
      </c>
      <c r="F4" s="141" t="s">
        <v>1051</v>
      </c>
      <c r="G4" s="167" t="s">
        <v>1052</v>
      </c>
      <c r="H4" s="170"/>
      <c r="I4" s="154" t="s">
        <v>1053</v>
      </c>
      <c r="J4" s="154" t="s">
        <v>1054</v>
      </c>
      <c r="K4" s="154" t="s">
        <v>1055</v>
      </c>
      <c r="L4" s="154" t="s">
        <v>1056</v>
      </c>
    </row>
    <row r="5" spans="2:12" x14ac:dyDescent="0.3">
      <c r="B5" s="279"/>
      <c r="C5" s="174" t="s">
        <v>1057</v>
      </c>
      <c r="D5" s="143" t="s">
        <v>1058</v>
      </c>
      <c r="E5" s="129" t="s">
        <v>1044</v>
      </c>
      <c r="F5" s="140" t="s">
        <v>1045</v>
      </c>
      <c r="G5" s="167" t="s">
        <v>1059</v>
      </c>
      <c r="H5" s="170"/>
      <c r="I5" s="154" t="s">
        <v>1060</v>
      </c>
      <c r="J5" s="154" t="s">
        <v>1061</v>
      </c>
      <c r="K5" s="154" t="s">
        <v>1062</v>
      </c>
      <c r="L5" s="154" t="s">
        <v>1063</v>
      </c>
    </row>
    <row r="6" spans="2:12" x14ac:dyDescent="0.3">
      <c r="B6" s="279"/>
      <c r="C6" s="45" t="s">
        <v>1064</v>
      </c>
      <c r="D6" s="173" t="s">
        <v>1065</v>
      </c>
      <c r="E6" s="129" t="s">
        <v>1066</v>
      </c>
      <c r="F6" s="141" t="s">
        <v>1067</v>
      </c>
      <c r="G6" s="143" t="s">
        <v>1068</v>
      </c>
      <c r="H6" s="63"/>
    </row>
    <row r="7" spans="2:12" x14ac:dyDescent="0.3">
      <c r="B7" s="279"/>
      <c r="C7" s="174" t="s">
        <v>1069</v>
      </c>
      <c r="D7" s="143" t="s">
        <v>1070</v>
      </c>
      <c r="E7" s="129" t="s">
        <v>1071</v>
      </c>
      <c r="F7" s="140" t="s">
        <v>1072</v>
      </c>
      <c r="G7" s="167" t="s">
        <v>1073</v>
      </c>
      <c r="H7" s="170"/>
    </row>
    <row r="8" spans="2:12" x14ac:dyDescent="0.3">
      <c r="B8" s="279"/>
      <c r="C8" s="174" t="s">
        <v>1074</v>
      </c>
      <c r="D8" s="144" t="s">
        <v>1075</v>
      </c>
      <c r="E8" s="129" t="s">
        <v>1076</v>
      </c>
      <c r="F8" s="141" t="s">
        <v>1077</v>
      </c>
      <c r="G8" s="45" t="s">
        <v>1078</v>
      </c>
      <c r="H8" s="63"/>
    </row>
    <row r="9" spans="2:12" x14ac:dyDescent="0.3">
      <c r="B9" s="280"/>
      <c r="C9" s="174" t="s">
        <v>1079</v>
      </c>
      <c r="D9" s="144" t="s">
        <v>1080</v>
      </c>
      <c r="E9" s="129" t="s">
        <v>1081</v>
      </c>
      <c r="F9" s="141" t="s">
        <v>1082</v>
      </c>
      <c r="G9" s="45" t="s">
        <v>1083</v>
      </c>
      <c r="H9" s="63"/>
    </row>
    <row r="10" spans="2:12" x14ac:dyDescent="0.3">
      <c r="B10" s="45" t="s">
        <v>244</v>
      </c>
      <c r="C10" s="45" t="s">
        <v>247</v>
      </c>
      <c r="D10" s="144" t="s">
        <v>1084</v>
      </c>
      <c r="E10" s="129" t="s">
        <v>1044</v>
      </c>
      <c r="F10" s="140" t="s">
        <v>1045</v>
      </c>
      <c r="G10" s="45" t="s">
        <v>1085</v>
      </c>
      <c r="H10" s="63"/>
    </row>
    <row r="11" spans="2:12" x14ac:dyDescent="0.3">
      <c r="B11" s="277" t="s">
        <v>43</v>
      </c>
      <c r="C11" s="45" t="s">
        <v>70</v>
      </c>
      <c r="D11" s="141" t="s">
        <v>1086</v>
      </c>
      <c r="E11" s="129" t="s">
        <v>1081</v>
      </c>
      <c r="F11" s="140" t="s">
        <v>1082</v>
      </c>
      <c r="G11" s="45" t="s">
        <v>1087</v>
      </c>
      <c r="H11" s="1"/>
    </row>
    <row r="12" spans="2:12" x14ac:dyDescent="0.3">
      <c r="B12" s="277"/>
      <c r="C12" s="45" t="s">
        <v>63</v>
      </c>
      <c r="D12" s="146" t="s">
        <v>1088</v>
      </c>
      <c r="E12" s="129" t="s">
        <v>1089</v>
      </c>
      <c r="F12" s="140" t="s">
        <v>1090</v>
      </c>
      <c r="G12" s="167" t="s">
        <v>1085</v>
      </c>
      <c r="H12" s="171"/>
    </row>
    <row r="13" spans="2:12" x14ac:dyDescent="0.3">
      <c r="B13" s="278"/>
      <c r="C13" s="51" t="s">
        <v>46</v>
      </c>
      <c r="D13" s="151" t="s">
        <v>1091</v>
      </c>
      <c r="E13" s="152" t="s">
        <v>1092</v>
      </c>
      <c r="F13" s="151" t="s">
        <v>1093</v>
      </c>
      <c r="G13" s="45" t="s">
        <v>1085</v>
      </c>
      <c r="H13" s="1"/>
    </row>
    <row r="14" spans="2:12" x14ac:dyDescent="0.3">
      <c r="B14" s="45" t="s">
        <v>296</v>
      </c>
      <c r="C14" s="45" t="s">
        <v>299</v>
      </c>
      <c r="D14" s="129" t="s">
        <v>1094</v>
      </c>
      <c r="E14" s="129"/>
      <c r="F14" s="141" t="s">
        <v>300</v>
      </c>
      <c r="G14" s="129"/>
      <c r="H14" s="1"/>
    </row>
    <row r="15" spans="2:12" x14ac:dyDescent="0.3">
      <c r="B15" s="1"/>
      <c r="C15" s="1"/>
      <c r="D15" s="1"/>
      <c r="E15" s="1"/>
      <c r="F15" s="1"/>
      <c r="G15" s="1"/>
      <c r="H15" s="1"/>
    </row>
    <row r="16" spans="2:12" x14ac:dyDescent="0.3">
      <c r="B16" s="1"/>
      <c r="C16" s="1"/>
      <c r="D16" s="1"/>
      <c r="E16" s="1"/>
      <c r="F16" s="1"/>
      <c r="G16" s="1"/>
      <c r="H16" s="1"/>
    </row>
    <row r="17" spans="2:8" x14ac:dyDescent="0.3">
      <c r="B17" s="1"/>
      <c r="C17" s="1"/>
      <c r="D17" s="1"/>
      <c r="E17" s="1"/>
      <c r="F17" s="1"/>
      <c r="G17" s="1"/>
      <c r="H17" s="1"/>
    </row>
    <row r="18" spans="2:8" x14ac:dyDescent="0.3">
      <c r="B18" s="155"/>
      <c r="C18" s="155"/>
      <c r="D18" s="155"/>
      <c r="E18" s="155"/>
      <c r="F18" s="1"/>
      <c r="G18" s="155"/>
      <c r="H18" s="155"/>
    </row>
    <row r="19" spans="2:8" x14ac:dyDescent="0.3">
      <c r="B19" s="156"/>
      <c r="C19" s="156"/>
      <c r="D19" s="156"/>
      <c r="E19" s="156"/>
      <c r="F19" s="1"/>
      <c r="G19" s="156"/>
      <c r="H19" s="156"/>
    </row>
    <row r="20" spans="2:8" x14ac:dyDescent="0.3">
      <c r="B20" s="156"/>
      <c r="C20" s="156"/>
      <c r="D20" s="156"/>
      <c r="E20" s="156"/>
      <c r="F20" s="1"/>
      <c r="G20" s="156"/>
      <c r="H20" s="156"/>
    </row>
    <row r="21" spans="2:8" x14ac:dyDescent="0.3">
      <c r="B21" s="1"/>
      <c r="C21" s="1"/>
      <c r="D21" s="1"/>
      <c r="E21" s="1"/>
      <c r="F21" s="1"/>
      <c r="G21" s="1"/>
      <c r="H21" s="1"/>
    </row>
    <row r="22" spans="2:8" x14ac:dyDescent="0.3">
      <c r="B22" s="1"/>
      <c r="C22" s="1"/>
      <c r="D22" s="1"/>
      <c r="E22" s="1"/>
      <c r="F22" s="1"/>
      <c r="G22" s="1"/>
      <c r="H22" s="1"/>
    </row>
  </sheetData>
  <sortState xmlns:xlrd2="http://schemas.microsoft.com/office/spreadsheetml/2017/richdata2" ref="B3:G22">
    <sortCondition ref="D2:D22"/>
  </sortState>
  <mergeCells count="2">
    <mergeCell ref="B11:B13"/>
    <mergeCell ref="B3:B9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11BE-3219-4475-8A6D-42D296DCBCBF}">
  <sheetPr>
    <pageSetUpPr fitToPage="1"/>
  </sheetPr>
  <dimension ref="A1:O35"/>
  <sheetViews>
    <sheetView showGridLines="0" zoomScale="85" zoomScaleNormal="85" workbookViewId="0">
      <selection activeCell="I2" sqref="I2:I35"/>
    </sheetView>
  </sheetViews>
  <sheetFormatPr defaultRowHeight="16.5" x14ac:dyDescent="0.3"/>
  <cols>
    <col min="4" max="4" width="13.25" bestFit="1" customWidth="1"/>
    <col min="5" max="5" width="47.25" bestFit="1" customWidth="1"/>
    <col min="6" max="6" width="20.75" bestFit="1" customWidth="1"/>
    <col min="7" max="7" width="16.5" customWidth="1"/>
    <col min="8" max="8" width="13.875" bestFit="1" customWidth="1"/>
    <col min="9" max="9" width="13" bestFit="1" customWidth="1"/>
    <col min="10" max="10" width="6" bestFit="1" customWidth="1"/>
    <col min="12" max="12" width="10" bestFit="1" customWidth="1"/>
    <col min="13" max="13" width="13.25" bestFit="1" customWidth="1"/>
    <col min="14" max="14" width="13.25" style="1" bestFit="1" customWidth="1"/>
    <col min="15" max="15" width="11.125" style="1" bestFit="1" customWidth="1"/>
  </cols>
  <sheetData>
    <row r="1" spans="1:15" x14ac:dyDescent="0.3">
      <c r="A1" s="147" t="s">
        <v>1095</v>
      </c>
      <c r="B1" s="147" t="s">
        <v>1096</v>
      </c>
      <c r="C1" s="147" t="s">
        <v>1097</v>
      </c>
      <c r="D1" s="147" t="s">
        <v>1098</v>
      </c>
      <c r="E1" s="147" t="s">
        <v>1099</v>
      </c>
      <c r="F1" s="147" t="s">
        <v>1100</v>
      </c>
      <c r="G1" s="147" t="s">
        <v>1101</v>
      </c>
      <c r="H1" s="147" t="s">
        <v>1102</v>
      </c>
      <c r="I1" s="147" t="s">
        <v>1103</v>
      </c>
      <c r="J1" s="147" t="s">
        <v>1104</v>
      </c>
      <c r="K1" s="147" t="s">
        <v>1105</v>
      </c>
      <c r="L1" s="149" t="s">
        <v>1106</v>
      </c>
      <c r="M1" s="147" t="s">
        <v>1107</v>
      </c>
      <c r="N1" s="147" t="s">
        <v>1039</v>
      </c>
      <c r="O1" s="147" t="s">
        <v>1040</v>
      </c>
    </row>
    <row r="2" spans="1:15" x14ac:dyDescent="0.3">
      <c r="A2" s="129">
        <v>1</v>
      </c>
      <c r="B2" s="129" t="s">
        <v>606</v>
      </c>
      <c r="C2" s="129" t="s">
        <v>1108</v>
      </c>
      <c r="D2" s="129" t="s">
        <v>1109</v>
      </c>
      <c r="E2" s="129" t="s">
        <v>144</v>
      </c>
      <c r="F2" s="129" t="s">
        <v>145</v>
      </c>
      <c r="G2" s="153" t="s">
        <v>1110</v>
      </c>
      <c r="H2" s="129">
        <v>5155</v>
      </c>
      <c r="I2" s="148">
        <v>1559.3804827878275</v>
      </c>
      <c r="J2" s="129">
        <v>1</v>
      </c>
      <c r="K2" s="129" t="s">
        <v>1111</v>
      </c>
      <c r="L2" s="150" t="s">
        <v>1112</v>
      </c>
      <c r="M2" s="167">
        <v>45797</v>
      </c>
      <c r="N2" s="129" t="s">
        <v>1044</v>
      </c>
      <c r="O2" s="140" t="s">
        <v>1045</v>
      </c>
    </row>
    <row r="3" spans="1:15" x14ac:dyDescent="0.3">
      <c r="A3" s="129">
        <v>2</v>
      </c>
      <c r="B3" s="129" t="s">
        <v>606</v>
      </c>
      <c r="C3" s="129" t="s">
        <v>1108</v>
      </c>
      <c r="D3" s="129" t="s">
        <v>1113</v>
      </c>
      <c r="E3" s="129" t="s">
        <v>1114</v>
      </c>
      <c r="F3" s="129" t="s">
        <v>145</v>
      </c>
      <c r="G3" s="153" t="s">
        <v>1110</v>
      </c>
      <c r="H3" s="129">
        <v>4996</v>
      </c>
      <c r="I3" s="148">
        <v>1511.2831992256035</v>
      </c>
      <c r="J3" s="129">
        <v>1</v>
      </c>
      <c r="K3" s="129" t="s">
        <v>1111</v>
      </c>
      <c r="L3" s="150" t="s">
        <v>1112</v>
      </c>
      <c r="M3" s="167">
        <v>45797</v>
      </c>
      <c r="N3" s="129" t="s">
        <v>1044</v>
      </c>
      <c r="O3" s="140" t="s">
        <v>1045</v>
      </c>
    </row>
    <row r="4" spans="1:15" x14ac:dyDescent="0.3">
      <c r="A4" s="129">
        <v>3</v>
      </c>
      <c r="B4" s="129" t="s">
        <v>606</v>
      </c>
      <c r="C4" s="129" t="s">
        <v>1108</v>
      </c>
      <c r="D4" s="129" t="s">
        <v>1115</v>
      </c>
      <c r="E4" s="129" t="s">
        <v>1116</v>
      </c>
      <c r="F4" s="179" t="s">
        <v>1117</v>
      </c>
      <c r="G4" s="129" t="s">
        <v>1118</v>
      </c>
      <c r="H4" s="129">
        <v>4911</v>
      </c>
      <c r="I4" s="148">
        <v>1485.5708149313327</v>
      </c>
      <c r="J4" s="129">
        <v>2</v>
      </c>
      <c r="K4" s="129" t="s">
        <v>1111</v>
      </c>
      <c r="L4" s="150" t="s">
        <v>1112</v>
      </c>
      <c r="M4" s="167">
        <v>45805</v>
      </c>
      <c r="N4" s="129" t="s">
        <v>1076</v>
      </c>
      <c r="O4" s="141" t="s">
        <v>1077</v>
      </c>
    </row>
    <row r="5" spans="1:15" x14ac:dyDescent="0.3">
      <c r="A5" s="129">
        <v>4</v>
      </c>
      <c r="B5" s="129" t="s">
        <v>606</v>
      </c>
      <c r="C5" s="129" t="s">
        <v>1108</v>
      </c>
      <c r="D5" s="129" t="s">
        <v>1119</v>
      </c>
      <c r="E5" s="129" t="s">
        <v>157</v>
      </c>
      <c r="F5" s="179" t="s">
        <v>1117</v>
      </c>
      <c r="G5" s="129" t="s">
        <v>1118</v>
      </c>
      <c r="H5" s="129">
        <v>4929</v>
      </c>
      <c r="I5" s="148">
        <v>1491.0157904289431</v>
      </c>
      <c r="J5" s="129">
        <v>3</v>
      </c>
      <c r="K5" s="129" t="s">
        <v>1111</v>
      </c>
      <c r="L5" s="150" t="s">
        <v>1112</v>
      </c>
      <c r="M5" s="167">
        <v>45805</v>
      </c>
      <c r="N5" s="129" t="s">
        <v>1076</v>
      </c>
      <c r="O5" s="141" t="s">
        <v>1077</v>
      </c>
    </row>
    <row r="6" spans="1:15" x14ac:dyDescent="0.3">
      <c r="A6" s="129">
        <v>5</v>
      </c>
      <c r="B6" s="129" t="s">
        <v>606</v>
      </c>
      <c r="C6" s="129" t="s">
        <v>1108</v>
      </c>
      <c r="D6" s="129" t="s">
        <v>1120</v>
      </c>
      <c r="E6" s="129" t="s">
        <v>159</v>
      </c>
      <c r="F6" s="178" t="s">
        <v>1121</v>
      </c>
      <c r="G6" s="153" t="s">
        <v>1122</v>
      </c>
      <c r="H6" s="129">
        <v>4917</v>
      </c>
      <c r="I6" s="148">
        <v>1487.3858067638696</v>
      </c>
      <c r="J6" s="129">
        <v>2</v>
      </c>
      <c r="K6" s="129" t="s">
        <v>1111</v>
      </c>
      <c r="L6" s="150" t="s">
        <v>1112</v>
      </c>
      <c r="M6" s="167">
        <v>45802</v>
      </c>
      <c r="N6" s="129" t="s">
        <v>1123</v>
      </c>
      <c r="O6" s="129" t="s">
        <v>1124</v>
      </c>
    </row>
    <row r="7" spans="1:15" x14ac:dyDescent="0.3">
      <c r="A7" s="129">
        <v>6</v>
      </c>
      <c r="B7" s="129" t="s">
        <v>606</v>
      </c>
      <c r="C7" s="129" t="s">
        <v>1108</v>
      </c>
      <c r="D7" s="129" t="s">
        <v>1125</v>
      </c>
      <c r="E7" s="129" t="s">
        <v>165</v>
      </c>
      <c r="F7" s="178" t="s">
        <v>160</v>
      </c>
      <c r="G7" s="153" t="s">
        <v>1122</v>
      </c>
      <c r="H7" s="129">
        <v>4799</v>
      </c>
      <c r="I7" s="148">
        <v>1451.6909673906466</v>
      </c>
      <c r="J7" s="129">
        <v>3</v>
      </c>
      <c r="K7" s="129" t="s">
        <v>1111</v>
      </c>
      <c r="L7" s="150" t="s">
        <v>1112</v>
      </c>
      <c r="M7" s="167">
        <v>45802</v>
      </c>
      <c r="N7" s="129" t="s">
        <v>1123</v>
      </c>
      <c r="O7" s="129" t="s">
        <v>1124</v>
      </c>
    </row>
    <row r="8" spans="1:15" x14ac:dyDescent="0.3">
      <c r="A8" s="129">
        <v>7</v>
      </c>
      <c r="B8" s="129" t="s">
        <v>606</v>
      </c>
      <c r="C8" s="129" t="s">
        <v>1108</v>
      </c>
      <c r="D8" s="129" t="s">
        <v>1126</v>
      </c>
      <c r="E8" s="129" t="s">
        <v>168</v>
      </c>
      <c r="F8" s="178" t="s">
        <v>160</v>
      </c>
      <c r="G8" s="153" t="s">
        <v>1122</v>
      </c>
      <c r="H8" s="129">
        <v>5111</v>
      </c>
      <c r="I8" s="148">
        <v>1546.070542682558</v>
      </c>
      <c r="J8" s="129">
        <v>2</v>
      </c>
      <c r="K8" s="129" t="s">
        <v>1111</v>
      </c>
      <c r="L8" s="150" t="s">
        <v>1112</v>
      </c>
      <c r="M8" s="167">
        <v>45801</v>
      </c>
      <c r="N8" s="129" t="s">
        <v>1123</v>
      </c>
      <c r="O8" s="129" t="s">
        <v>1124</v>
      </c>
    </row>
    <row r="9" spans="1:15" x14ac:dyDescent="0.3">
      <c r="A9" s="129">
        <v>8</v>
      </c>
      <c r="B9" s="129" t="s">
        <v>606</v>
      </c>
      <c r="C9" s="129" t="s">
        <v>1108</v>
      </c>
      <c r="D9" s="129" t="s">
        <v>1127</v>
      </c>
      <c r="E9" s="129" t="s">
        <v>172</v>
      </c>
      <c r="F9" s="178" t="s">
        <v>1121</v>
      </c>
      <c r="G9" s="153" t="s">
        <v>1122</v>
      </c>
      <c r="H9" s="129">
        <v>4980</v>
      </c>
      <c r="I9" s="148">
        <v>1506.4432210055054</v>
      </c>
      <c r="J9" s="129">
        <v>3</v>
      </c>
      <c r="K9" s="129" t="s">
        <v>1111</v>
      </c>
      <c r="L9" s="150" t="s">
        <v>1112</v>
      </c>
      <c r="M9" s="167">
        <v>45801</v>
      </c>
      <c r="N9" s="129" t="s">
        <v>1123</v>
      </c>
      <c r="O9" s="129" t="s">
        <v>1124</v>
      </c>
    </row>
    <row r="10" spans="1:15" x14ac:dyDescent="0.3">
      <c r="A10" s="129">
        <v>9</v>
      </c>
      <c r="B10" s="129" t="s">
        <v>606</v>
      </c>
      <c r="C10" s="129" t="s">
        <v>1108</v>
      </c>
      <c r="D10" s="129" t="s">
        <v>1128</v>
      </c>
      <c r="E10" s="129" t="s">
        <v>1129</v>
      </c>
      <c r="F10" s="129" t="s">
        <v>175</v>
      </c>
      <c r="G10" s="129" t="s">
        <v>1130</v>
      </c>
      <c r="H10" s="129">
        <v>5180</v>
      </c>
      <c r="I10" s="148">
        <v>1566.9429487567306</v>
      </c>
      <c r="J10" s="129">
        <v>2</v>
      </c>
      <c r="K10" s="129" t="s">
        <v>1111</v>
      </c>
      <c r="L10" s="150" t="s">
        <v>1112</v>
      </c>
      <c r="M10" s="167">
        <v>45790</v>
      </c>
      <c r="N10" s="129" t="s">
        <v>1066</v>
      </c>
      <c r="O10" s="141" t="s">
        <v>1067</v>
      </c>
    </row>
    <row r="11" spans="1:15" x14ac:dyDescent="0.3">
      <c r="A11" s="129">
        <v>10</v>
      </c>
      <c r="B11" s="129" t="s">
        <v>606</v>
      </c>
      <c r="C11" s="129" t="s">
        <v>1108</v>
      </c>
      <c r="D11" s="129" t="s">
        <v>1131</v>
      </c>
      <c r="E11" s="129" t="s">
        <v>179</v>
      </c>
      <c r="F11" s="129" t="s">
        <v>175</v>
      </c>
      <c r="G11" s="129" t="s">
        <v>1130</v>
      </c>
      <c r="H11" s="129">
        <v>5027</v>
      </c>
      <c r="I11" s="148">
        <v>1520.6606570270433</v>
      </c>
      <c r="J11" s="129">
        <v>3</v>
      </c>
      <c r="K11" s="129" t="s">
        <v>1111</v>
      </c>
      <c r="L11" s="150" t="s">
        <v>1112</v>
      </c>
      <c r="M11" s="167">
        <v>45790</v>
      </c>
      <c r="N11" s="129" t="s">
        <v>1066</v>
      </c>
      <c r="O11" s="141" t="s">
        <v>1067</v>
      </c>
    </row>
    <row r="12" spans="1:15" x14ac:dyDescent="0.3">
      <c r="A12" s="129">
        <v>11</v>
      </c>
      <c r="B12" s="129" t="s">
        <v>613</v>
      </c>
      <c r="C12" s="129" t="s">
        <v>1108</v>
      </c>
      <c r="D12" s="129" t="s">
        <v>1132</v>
      </c>
      <c r="E12" s="129" t="s">
        <v>1133</v>
      </c>
      <c r="F12" s="178" t="s">
        <v>160</v>
      </c>
      <c r="G12" s="153" t="s">
        <v>1122</v>
      </c>
      <c r="H12" s="129">
        <v>8817</v>
      </c>
      <c r="I12" s="148">
        <v>2667.1304979127594</v>
      </c>
      <c r="J12" s="129" t="s">
        <v>614</v>
      </c>
      <c r="K12" s="129" t="s">
        <v>1111</v>
      </c>
      <c r="L12" s="150" t="s">
        <v>329</v>
      </c>
      <c r="M12" s="167">
        <v>45801</v>
      </c>
      <c r="N12" s="129" t="s">
        <v>1123</v>
      </c>
      <c r="O12" s="129" t="s">
        <v>1124</v>
      </c>
    </row>
    <row r="13" spans="1:15" x14ac:dyDescent="0.3">
      <c r="A13" s="129">
        <v>12</v>
      </c>
      <c r="B13" s="129" t="s">
        <v>613</v>
      </c>
      <c r="C13" s="129" t="s">
        <v>1108</v>
      </c>
      <c r="D13" s="129" t="s">
        <v>1134</v>
      </c>
      <c r="E13" s="129" t="s">
        <v>1135</v>
      </c>
      <c r="F13" s="178" t="s">
        <v>1121</v>
      </c>
      <c r="G13" s="153" t="s">
        <v>1122</v>
      </c>
      <c r="H13" s="129">
        <v>11558</v>
      </c>
      <c r="I13" s="148">
        <v>3496.2792667432996</v>
      </c>
      <c r="J13" s="129" t="s">
        <v>614</v>
      </c>
      <c r="K13" s="129" t="s">
        <v>1111</v>
      </c>
      <c r="L13" s="150" t="s">
        <v>329</v>
      </c>
      <c r="M13" s="167">
        <v>45801</v>
      </c>
      <c r="N13" s="129" t="s">
        <v>1123</v>
      </c>
      <c r="O13" s="129" t="s">
        <v>1124</v>
      </c>
    </row>
    <row r="14" spans="1:15" x14ac:dyDescent="0.3">
      <c r="A14" s="129">
        <v>13</v>
      </c>
      <c r="B14" s="129" t="s">
        <v>613</v>
      </c>
      <c r="C14" s="129" t="s">
        <v>1108</v>
      </c>
      <c r="D14" s="129" t="s">
        <v>1136</v>
      </c>
      <c r="E14" s="129" t="s">
        <v>853</v>
      </c>
      <c r="F14" s="175" t="s">
        <v>336</v>
      </c>
      <c r="G14" s="129" t="s">
        <v>1137</v>
      </c>
      <c r="H14" s="129">
        <v>11483</v>
      </c>
      <c r="I14" s="148">
        <v>3473.59186883659</v>
      </c>
      <c r="J14" s="129" t="s">
        <v>614</v>
      </c>
      <c r="K14" s="129" t="s">
        <v>1111</v>
      </c>
      <c r="L14" s="150" t="s">
        <v>329</v>
      </c>
      <c r="M14" s="167">
        <v>45807</v>
      </c>
      <c r="N14" s="129" t="s">
        <v>1081</v>
      </c>
      <c r="O14" s="141" t="s">
        <v>1082</v>
      </c>
    </row>
    <row r="15" spans="1:15" x14ac:dyDescent="0.3">
      <c r="A15" s="129">
        <v>14</v>
      </c>
      <c r="B15" s="129" t="s">
        <v>613</v>
      </c>
      <c r="C15" s="129" t="s">
        <v>1108</v>
      </c>
      <c r="D15" s="129" t="s">
        <v>1138</v>
      </c>
      <c r="E15" s="129" t="s">
        <v>854</v>
      </c>
      <c r="F15" s="175" t="s">
        <v>336</v>
      </c>
      <c r="G15" s="129" t="s">
        <v>1137</v>
      </c>
      <c r="H15" s="129">
        <v>4728</v>
      </c>
      <c r="I15" s="148">
        <v>1430.2135640389617</v>
      </c>
      <c r="J15" s="129" t="s">
        <v>614</v>
      </c>
      <c r="K15" s="129" t="s">
        <v>1111</v>
      </c>
      <c r="L15" s="150" t="s">
        <v>329</v>
      </c>
      <c r="M15" s="167">
        <v>45807</v>
      </c>
      <c r="N15" s="129" t="s">
        <v>1081</v>
      </c>
      <c r="O15" s="141" t="s">
        <v>1082</v>
      </c>
    </row>
    <row r="16" spans="1:15" x14ac:dyDescent="0.3">
      <c r="A16" s="129">
        <v>15</v>
      </c>
      <c r="B16" s="129" t="s">
        <v>613</v>
      </c>
      <c r="C16" s="129" t="s">
        <v>1108</v>
      </c>
      <c r="D16" s="129" t="s">
        <v>1139</v>
      </c>
      <c r="E16" s="129" t="s">
        <v>855</v>
      </c>
      <c r="F16" s="175" t="s">
        <v>336</v>
      </c>
      <c r="G16" s="129" t="s">
        <v>1137</v>
      </c>
      <c r="H16" s="129">
        <v>5005</v>
      </c>
      <c r="I16" s="148">
        <v>1514.0056869744085</v>
      </c>
      <c r="J16" s="129" t="s">
        <v>614</v>
      </c>
      <c r="K16" s="129" t="s">
        <v>1111</v>
      </c>
      <c r="L16" s="150" t="s">
        <v>329</v>
      </c>
      <c r="M16" s="167">
        <v>45807</v>
      </c>
      <c r="N16" s="129" t="s">
        <v>1081</v>
      </c>
      <c r="O16" s="141" t="s">
        <v>1082</v>
      </c>
    </row>
    <row r="17" spans="1:15" x14ac:dyDescent="0.3">
      <c r="A17" s="129">
        <v>16</v>
      </c>
      <c r="B17" s="129" t="s">
        <v>613</v>
      </c>
      <c r="C17" s="129" t="s">
        <v>1108</v>
      </c>
      <c r="D17" s="129" t="s">
        <v>1140</v>
      </c>
      <c r="E17" s="129" t="s">
        <v>856</v>
      </c>
      <c r="F17" s="175" t="s">
        <v>336</v>
      </c>
      <c r="G17" s="129" t="s">
        <v>1137</v>
      </c>
      <c r="H17" s="129">
        <v>9918</v>
      </c>
      <c r="I17" s="148">
        <v>3000.1814991832534</v>
      </c>
      <c r="J17" s="129" t="s">
        <v>614</v>
      </c>
      <c r="K17" s="129" t="s">
        <v>1111</v>
      </c>
      <c r="L17" s="150" t="s">
        <v>329</v>
      </c>
      <c r="M17" s="167">
        <v>45807</v>
      </c>
      <c r="N17" s="129" t="s">
        <v>1081</v>
      </c>
      <c r="O17" s="141" t="s">
        <v>1082</v>
      </c>
    </row>
    <row r="18" spans="1:15" x14ac:dyDescent="0.3">
      <c r="A18" s="129">
        <v>17</v>
      </c>
      <c r="B18" s="129" t="s">
        <v>613</v>
      </c>
      <c r="C18" s="129" t="s">
        <v>1108</v>
      </c>
      <c r="D18" s="129" t="s">
        <v>1141</v>
      </c>
      <c r="E18" s="129" t="s">
        <v>857</v>
      </c>
      <c r="F18" s="175" t="s">
        <v>336</v>
      </c>
      <c r="G18" s="129" t="s">
        <v>1137</v>
      </c>
      <c r="H18" s="129">
        <v>4963</v>
      </c>
      <c r="I18" s="148">
        <v>1501.3007441466514</v>
      </c>
      <c r="J18" s="129" t="s">
        <v>614</v>
      </c>
      <c r="K18" s="129" t="s">
        <v>1111</v>
      </c>
      <c r="L18" s="150" t="s">
        <v>329</v>
      </c>
      <c r="M18" s="167">
        <v>45807</v>
      </c>
      <c r="N18" s="129" t="s">
        <v>1081</v>
      </c>
      <c r="O18" s="141" t="s">
        <v>1082</v>
      </c>
    </row>
    <row r="19" spans="1:15" x14ac:dyDescent="0.3">
      <c r="A19" s="129">
        <v>18</v>
      </c>
      <c r="B19" s="129" t="s">
        <v>613</v>
      </c>
      <c r="C19" s="129" t="s">
        <v>1108</v>
      </c>
      <c r="D19" s="129" t="s">
        <v>1142</v>
      </c>
      <c r="E19" s="129" t="s">
        <v>858</v>
      </c>
      <c r="F19" s="175" t="s">
        <v>336</v>
      </c>
      <c r="G19" s="129" t="s">
        <v>1137</v>
      </c>
      <c r="H19" s="129">
        <v>5011</v>
      </c>
      <c r="I19" s="148">
        <v>1515.8206788069454</v>
      </c>
      <c r="J19" s="129" t="s">
        <v>614</v>
      </c>
      <c r="K19" s="129" t="s">
        <v>1111</v>
      </c>
      <c r="L19" s="150" t="s">
        <v>329</v>
      </c>
      <c r="M19" s="167">
        <v>45807</v>
      </c>
      <c r="N19" s="129" t="s">
        <v>1081</v>
      </c>
      <c r="O19" s="141" t="s">
        <v>1082</v>
      </c>
    </row>
    <row r="20" spans="1:15" x14ac:dyDescent="0.3">
      <c r="A20" s="129">
        <v>19</v>
      </c>
      <c r="B20" s="129" t="s">
        <v>613</v>
      </c>
      <c r="C20" s="129" t="s">
        <v>1108</v>
      </c>
      <c r="D20" s="129" t="s">
        <v>1143</v>
      </c>
      <c r="E20" s="129" t="s">
        <v>859</v>
      </c>
      <c r="F20" s="175" t="s">
        <v>336</v>
      </c>
      <c r="G20" s="129" t="s">
        <v>1137</v>
      </c>
      <c r="H20" s="129">
        <v>9956</v>
      </c>
      <c r="I20" s="148">
        <v>3011.6764474559864</v>
      </c>
      <c r="J20" s="129" t="s">
        <v>614</v>
      </c>
      <c r="K20" s="129" t="s">
        <v>1111</v>
      </c>
      <c r="L20" s="150" t="s">
        <v>329</v>
      </c>
      <c r="M20" s="167">
        <v>45807</v>
      </c>
      <c r="N20" s="129" t="s">
        <v>1081</v>
      </c>
      <c r="O20" s="141" t="s">
        <v>1082</v>
      </c>
    </row>
    <row r="21" spans="1:15" x14ac:dyDescent="0.3">
      <c r="A21" s="129">
        <v>20</v>
      </c>
      <c r="B21" s="129" t="s">
        <v>613</v>
      </c>
      <c r="C21" s="129" t="s">
        <v>1108</v>
      </c>
      <c r="D21" s="129" t="s">
        <v>1144</v>
      </c>
      <c r="E21" s="129" t="s">
        <v>860</v>
      </c>
      <c r="F21" s="175" t="s">
        <v>336</v>
      </c>
      <c r="G21" s="129" t="s">
        <v>1137</v>
      </c>
      <c r="H21" s="129">
        <v>9968</v>
      </c>
      <c r="I21" s="148">
        <v>3015.3064311210601</v>
      </c>
      <c r="J21" s="129" t="s">
        <v>614</v>
      </c>
      <c r="K21" s="129" t="s">
        <v>1111</v>
      </c>
      <c r="L21" s="150" t="s">
        <v>329</v>
      </c>
      <c r="M21" s="167">
        <v>45807</v>
      </c>
      <c r="N21" s="129" t="s">
        <v>1081</v>
      </c>
      <c r="O21" s="141" t="s">
        <v>1082</v>
      </c>
    </row>
    <row r="22" spans="1:15" x14ac:dyDescent="0.3">
      <c r="A22" s="129">
        <v>21</v>
      </c>
      <c r="B22" s="129" t="s">
        <v>613</v>
      </c>
      <c r="C22" s="129" t="s">
        <v>1108</v>
      </c>
      <c r="D22" s="129" t="s">
        <v>1145</v>
      </c>
      <c r="E22" s="129" t="s">
        <v>861</v>
      </c>
      <c r="F22" s="175" t="s">
        <v>336</v>
      </c>
      <c r="G22" s="129" t="s">
        <v>1137</v>
      </c>
      <c r="H22" s="129">
        <v>3787</v>
      </c>
      <c r="I22" s="148">
        <v>1145.5623449694476</v>
      </c>
      <c r="J22" s="129" t="s">
        <v>614</v>
      </c>
      <c r="K22" s="129" t="s">
        <v>1111</v>
      </c>
      <c r="L22" s="150" t="s">
        <v>329</v>
      </c>
      <c r="M22" s="167">
        <v>45807</v>
      </c>
      <c r="N22" s="129" t="s">
        <v>1081</v>
      </c>
      <c r="O22" s="141" t="s">
        <v>1082</v>
      </c>
    </row>
    <row r="23" spans="1:15" x14ac:dyDescent="0.3">
      <c r="A23" s="129">
        <v>22</v>
      </c>
      <c r="B23" s="129" t="s">
        <v>613</v>
      </c>
      <c r="C23" s="129" t="s">
        <v>1108</v>
      </c>
      <c r="D23" s="129" t="s">
        <v>1146</v>
      </c>
      <c r="E23" s="129" t="s">
        <v>862</v>
      </c>
      <c r="F23" s="175" t="s">
        <v>336</v>
      </c>
      <c r="G23" s="129" t="s">
        <v>1137</v>
      </c>
      <c r="H23" s="129">
        <v>3270</v>
      </c>
      <c r="I23" s="148">
        <v>989.17054873253073</v>
      </c>
      <c r="J23" s="129" t="s">
        <v>614</v>
      </c>
      <c r="K23" s="129" t="s">
        <v>1111</v>
      </c>
      <c r="L23" s="150" t="s">
        <v>329</v>
      </c>
      <c r="M23" s="167">
        <v>45807</v>
      </c>
      <c r="N23" s="129" t="s">
        <v>1081</v>
      </c>
      <c r="O23" s="141" t="s">
        <v>1082</v>
      </c>
    </row>
    <row r="24" spans="1:15" x14ac:dyDescent="0.3">
      <c r="A24" s="129">
        <v>23</v>
      </c>
      <c r="B24" s="129" t="s">
        <v>613</v>
      </c>
      <c r="C24" s="129" t="s">
        <v>1108</v>
      </c>
      <c r="D24" s="129" t="s">
        <v>1147</v>
      </c>
      <c r="E24" s="129" t="s">
        <v>863</v>
      </c>
      <c r="F24" s="175" t="s">
        <v>336</v>
      </c>
      <c r="G24" s="129" t="s">
        <v>1137</v>
      </c>
      <c r="H24" s="129">
        <v>2902</v>
      </c>
      <c r="I24" s="148">
        <v>877.85104967027644</v>
      </c>
      <c r="J24" s="129" t="s">
        <v>614</v>
      </c>
      <c r="K24" s="129" t="s">
        <v>1111</v>
      </c>
      <c r="L24" s="150" t="s">
        <v>329</v>
      </c>
      <c r="M24" s="167">
        <v>45807</v>
      </c>
      <c r="N24" s="129" t="s">
        <v>1081</v>
      </c>
      <c r="O24" s="141" t="s">
        <v>1082</v>
      </c>
    </row>
    <row r="25" spans="1:15" x14ac:dyDescent="0.3">
      <c r="A25" s="129">
        <v>24</v>
      </c>
      <c r="B25" s="129" t="s">
        <v>613</v>
      </c>
      <c r="C25" s="129" t="s">
        <v>1108</v>
      </c>
      <c r="D25" s="129" t="s">
        <v>1148</v>
      </c>
      <c r="E25" s="129" t="s">
        <v>864</v>
      </c>
      <c r="F25" s="175" t="s">
        <v>336</v>
      </c>
      <c r="G25" s="129" t="s">
        <v>1137</v>
      </c>
      <c r="H25" s="129">
        <v>3318</v>
      </c>
      <c r="I25" s="148">
        <v>1003.6904833928247</v>
      </c>
      <c r="J25" s="129" t="s">
        <v>614</v>
      </c>
      <c r="K25" s="129" t="s">
        <v>1111</v>
      </c>
      <c r="L25" s="150" t="s">
        <v>329</v>
      </c>
      <c r="M25" s="167">
        <v>45807</v>
      </c>
      <c r="N25" s="129" t="s">
        <v>1081</v>
      </c>
      <c r="O25" s="141" t="s">
        <v>1082</v>
      </c>
    </row>
    <row r="26" spans="1:15" x14ac:dyDescent="0.3">
      <c r="A26" s="129">
        <v>25</v>
      </c>
      <c r="B26" s="129" t="s">
        <v>613</v>
      </c>
      <c r="C26" s="129" t="s">
        <v>1108</v>
      </c>
      <c r="D26" s="129" t="s">
        <v>1149</v>
      </c>
      <c r="E26" s="129" t="s">
        <v>865</v>
      </c>
      <c r="F26" s="175" t="s">
        <v>336</v>
      </c>
      <c r="G26" s="129" t="s">
        <v>1137</v>
      </c>
      <c r="H26" s="129">
        <v>3665</v>
      </c>
      <c r="I26" s="148">
        <v>1108.6575110412002</v>
      </c>
      <c r="J26" s="129" t="s">
        <v>614</v>
      </c>
      <c r="K26" s="129" t="s">
        <v>1111</v>
      </c>
      <c r="L26" s="150" t="s">
        <v>329</v>
      </c>
      <c r="M26" s="167">
        <v>45807</v>
      </c>
      <c r="N26" s="129" t="s">
        <v>1081</v>
      </c>
      <c r="O26" s="141" t="s">
        <v>1082</v>
      </c>
    </row>
    <row r="27" spans="1:15" x14ac:dyDescent="0.3">
      <c r="A27" s="129">
        <v>26</v>
      </c>
      <c r="B27" s="129" t="s">
        <v>613</v>
      </c>
      <c r="C27" s="129" t="s">
        <v>1108</v>
      </c>
      <c r="D27" s="129" t="s">
        <v>1150</v>
      </c>
      <c r="E27" s="129" t="s">
        <v>866</v>
      </c>
      <c r="F27" s="175" t="s">
        <v>336</v>
      </c>
      <c r="G27" s="129" t="s">
        <v>1137</v>
      </c>
      <c r="H27" s="129">
        <v>1618</v>
      </c>
      <c r="I27" s="148">
        <v>489.44279750741123</v>
      </c>
      <c r="J27" s="129" t="s">
        <v>614</v>
      </c>
      <c r="K27" s="129" t="s">
        <v>1111</v>
      </c>
      <c r="L27" s="150" t="s">
        <v>329</v>
      </c>
      <c r="M27" s="167">
        <v>45807</v>
      </c>
      <c r="N27" s="129" t="s">
        <v>1081</v>
      </c>
      <c r="O27" s="141" t="s">
        <v>1082</v>
      </c>
    </row>
    <row r="28" spans="1:15" x14ac:dyDescent="0.3">
      <c r="A28" s="129">
        <v>27</v>
      </c>
      <c r="B28" s="129" t="s">
        <v>613</v>
      </c>
      <c r="C28" s="129" t="s">
        <v>1108</v>
      </c>
      <c r="D28" s="129" t="s">
        <v>1151</v>
      </c>
      <c r="E28" s="129" t="s">
        <v>867</v>
      </c>
      <c r="F28" s="176" t="s">
        <v>366</v>
      </c>
      <c r="G28" s="153" t="s">
        <v>1152</v>
      </c>
      <c r="H28" s="129">
        <v>8869</v>
      </c>
      <c r="I28" s="148">
        <v>2682.8604271280778</v>
      </c>
      <c r="J28" s="129" t="s">
        <v>614</v>
      </c>
      <c r="K28" s="129" t="s">
        <v>1111</v>
      </c>
      <c r="L28" s="150" t="s">
        <v>329</v>
      </c>
      <c r="M28" s="167">
        <v>45804</v>
      </c>
      <c r="N28" s="129" t="s">
        <v>1071</v>
      </c>
      <c r="O28" s="140" t="s">
        <v>1072</v>
      </c>
    </row>
    <row r="29" spans="1:15" x14ac:dyDescent="0.3">
      <c r="A29" s="129">
        <v>28</v>
      </c>
      <c r="B29" s="129" t="s">
        <v>613</v>
      </c>
      <c r="C29" s="129" t="s">
        <v>1108</v>
      </c>
      <c r="D29" s="129" t="s">
        <v>1153</v>
      </c>
      <c r="E29" s="129" t="s">
        <v>868</v>
      </c>
      <c r="F29" s="176" t="s">
        <v>366</v>
      </c>
      <c r="G29" s="153" t="s">
        <v>1152</v>
      </c>
      <c r="H29" s="129">
        <v>1371</v>
      </c>
      <c r="I29" s="148">
        <v>414.72563373464817</v>
      </c>
      <c r="J29" s="129" t="s">
        <v>614</v>
      </c>
      <c r="K29" s="129" t="s">
        <v>1111</v>
      </c>
      <c r="L29" s="150" t="s">
        <v>329</v>
      </c>
      <c r="M29" s="167">
        <v>45803</v>
      </c>
      <c r="N29" s="129" t="s">
        <v>1071</v>
      </c>
      <c r="O29" s="140" t="s">
        <v>1072</v>
      </c>
    </row>
    <row r="30" spans="1:15" x14ac:dyDescent="0.3">
      <c r="A30" s="129">
        <v>29</v>
      </c>
      <c r="B30" s="129" t="s">
        <v>613</v>
      </c>
      <c r="C30" s="129" t="s">
        <v>1108</v>
      </c>
      <c r="D30" s="129" t="s">
        <v>1154</v>
      </c>
      <c r="E30" s="129" t="s">
        <v>869</v>
      </c>
      <c r="F30" s="177" t="s">
        <v>372</v>
      </c>
      <c r="G30" s="153" t="s">
        <v>1155</v>
      </c>
      <c r="H30" s="129">
        <v>4472</v>
      </c>
      <c r="I30" s="148">
        <v>1352.7739125173937</v>
      </c>
      <c r="J30" s="129" t="s">
        <v>614</v>
      </c>
      <c r="K30" s="129" t="s">
        <v>1111</v>
      </c>
      <c r="L30" s="150" t="s">
        <v>329</v>
      </c>
      <c r="M30" s="167">
        <v>45806</v>
      </c>
      <c r="N30" s="129" t="s">
        <v>1044</v>
      </c>
      <c r="O30" s="140" t="s">
        <v>1045</v>
      </c>
    </row>
    <row r="31" spans="1:15" x14ac:dyDescent="0.3">
      <c r="A31" s="129">
        <v>30</v>
      </c>
      <c r="B31" s="129" t="s">
        <v>613</v>
      </c>
      <c r="C31" s="129" t="s">
        <v>1108</v>
      </c>
      <c r="D31" s="129" t="s">
        <v>1156</v>
      </c>
      <c r="E31" s="129" t="s">
        <v>870</v>
      </c>
      <c r="F31" s="177" t="s">
        <v>372</v>
      </c>
      <c r="G31" s="153" t="s">
        <v>1155</v>
      </c>
      <c r="H31" s="129">
        <v>5570</v>
      </c>
      <c r="I31" s="148">
        <v>1684.9174178716196</v>
      </c>
      <c r="J31" s="129" t="s">
        <v>614</v>
      </c>
      <c r="K31" s="129" t="s">
        <v>1111</v>
      </c>
      <c r="L31" s="150" t="s">
        <v>329</v>
      </c>
      <c r="M31" s="167">
        <v>45806</v>
      </c>
      <c r="N31" s="129" t="s">
        <v>1044</v>
      </c>
      <c r="O31" s="140" t="s">
        <v>1045</v>
      </c>
    </row>
    <row r="32" spans="1:15" x14ac:dyDescent="0.3">
      <c r="A32" s="129">
        <v>31</v>
      </c>
      <c r="B32" s="129" t="s">
        <v>613</v>
      </c>
      <c r="C32" s="129" t="s">
        <v>1108</v>
      </c>
      <c r="D32" s="129" t="s">
        <v>1157</v>
      </c>
      <c r="E32" s="129" t="s">
        <v>871</v>
      </c>
      <c r="F32" s="177" t="s">
        <v>372</v>
      </c>
      <c r="G32" s="153" t="s">
        <v>1155</v>
      </c>
      <c r="H32" s="129">
        <v>10460</v>
      </c>
      <c r="I32" s="148">
        <v>3164.1357613890737</v>
      </c>
      <c r="J32" s="129" t="s">
        <v>614</v>
      </c>
      <c r="K32" s="129" t="s">
        <v>1111</v>
      </c>
      <c r="L32" s="150" t="s">
        <v>329</v>
      </c>
      <c r="M32" s="167">
        <v>45806</v>
      </c>
      <c r="N32" s="129" t="s">
        <v>1044</v>
      </c>
      <c r="O32" s="140" t="s">
        <v>1045</v>
      </c>
    </row>
    <row r="33" spans="1:15" x14ac:dyDescent="0.3">
      <c r="A33" s="129">
        <v>32</v>
      </c>
      <c r="B33" s="129" t="s">
        <v>613</v>
      </c>
      <c r="C33" s="129" t="s">
        <v>1108</v>
      </c>
      <c r="D33" s="129" t="s">
        <v>1158</v>
      </c>
      <c r="E33" s="129" t="s">
        <v>872</v>
      </c>
      <c r="F33" s="177" t="s">
        <v>372</v>
      </c>
      <c r="G33" s="153" t="s">
        <v>1155</v>
      </c>
      <c r="H33" s="129">
        <v>4999</v>
      </c>
      <c r="I33" s="148">
        <v>1512.1906951418719</v>
      </c>
      <c r="J33" s="129" t="s">
        <v>614</v>
      </c>
      <c r="K33" s="129" t="s">
        <v>1111</v>
      </c>
      <c r="L33" s="150" t="s">
        <v>329</v>
      </c>
      <c r="M33" s="167">
        <v>45806</v>
      </c>
      <c r="N33" s="129" t="s">
        <v>1044</v>
      </c>
      <c r="O33" s="140" t="s">
        <v>1045</v>
      </c>
    </row>
    <row r="34" spans="1:15" x14ac:dyDescent="0.3">
      <c r="A34" s="129">
        <v>33</v>
      </c>
      <c r="B34" s="129" t="s">
        <v>613</v>
      </c>
      <c r="C34" s="129" t="s">
        <v>1108</v>
      </c>
      <c r="D34" s="129" t="s">
        <v>1159</v>
      </c>
      <c r="E34" s="129" t="s">
        <v>873</v>
      </c>
      <c r="F34" s="177" t="s">
        <v>372</v>
      </c>
      <c r="G34" s="153" t="s">
        <v>1155</v>
      </c>
      <c r="H34" s="129">
        <v>4918</v>
      </c>
      <c r="I34" s="148">
        <v>1487.6883054026257</v>
      </c>
      <c r="J34" s="129" t="s">
        <v>614</v>
      </c>
      <c r="K34" s="129" t="s">
        <v>1111</v>
      </c>
      <c r="L34" s="150" t="s">
        <v>329</v>
      </c>
      <c r="M34" s="167">
        <v>45806</v>
      </c>
      <c r="N34" s="129" t="s">
        <v>1044</v>
      </c>
      <c r="O34" s="140" t="s">
        <v>1045</v>
      </c>
    </row>
    <row r="35" spans="1:15" x14ac:dyDescent="0.3">
      <c r="A35" s="129">
        <v>34</v>
      </c>
      <c r="B35" s="129" t="s">
        <v>613</v>
      </c>
      <c r="C35" s="129" t="s">
        <v>1108</v>
      </c>
      <c r="D35" s="129" t="s">
        <v>1160</v>
      </c>
      <c r="E35" s="129" t="s">
        <v>874</v>
      </c>
      <c r="F35" s="177" t="s">
        <v>372</v>
      </c>
      <c r="G35" s="153" t="s">
        <v>1155</v>
      </c>
      <c r="H35" s="129">
        <v>3116</v>
      </c>
      <c r="I35" s="148">
        <v>942.58575836408738</v>
      </c>
      <c r="J35" s="129" t="s">
        <v>614</v>
      </c>
      <c r="K35" s="129" t="s">
        <v>1111</v>
      </c>
      <c r="L35" s="129" t="s">
        <v>329</v>
      </c>
      <c r="M35" s="167">
        <v>45806</v>
      </c>
      <c r="N35" s="129" t="s">
        <v>1044</v>
      </c>
      <c r="O35" s="140" t="s">
        <v>1045</v>
      </c>
    </row>
  </sheetData>
  <autoFilter ref="A1:O35" xr:uid="{BCDD11BE-3219-4475-8A6D-42D296DCBCBF}"/>
  <phoneticPr fontId="2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D50F-68AF-44F7-807B-8D6B9B7E26A9}">
  <dimension ref="B2:H14"/>
  <sheetViews>
    <sheetView showGridLines="0" workbookViewId="0">
      <selection activeCell="H26" sqref="H26"/>
    </sheetView>
  </sheetViews>
  <sheetFormatPr defaultRowHeight="16.5" x14ac:dyDescent="0.3"/>
  <cols>
    <col min="2" max="2" width="14.375" bestFit="1" customWidth="1"/>
    <col min="3" max="3" width="20.875" bestFit="1" customWidth="1"/>
    <col min="4" max="4" width="27.875" bestFit="1" customWidth="1"/>
    <col min="5" max="5" width="25.75" bestFit="1" customWidth="1"/>
    <col min="6" max="6" width="39.625" bestFit="1" customWidth="1"/>
    <col min="7" max="7" width="32.75" bestFit="1" customWidth="1"/>
    <col min="8" max="8" width="50.5" customWidth="1"/>
  </cols>
  <sheetData>
    <row r="2" spans="2:8" x14ac:dyDescent="0.3">
      <c r="B2" s="216" t="s">
        <v>1161</v>
      </c>
      <c r="C2" s="216" t="s">
        <v>1162</v>
      </c>
      <c r="D2" s="216" t="s">
        <v>1163</v>
      </c>
      <c r="E2" s="216" t="s">
        <v>1164</v>
      </c>
      <c r="F2" s="216" t="s">
        <v>1165</v>
      </c>
      <c r="G2" s="216" t="s">
        <v>1166</v>
      </c>
      <c r="H2" s="216" t="s">
        <v>1167</v>
      </c>
    </row>
    <row r="3" spans="2:8" x14ac:dyDescent="0.3">
      <c r="B3" s="218" t="s">
        <v>1042</v>
      </c>
      <c r="C3" s="45" t="s">
        <v>49</v>
      </c>
      <c r="D3" s="45" t="s">
        <v>49</v>
      </c>
      <c r="E3" s="45" t="s">
        <v>49</v>
      </c>
      <c r="F3" s="219">
        <v>28363</v>
      </c>
      <c r="G3" s="45">
        <v>18</v>
      </c>
      <c r="H3" s="45" t="s">
        <v>1168</v>
      </c>
    </row>
    <row r="4" spans="2:8" x14ac:dyDescent="0.3">
      <c r="B4" s="218" t="s">
        <v>1169</v>
      </c>
      <c r="C4" s="45"/>
      <c r="D4" s="45"/>
      <c r="E4" s="46"/>
      <c r="F4" s="219"/>
      <c r="G4" s="45"/>
      <c r="H4" s="12"/>
    </row>
    <row r="5" spans="2:8" x14ac:dyDescent="0.3">
      <c r="B5" s="218" t="s">
        <v>1048</v>
      </c>
      <c r="C5" s="45" t="s">
        <v>49</v>
      </c>
      <c r="D5" s="45" t="s">
        <v>49</v>
      </c>
      <c r="E5" s="45" t="s">
        <v>49</v>
      </c>
      <c r="F5" s="219">
        <v>12155</v>
      </c>
      <c r="G5" s="45">
        <v>6</v>
      </c>
      <c r="H5" s="45" t="s">
        <v>1170</v>
      </c>
    </row>
    <row r="6" spans="2:8" x14ac:dyDescent="0.3">
      <c r="B6" s="218" t="s">
        <v>1069</v>
      </c>
      <c r="C6" s="45"/>
      <c r="D6" s="45" t="s">
        <v>49</v>
      </c>
      <c r="E6" s="45" t="s">
        <v>49</v>
      </c>
      <c r="F6" s="219">
        <v>3098</v>
      </c>
      <c r="G6" s="45">
        <v>2</v>
      </c>
      <c r="H6" s="45" t="s">
        <v>1171</v>
      </c>
    </row>
    <row r="7" spans="2:8" x14ac:dyDescent="0.3">
      <c r="B7" s="218" t="s">
        <v>1064</v>
      </c>
      <c r="C7" s="45" t="s">
        <v>49</v>
      </c>
      <c r="D7" s="45" t="s">
        <v>49</v>
      </c>
      <c r="E7" s="46"/>
      <c r="F7" s="219">
        <v>3088</v>
      </c>
      <c r="G7" s="45">
        <v>2</v>
      </c>
      <c r="H7" s="45" t="s">
        <v>1172</v>
      </c>
    </row>
    <row r="8" spans="2:8" x14ac:dyDescent="0.3">
      <c r="B8" s="218" t="s">
        <v>1057</v>
      </c>
      <c r="C8" s="45"/>
      <c r="D8" s="45" t="s">
        <v>49</v>
      </c>
      <c r="E8" s="45" t="s">
        <v>49</v>
      </c>
      <c r="F8" s="219">
        <v>24949</v>
      </c>
      <c r="G8" s="45">
        <v>14</v>
      </c>
      <c r="H8" s="45" t="s">
        <v>1173</v>
      </c>
    </row>
    <row r="9" spans="2:8" x14ac:dyDescent="0.3">
      <c r="B9" s="218" t="s">
        <v>1079</v>
      </c>
      <c r="C9" s="45"/>
      <c r="D9" s="45" t="s">
        <v>49</v>
      </c>
      <c r="E9" s="45" t="s">
        <v>49</v>
      </c>
      <c r="F9" s="219">
        <v>24076</v>
      </c>
      <c r="G9" s="45">
        <v>14</v>
      </c>
      <c r="H9" s="45" t="s">
        <v>1173</v>
      </c>
    </row>
    <row r="10" spans="2:8" x14ac:dyDescent="0.3">
      <c r="B10" s="218" t="s">
        <v>1174</v>
      </c>
      <c r="C10" s="45" t="s">
        <v>49</v>
      </c>
      <c r="D10" s="45" t="s">
        <v>49</v>
      </c>
      <c r="E10" s="46"/>
      <c r="F10" s="219">
        <v>2977</v>
      </c>
      <c r="G10" s="45">
        <v>2</v>
      </c>
      <c r="H10" s="45" t="s">
        <v>1172</v>
      </c>
    </row>
    <row r="11" spans="2:8" x14ac:dyDescent="0.3">
      <c r="B11" s="218" t="s">
        <v>1175</v>
      </c>
      <c r="C11" s="45"/>
      <c r="D11" s="45"/>
      <c r="E11" s="46"/>
      <c r="F11" s="219"/>
      <c r="G11" s="45"/>
      <c r="H11" s="12"/>
    </row>
    <row r="12" spans="2:8" x14ac:dyDescent="0.3">
      <c r="B12" s="218" t="s">
        <v>1176</v>
      </c>
      <c r="C12" s="45"/>
      <c r="D12" s="45"/>
      <c r="E12" s="45" t="s">
        <v>49</v>
      </c>
      <c r="F12" s="219">
        <v>18724</v>
      </c>
      <c r="G12" s="45">
        <v>11</v>
      </c>
      <c r="H12" s="45" t="s">
        <v>1177</v>
      </c>
    </row>
    <row r="13" spans="2:8" x14ac:dyDescent="0.3">
      <c r="B13" s="218" t="s">
        <v>1178</v>
      </c>
      <c r="C13" s="45"/>
      <c r="D13" s="45"/>
      <c r="E13" s="46"/>
      <c r="F13" s="219"/>
      <c r="G13" s="45"/>
      <c r="H13" s="12"/>
    </row>
    <row r="14" spans="2:8" ht="33" x14ac:dyDescent="0.3">
      <c r="F14" s="220">
        <f>SUM(F3:F13)</f>
        <v>117430</v>
      </c>
      <c r="G14" s="155">
        <f>SUM(G3:G13)</f>
        <v>69</v>
      </c>
      <c r="H14" s="217" t="s">
        <v>1179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1473-1C7F-4E6C-8609-2B18D2D13F37}">
  <dimension ref="B2:O16"/>
  <sheetViews>
    <sheetView showGridLines="0" topLeftCell="A4" workbookViewId="0">
      <selection activeCell="J10" sqref="J10"/>
    </sheetView>
  </sheetViews>
  <sheetFormatPr defaultRowHeight="16.5" x14ac:dyDescent="0.3"/>
  <cols>
    <col min="4" max="4" width="13.75" bestFit="1" customWidth="1"/>
    <col min="5" max="5" width="40" bestFit="1" customWidth="1"/>
    <col min="6" max="6" width="13.875" bestFit="1" customWidth="1"/>
    <col min="7" max="7" width="13" bestFit="1" customWidth="1"/>
    <col min="9" max="9" width="11.125" bestFit="1" customWidth="1"/>
    <col min="10" max="10" width="17.5" bestFit="1" customWidth="1"/>
    <col min="11" max="11" width="13.375" customWidth="1"/>
    <col min="13" max="13" width="11.625" bestFit="1" customWidth="1"/>
    <col min="15" max="15" width="16.5" bestFit="1" customWidth="1"/>
  </cols>
  <sheetData>
    <row r="2" spans="2:15" x14ac:dyDescent="0.3">
      <c r="B2" s="129" t="s">
        <v>1095</v>
      </c>
      <c r="C2" s="129" t="s">
        <v>1097</v>
      </c>
      <c r="D2" s="129" t="s">
        <v>1180</v>
      </c>
      <c r="E2" s="129" t="s">
        <v>1099</v>
      </c>
      <c r="F2" s="129" t="s">
        <v>1102</v>
      </c>
      <c r="G2" s="129" t="s">
        <v>1103</v>
      </c>
      <c r="H2" s="129" t="s">
        <v>1105</v>
      </c>
      <c r="I2" s="129" t="s">
        <v>1181</v>
      </c>
      <c r="J2" s="129" t="s">
        <v>1182</v>
      </c>
      <c r="K2" s="1"/>
      <c r="L2" s="1" t="s">
        <v>1106</v>
      </c>
      <c r="M2" s="1" t="s">
        <v>1183</v>
      </c>
      <c r="O2" s="1" t="s">
        <v>1100</v>
      </c>
    </row>
    <row r="3" spans="2:15" x14ac:dyDescent="0.3">
      <c r="B3" s="129">
        <v>1</v>
      </c>
      <c r="C3" s="129" t="s">
        <v>1184</v>
      </c>
      <c r="D3" s="129" t="s">
        <v>74</v>
      </c>
      <c r="E3" s="129" t="s">
        <v>75</v>
      </c>
      <c r="F3" s="129">
        <v>3934.8</v>
      </c>
      <c r="G3" s="148">
        <v>1190.271643777603</v>
      </c>
      <c r="H3" s="129" t="s">
        <v>1185</v>
      </c>
      <c r="I3" s="129"/>
      <c r="J3" s="148"/>
      <c r="K3" s="1"/>
      <c r="L3" s="1" t="s">
        <v>1186</v>
      </c>
      <c r="M3" s="1" t="s">
        <v>1187</v>
      </c>
      <c r="O3" s="1" t="s">
        <v>1188</v>
      </c>
    </row>
    <row r="4" spans="2:15" x14ac:dyDescent="0.3">
      <c r="B4" s="129">
        <v>2</v>
      </c>
      <c r="C4" s="129" t="s">
        <v>1184</v>
      </c>
      <c r="D4" s="129" t="s">
        <v>1189</v>
      </c>
      <c r="E4" s="129" t="s">
        <v>80</v>
      </c>
      <c r="F4" s="129">
        <v>3821.9</v>
      </c>
      <c r="G4" s="148">
        <v>1156.1195474620365</v>
      </c>
      <c r="H4" s="129" t="s">
        <v>1185</v>
      </c>
      <c r="I4" s="129"/>
      <c r="J4" s="148"/>
      <c r="K4" s="1"/>
      <c r="L4" s="1" t="s">
        <v>1186</v>
      </c>
      <c r="M4" s="1" t="s">
        <v>1187</v>
      </c>
      <c r="O4" s="1" t="s">
        <v>1188</v>
      </c>
    </row>
    <row r="5" spans="2:15" x14ac:dyDescent="0.3">
      <c r="B5" s="129">
        <v>3</v>
      </c>
      <c r="C5" s="129" t="s">
        <v>1184</v>
      </c>
      <c r="D5" s="129" t="s">
        <v>1190</v>
      </c>
      <c r="E5" s="129" t="s">
        <v>82</v>
      </c>
      <c r="F5" s="129">
        <v>3859.8</v>
      </c>
      <c r="G5" s="148">
        <v>1167.5842458708937</v>
      </c>
      <c r="H5" s="129" t="s">
        <v>1185</v>
      </c>
      <c r="I5" s="129"/>
      <c r="J5" s="148"/>
      <c r="K5" s="1"/>
      <c r="L5" s="1" t="s">
        <v>1186</v>
      </c>
      <c r="M5" s="1" t="s">
        <v>1187</v>
      </c>
      <c r="O5" s="1" t="s">
        <v>1188</v>
      </c>
    </row>
    <row r="6" spans="2:15" x14ac:dyDescent="0.3">
      <c r="B6" s="129">
        <v>4</v>
      </c>
      <c r="C6" s="129" t="s">
        <v>1184</v>
      </c>
      <c r="D6" s="129" t="s">
        <v>1191</v>
      </c>
      <c r="E6" s="129" t="s">
        <v>84</v>
      </c>
      <c r="F6" s="129">
        <v>3921.9</v>
      </c>
      <c r="G6" s="148">
        <v>1186.3694113376489</v>
      </c>
      <c r="H6" s="129" t="s">
        <v>1185</v>
      </c>
      <c r="I6" s="129"/>
      <c r="J6" s="148"/>
      <c r="K6" s="1"/>
      <c r="L6" s="1" t="s">
        <v>1186</v>
      </c>
      <c r="M6" s="1" t="s">
        <v>1187</v>
      </c>
      <c r="O6" s="1" t="s">
        <v>1188</v>
      </c>
    </row>
    <row r="12" spans="2:15" x14ac:dyDescent="0.3">
      <c r="B12" s="155"/>
      <c r="C12" s="155"/>
      <c r="D12" s="155"/>
      <c r="E12" s="155"/>
      <c r="G12" s="155"/>
      <c r="H12" s="155"/>
      <c r="I12" s="155"/>
      <c r="J12" s="155"/>
    </row>
    <row r="13" spans="2:15" x14ac:dyDescent="0.3">
      <c r="B13" s="156"/>
      <c r="C13" s="156"/>
      <c r="D13" s="156"/>
      <c r="E13" s="156"/>
      <c r="F13" s="156"/>
      <c r="G13" s="156"/>
      <c r="H13" s="156"/>
      <c r="I13" s="156"/>
      <c r="J13" s="156"/>
    </row>
    <row r="14" spans="2:15" x14ac:dyDescent="0.3">
      <c r="B14" s="156"/>
      <c r="C14" s="156"/>
      <c r="D14" s="156"/>
      <c r="E14" s="156"/>
      <c r="F14" s="156"/>
      <c r="G14" s="156"/>
      <c r="H14" s="156"/>
      <c r="I14" s="156"/>
      <c r="J14" s="156"/>
    </row>
    <row r="15" spans="2:15" x14ac:dyDescent="0.3">
      <c r="B15" s="156"/>
      <c r="C15" s="156"/>
      <c r="D15" s="156"/>
      <c r="E15" s="156"/>
      <c r="F15" s="156"/>
      <c r="G15" s="156"/>
      <c r="H15" s="156"/>
      <c r="I15" s="156"/>
      <c r="J15" s="156"/>
    </row>
    <row r="16" spans="2:15" x14ac:dyDescent="0.3">
      <c r="B16" s="156"/>
      <c r="C16" s="156"/>
      <c r="D16" s="156"/>
      <c r="E16" s="156"/>
      <c r="F16" s="156"/>
      <c r="G16" s="156"/>
      <c r="H16" s="156"/>
      <c r="I16" s="156"/>
      <c r="J16" s="15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72995-9573-4763-8ef9-ccd2211cdc67" xsi:nil="true"/>
    <lcf76f155ced4ddcb4097134ff3c332f xmlns="f53a7b80-c772-4be7-9753-cce4d137279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054E893517984C855A57020CDEA3AC" ma:contentTypeVersion="15" ma:contentTypeDescription="새 문서를 만듭니다." ma:contentTypeScope="" ma:versionID="f94d55bb1967100751f5725d524c5862">
  <xsd:schema xmlns:xsd="http://www.w3.org/2001/XMLSchema" xmlns:xs="http://www.w3.org/2001/XMLSchema" xmlns:p="http://schemas.microsoft.com/office/2006/metadata/properties" xmlns:ns2="f53a7b80-c772-4be7-9753-cce4d137279b" xmlns:ns3="c2072995-9573-4763-8ef9-ccd2211cdc67" targetNamespace="http://schemas.microsoft.com/office/2006/metadata/properties" ma:root="true" ma:fieldsID="92966e0db119767b17d3984cae0bec69" ns2:_="" ns3:_="">
    <xsd:import namespace="f53a7b80-c772-4be7-9753-cce4d137279b"/>
    <xsd:import namespace="c2072995-9573-4763-8ef9-ccd2211cdc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a7b80-c772-4be7-9753-cce4d13727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fdaa3e7a-fe5e-4d01-b6e4-84710e1e09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72995-9573-4763-8ef9-ccd2211cdc6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94566ed-6912-44cc-8f14-44eb3c3e8bcd}" ma:internalName="TaxCatchAll" ma:showField="CatchAllData" ma:web="c2072995-9573-4763-8ef9-ccd2211c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1DB44C-D255-4BE7-BFAD-5858FA00B2A3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2072995-9573-4763-8ef9-ccd2211cdc67"/>
    <ds:schemaRef ds:uri="f53a7b80-c772-4be7-9753-cce4d137279b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C536B3A-3C0D-483A-8176-E53C9E3381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221CC2-DB94-4E41-9237-8F498BB3C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a7b80-c772-4be7-9753-cce4d137279b"/>
    <ds:schemaRef ds:uri="c2072995-9573-4763-8ef9-ccd2211cdc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3</vt:i4>
      </vt:variant>
    </vt:vector>
  </HeadingPairs>
  <TitlesOfParts>
    <vt:vector size="12" baseType="lpstr">
      <vt:lpstr>25년 실증 필지</vt:lpstr>
      <vt:lpstr>25년 매출 필지</vt:lpstr>
      <vt:lpstr>토양 케이스 구분</vt:lpstr>
      <vt:lpstr>25년 매출 필지_백업</vt:lpstr>
      <vt:lpstr>토양샘플관리표</vt:lpstr>
      <vt:lpstr>이앙 &amp; 밑거름 비료</vt:lpstr>
      <vt:lpstr>화성_이앙 시비처방서 발행</vt:lpstr>
      <vt:lpstr>화성농가리스트</vt:lpstr>
      <vt:lpstr>STAR 변량시비 작업기 테스트</vt:lpstr>
      <vt:lpstr>'25년 매출 필지'!Print_Area</vt:lpstr>
      <vt:lpstr>'25년 매출 필지_백업'!Print_Area</vt:lpstr>
      <vt:lpstr>'25년 실증 필지'!Print_Area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차순규</dc:creator>
  <cp:keywords/>
  <dc:description/>
  <cp:lastModifiedBy>이상호</cp:lastModifiedBy>
  <cp:revision/>
  <dcterms:created xsi:type="dcterms:W3CDTF">2025-02-02T23:56:54Z</dcterms:created>
  <dcterms:modified xsi:type="dcterms:W3CDTF">2025-08-16T09:20:38Z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0x010100F5054E893517984C855A57020CDEA3AC</vt:lpwstr>
  </property>
  <property fmtid="{D5CDD505-2E9C-101B-9397-08002B2CF9AE}" pid="3" name="MediaServiceImageTags">
    <vt:lpwstr/>
  </property>
</Properties>
</file>