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ROM-Ansys Validation\"/>
    </mc:Choice>
  </mc:AlternateContent>
  <xr:revisionPtr revIDLastSave="0" documentId="13_ncr:1_{A7E6FCE3-DFDD-402E-AA36-10E2DB17089E}" xr6:coauthVersionLast="47" xr6:coauthVersionMax="47" xr10:uidLastSave="{00000000-0000-0000-0000-000000000000}"/>
  <bookViews>
    <workbookView xWindow="18072" yWindow="12900" windowWidth="23256" windowHeight="13896" xr2:uid="{00000000-000D-0000-FFFF-FFFF00000000}"/>
  </bookViews>
  <sheets>
    <sheet name="FE_Validati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7" i="1"/>
  <c r="Q38" i="1"/>
  <c r="P38" i="1"/>
  <c r="Q37" i="1"/>
  <c r="P37" i="1"/>
  <c r="I38" i="1"/>
  <c r="I37" i="1"/>
  <c r="R32" i="1" l="1"/>
  <c r="J32" i="1"/>
  <c r="O32" i="1"/>
  <c r="G32" i="1"/>
  <c r="O9" i="1"/>
  <c r="O10" i="1"/>
  <c r="O11" i="1"/>
  <c r="O14" i="1"/>
  <c r="O15" i="1"/>
  <c r="O16" i="1"/>
  <c r="O17" i="1"/>
  <c r="O20" i="1"/>
  <c r="O21" i="1"/>
  <c r="O22" i="1"/>
  <c r="O23" i="1"/>
  <c r="O26" i="1"/>
  <c r="O27" i="1"/>
  <c r="O28" i="1"/>
  <c r="R9" i="1"/>
  <c r="R10" i="1"/>
  <c r="R11" i="1"/>
  <c r="R14" i="1"/>
  <c r="R15" i="1"/>
  <c r="R16" i="1"/>
  <c r="R17" i="1"/>
  <c r="R20" i="1"/>
  <c r="R21" i="1"/>
  <c r="R22" i="1"/>
  <c r="R23" i="1"/>
  <c r="R26" i="1"/>
  <c r="R27" i="1"/>
  <c r="R28" i="1"/>
  <c r="R29" i="1"/>
  <c r="O29" i="1"/>
  <c r="G10" i="1"/>
  <c r="G11" i="1"/>
  <c r="G14" i="1"/>
  <c r="G15" i="1"/>
  <c r="G16" i="1"/>
  <c r="G17" i="1"/>
  <c r="G20" i="1"/>
  <c r="G21" i="1"/>
  <c r="G22" i="1"/>
  <c r="G23" i="1"/>
  <c r="G26" i="1"/>
  <c r="G27" i="1"/>
  <c r="G28" i="1"/>
  <c r="G29" i="1"/>
  <c r="G9" i="1"/>
  <c r="J10" i="1"/>
  <c r="J11" i="1"/>
  <c r="J14" i="1"/>
  <c r="J15" i="1"/>
  <c r="J16" i="1"/>
  <c r="J17" i="1"/>
  <c r="J20" i="1"/>
  <c r="J21" i="1"/>
  <c r="J22" i="1"/>
  <c r="J23" i="1"/>
  <c r="J26" i="1"/>
  <c r="J27" i="1"/>
  <c r="J28" i="1"/>
  <c r="J29" i="1"/>
  <c r="J9" i="1"/>
</calcChain>
</file>

<file path=xl/sharedStrings.xml><?xml version="1.0" encoding="utf-8"?>
<sst xmlns="http://schemas.openxmlformats.org/spreadsheetml/2006/main" count="68" uniqueCount="27">
  <si>
    <t>Without ligaments</t>
  </si>
  <si>
    <t>Load case</t>
  </si>
  <si>
    <t>ROM model</t>
  </si>
  <si>
    <t>Ansys</t>
  </si>
  <si>
    <t>Moment</t>
  </si>
  <si>
    <t>FollowerLoad</t>
  </si>
  <si>
    <t>ROM model (total time)</t>
  </si>
  <si>
    <t xml:space="preserve">L-S1 Range of motion </t>
  </si>
  <si>
    <t>Total Run time - sec</t>
  </si>
  <si>
    <t>E_IVD1</t>
  </si>
  <si>
    <t>E_IVD2</t>
  </si>
  <si>
    <t>E_IVD3</t>
  </si>
  <si>
    <t>E_IVD4</t>
  </si>
  <si>
    <t>E_IVD5</t>
  </si>
  <si>
    <t>Ansys (CP time)</t>
  </si>
  <si>
    <t>% Deviation of ROM model</t>
  </si>
  <si>
    <t>% decrease in run time</t>
  </si>
  <si>
    <t>N/A</t>
  </si>
  <si>
    <t>With Ligaments</t>
  </si>
  <si>
    <t>Max % Deviation</t>
  </si>
  <si>
    <t>Average % decrease in run time</t>
  </si>
  <si>
    <t xml:space="preserve">Chose to ignore this load case. Because model scaling doesn't work without follower load. </t>
  </si>
  <si>
    <t>Avg</t>
  </si>
  <si>
    <t>SD</t>
  </si>
  <si>
    <t xml:space="preserve">RFBD Model </t>
  </si>
  <si>
    <t>average run time</t>
  </si>
  <si>
    <t>FE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</si>
</sst>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11" xfId="0" applyBorder="1"/>
    <xf numFmtId="2" fontId="0" fillId="0" borderId="5" xfId="0" applyNumberFormat="1" applyBorder="1"/>
    <xf numFmtId="0" fontId="0" fillId="0" borderId="12" xfId="0" applyBorder="1"/>
    <xf numFmtId="0" fontId="2" fillId="0" borderId="12" xfId="0" applyFont="1" applyBorder="1"/>
    <xf numFmtId="2" fontId="0" fillId="0" borderId="7" xfId="0" applyNumberFormat="1" applyBorder="1"/>
    <xf numFmtId="0" fontId="2" fillId="0" borderId="11" xfId="0" applyFont="1" applyBorder="1"/>
    <xf numFmtId="2" fontId="0" fillId="0" borderId="3" xfId="0" applyNumberFormat="1" applyBorder="1"/>
    <xf numFmtId="2" fontId="0" fillId="3" borderId="0" xfId="0" applyNumberFormat="1" applyFill="1"/>
    <xf numFmtId="0" fontId="0" fillId="0" borderId="10" xfId="0" applyBorder="1"/>
    <xf numFmtId="0" fontId="0" fillId="0" borderId="5" xfId="0" applyBorder="1"/>
    <xf numFmtId="2" fontId="0" fillId="2" borderId="5" xfId="0" applyNumberFormat="1" applyFill="1" applyBorder="1"/>
    <xf numFmtId="164" fontId="0" fillId="0" borderId="0" xfId="0" applyNumberFormat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38"/>
  <sheetViews>
    <sheetView tabSelected="1" topLeftCell="B4" workbookViewId="0">
      <selection activeCell="T16" sqref="T16"/>
    </sheetView>
  </sheetViews>
  <sheetFormatPr defaultRowHeight="15" x14ac:dyDescent="0.25"/>
  <cols>
    <col min="2" max="2" width="14.42578125" customWidth="1"/>
    <col min="3" max="3" width="12.5703125" customWidth="1"/>
    <col min="4" max="4" width="11.42578125" customWidth="1"/>
    <col min="5" max="5" width="12.5703125" customWidth="1"/>
    <col min="6" max="6" width="11.140625" customWidth="1"/>
    <col min="7" max="8" width="10.5703125" customWidth="1"/>
    <col min="9" max="9" width="9.5703125" bestFit="1" customWidth="1"/>
    <col min="10" max="10" width="10.28515625" customWidth="1"/>
  </cols>
  <sheetData>
    <row r="4" spans="1:21" x14ac:dyDescent="0.25">
      <c r="C4" s="35" t="s">
        <v>0</v>
      </c>
      <c r="D4" s="36"/>
      <c r="E4" s="36"/>
      <c r="F4" s="36"/>
      <c r="G4" s="36"/>
      <c r="H4" s="36"/>
      <c r="I4" s="36"/>
      <c r="J4" s="37"/>
      <c r="M4" s="35" t="s">
        <v>18</v>
      </c>
      <c r="N4" s="36"/>
      <c r="O4" s="36"/>
      <c r="P4" s="36"/>
      <c r="Q4" s="36"/>
      <c r="R4" s="37"/>
    </row>
    <row r="6" spans="1:21" x14ac:dyDescent="0.25">
      <c r="C6" s="35" t="s">
        <v>1</v>
      </c>
      <c r="D6" s="37"/>
      <c r="E6" s="35" t="s">
        <v>7</v>
      </c>
      <c r="F6" s="36"/>
      <c r="G6" s="37"/>
      <c r="H6" s="35" t="s">
        <v>8</v>
      </c>
      <c r="I6" s="36"/>
      <c r="J6" s="37"/>
      <c r="M6" s="35" t="s">
        <v>7</v>
      </c>
      <c r="N6" s="36"/>
      <c r="O6" s="37"/>
      <c r="P6" s="35" t="s">
        <v>8</v>
      </c>
      <c r="Q6" s="36"/>
      <c r="R6" s="37"/>
    </row>
    <row r="7" spans="1:21" x14ac:dyDescent="0.25">
      <c r="C7" s="1" t="s">
        <v>4</v>
      </c>
      <c r="D7" s="1" t="s">
        <v>5</v>
      </c>
      <c r="E7" s="29" t="s">
        <v>2</v>
      </c>
      <c r="F7" s="1" t="s">
        <v>3</v>
      </c>
      <c r="G7" s="1" t="s">
        <v>15</v>
      </c>
      <c r="H7" s="1" t="s">
        <v>6</v>
      </c>
      <c r="I7" s="1" t="s">
        <v>14</v>
      </c>
      <c r="J7" s="1" t="s">
        <v>16</v>
      </c>
      <c r="M7" s="1" t="s">
        <v>2</v>
      </c>
      <c r="N7" s="1" t="s">
        <v>3</v>
      </c>
      <c r="O7" s="1" t="s">
        <v>15</v>
      </c>
      <c r="P7" s="1" t="s">
        <v>6</v>
      </c>
      <c r="Q7" s="1" t="s">
        <v>14</v>
      </c>
      <c r="R7" s="1" t="s">
        <v>16</v>
      </c>
    </row>
    <row r="8" spans="1:21" x14ac:dyDescent="0.25">
      <c r="A8" s="7" t="s">
        <v>9</v>
      </c>
      <c r="B8" s="8">
        <v>2.1</v>
      </c>
      <c r="C8" s="2">
        <v>0</v>
      </c>
      <c r="D8" s="3">
        <v>0</v>
      </c>
      <c r="E8" s="21" t="s">
        <v>17</v>
      </c>
      <c r="F8" s="21" t="s">
        <v>17</v>
      </c>
      <c r="G8" s="3" t="s">
        <v>17</v>
      </c>
      <c r="H8" s="21" t="s">
        <v>17</v>
      </c>
      <c r="I8" s="21" t="s">
        <v>17</v>
      </c>
      <c r="J8" s="3" t="s">
        <v>17</v>
      </c>
      <c r="M8" s="2" t="s">
        <v>17</v>
      </c>
      <c r="N8" s="21" t="s">
        <v>17</v>
      </c>
      <c r="O8" s="3" t="s">
        <v>17</v>
      </c>
      <c r="P8" s="21" t="s">
        <v>17</v>
      </c>
      <c r="Q8" s="21" t="s">
        <v>17</v>
      </c>
      <c r="R8" s="3" t="s">
        <v>17</v>
      </c>
      <c r="S8" s="33" t="s">
        <v>21</v>
      </c>
      <c r="T8" s="34"/>
      <c r="U8" s="34"/>
    </row>
    <row r="9" spans="1:21" x14ac:dyDescent="0.25">
      <c r="A9" s="9" t="s">
        <v>10</v>
      </c>
      <c r="B9" s="10">
        <v>2.2000000000000002</v>
      </c>
      <c r="C9" s="4">
        <v>2.5</v>
      </c>
      <c r="D9" s="30">
        <v>0</v>
      </c>
      <c r="E9">
        <v>11.49</v>
      </c>
      <c r="F9">
        <v>11.773</v>
      </c>
      <c r="G9" s="22">
        <f>ABS(100*(F9-E9)/F9)</f>
        <v>2.4038053172513334</v>
      </c>
      <c r="H9">
        <v>8.093</v>
      </c>
      <c r="I9" s="19">
        <v>9.0310000000000006</v>
      </c>
      <c r="J9" s="22">
        <f>100*(I9-H9)/I9</f>
        <v>10.386446683645229</v>
      </c>
      <c r="M9" s="4">
        <v>3.734</v>
      </c>
      <c r="N9">
        <v>5.7929000000000004</v>
      </c>
      <c r="O9" s="31">
        <f t="shared" ref="O9:O28" si="0">ABS(100*(N9-M9)/N9)</f>
        <v>35.541783907887243</v>
      </c>
      <c r="P9">
        <v>10.839</v>
      </c>
      <c r="Q9">
        <v>20.952999999999999</v>
      </c>
      <c r="R9" s="22">
        <f t="shared" ref="R9:R28" si="1">100*(Q9-P9)/Q9</f>
        <v>48.269937479119932</v>
      </c>
      <c r="S9" s="33"/>
      <c r="T9" s="34"/>
      <c r="U9" s="34"/>
    </row>
    <row r="10" spans="1:21" x14ac:dyDescent="0.25">
      <c r="A10" s="9" t="s">
        <v>11</v>
      </c>
      <c r="B10" s="10">
        <v>1.1000000000000001</v>
      </c>
      <c r="C10" s="4">
        <v>5</v>
      </c>
      <c r="D10" s="30">
        <v>0</v>
      </c>
      <c r="E10">
        <v>22.96</v>
      </c>
      <c r="F10">
        <v>23.545000000000002</v>
      </c>
      <c r="G10" s="22">
        <f t="shared" ref="G10:G29" si="2">ABS(100*(F10-E10)/F10)</f>
        <v>2.4846039498832058</v>
      </c>
      <c r="H10">
        <v>8.6059999999999999</v>
      </c>
      <c r="I10" s="19">
        <v>9.2810000000000006</v>
      </c>
      <c r="J10" s="22">
        <f t="shared" ref="J10:J29" si="3">100*(I10-H10)/I10</f>
        <v>7.2729231763818625</v>
      </c>
      <c r="M10" s="4">
        <v>8.9469999999999992</v>
      </c>
      <c r="N10">
        <v>11.343999999999999</v>
      </c>
      <c r="O10" s="31">
        <f t="shared" si="0"/>
        <v>21.130112834978846</v>
      </c>
      <c r="P10">
        <v>11.334</v>
      </c>
      <c r="Q10">
        <v>20.327999999999999</v>
      </c>
      <c r="R10" s="22">
        <f t="shared" si="1"/>
        <v>44.244391971664697</v>
      </c>
      <c r="S10" s="33"/>
      <c r="T10" s="34"/>
      <c r="U10" s="34"/>
    </row>
    <row r="11" spans="1:21" x14ac:dyDescent="0.25">
      <c r="A11" s="9" t="s">
        <v>12</v>
      </c>
      <c r="B11" s="10">
        <v>1.7</v>
      </c>
      <c r="C11" s="4">
        <v>7.5</v>
      </c>
      <c r="D11" s="30">
        <v>0</v>
      </c>
      <c r="E11">
        <v>34.43</v>
      </c>
      <c r="F11">
        <v>35.317999999999998</v>
      </c>
      <c r="G11" s="22">
        <f t="shared" si="2"/>
        <v>2.5142986579081437</v>
      </c>
      <c r="H11">
        <v>8.3979999999999997</v>
      </c>
      <c r="I11" s="19">
        <v>9.375</v>
      </c>
      <c r="J11" s="22">
        <f t="shared" si="3"/>
        <v>10.421333333333337</v>
      </c>
      <c r="M11" s="4">
        <v>13.64</v>
      </c>
      <c r="N11">
        <v>16.338000000000001</v>
      </c>
      <c r="O11" s="31">
        <f t="shared" si="0"/>
        <v>16.513649161464073</v>
      </c>
      <c r="P11">
        <v>11.218</v>
      </c>
      <c r="Q11">
        <v>19.844000000000001</v>
      </c>
      <c r="R11" s="22">
        <f t="shared" si="1"/>
        <v>43.469058657528727</v>
      </c>
      <c r="S11" s="33"/>
      <c r="T11" s="34"/>
      <c r="U11" s="34"/>
    </row>
    <row r="12" spans="1:21" x14ac:dyDescent="0.25">
      <c r="A12" s="11" t="s">
        <v>13</v>
      </c>
      <c r="B12" s="12">
        <v>3.2</v>
      </c>
      <c r="C12" s="5"/>
      <c r="D12" s="6"/>
      <c r="E12" s="23"/>
      <c r="F12" s="23"/>
      <c r="G12" s="25"/>
      <c r="H12" s="23"/>
      <c r="I12" s="24"/>
      <c r="J12" s="25"/>
      <c r="M12" s="5"/>
      <c r="N12" s="23"/>
      <c r="O12" s="25"/>
      <c r="P12" s="23"/>
      <c r="Q12" s="23"/>
      <c r="R12" s="25"/>
      <c r="S12" s="33"/>
      <c r="T12" s="34"/>
      <c r="U12" s="34"/>
    </row>
    <row r="13" spans="1:21" x14ac:dyDescent="0.25">
      <c r="D13" s="30"/>
      <c r="G13" s="22"/>
      <c r="I13" s="19"/>
      <c r="J13" s="20"/>
      <c r="O13" s="22"/>
      <c r="R13" s="20"/>
    </row>
    <row r="14" spans="1:21" x14ac:dyDescent="0.25">
      <c r="A14" s="7" t="s">
        <v>9</v>
      </c>
      <c r="B14" s="8">
        <v>5.2</v>
      </c>
      <c r="C14" s="2">
        <v>0</v>
      </c>
      <c r="D14" s="3">
        <v>500</v>
      </c>
      <c r="E14" s="21">
        <v>3.2930000000000001</v>
      </c>
      <c r="F14" s="21">
        <v>2.9575</v>
      </c>
      <c r="G14" s="27">
        <f t="shared" si="2"/>
        <v>11.34404057480981</v>
      </c>
      <c r="H14" s="21">
        <v>6.8780000000000001</v>
      </c>
      <c r="I14" s="26">
        <v>9.2810000000000006</v>
      </c>
      <c r="J14" s="27">
        <f t="shared" si="3"/>
        <v>25.891606507919409</v>
      </c>
      <c r="M14" s="2">
        <v>1.3169999999999999</v>
      </c>
      <c r="N14" s="21">
        <v>1.4695</v>
      </c>
      <c r="O14" s="27">
        <f t="shared" si="0"/>
        <v>10.377679482817289</v>
      </c>
      <c r="P14" s="21">
        <v>10.176</v>
      </c>
      <c r="Q14" s="21">
        <v>25.640999999999998</v>
      </c>
      <c r="R14" s="27">
        <f t="shared" si="1"/>
        <v>60.313560313560309</v>
      </c>
    </row>
    <row r="15" spans="1:21" x14ac:dyDescent="0.25">
      <c r="A15" s="9" t="s">
        <v>10</v>
      </c>
      <c r="B15" s="10">
        <v>5.6</v>
      </c>
      <c r="C15" s="4">
        <v>2.5</v>
      </c>
      <c r="D15" s="30">
        <v>500</v>
      </c>
      <c r="E15">
        <v>7.4340000000000002</v>
      </c>
      <c r="F15">
        <v>7.218</v>
      </c>
      <c r="G15" s="22">
        <f t="shared" si="2"/>
        <v>2.9925187032418981</v>
      </c>
      <c r="H15">
        <v>7.5949999999999998</v>
      </c>
      <c r="I15" s="19">
        <v>9.0939999999999994</v>
      </c>
      <c r="J15" s="22">
        <f t="shared" si="3"/>
        <v>16.483395645480535</v>
      </c>
      <c r="M15" s="4">
        <v>4.24</v>
      </c>
      <c r="N15">
        <v>4.7290000000000001</v>
      </c>
      <c r="O15" s="22">
        <f t="shared" si="0"/>
        <v>10.3404525269613</v>
      </c>
      <c r="P15">
        <v>9.6859999999999999</v>
      </c>
      <c r="Q15">
        <v>19.672000000000001</v>
      </c>
      <c r="R15" s="22">
        <f t="shared" si="1"/>
        <v>50.762505083367223</v>
      </c>
    </row>
    <row r="16" spans="1:21" x14ac:dyDescent="0.25">
      <c r="A16" s="9" t="s">
        <v>11</v>
      </c>
      <c r="B16" s="10">
        <v>3.1</v>
      </c>
      <c r="C16" s="4">
        <v>5</v>
      </c>
      <c r="D16" s="30">
        <v>500</v>
      </c>
      <c r="E16">
        <v>11.57</v>
      </c>
      <c r="F16">
        <v>11.462</v>
      </c>
      <c r="G16" s="22">
        <f t="shared" si="2"/>
        <v>0.94224393648578386</v>
      </c>
      <c r="H16">
        <v>8.4760000000000009</v>
      </c>
      <c r="I16" s="19">
        <v>9.141</v>
      </c>
      <c r="J16" s="22">
        <f t="shared" si="3"/>
        <v>7.2749152171534748</v>
      </c>
      <c r="M16" s="4">
        <v>7.0990000000000002</v>
      </c>
      <c r="N16">
        <v>7.7500999999999998</v>
      </c>
      <c r="O16" s="22">
        <f t="shared" si="0"/>
        <v>8.4011819202332827</v>
      </c>
      <c r="P16">
        <v>9.4019999999999992</v>
      </c>
      <c r="Q16">
        <v>19.905999999999999</v>
      </c>
      <c r="R16" s="22">
        <f t="shared" si="1"/>
        <v>52.768009645333059</v>
      </c>
    </row>
    <row r="17" spans="1:18" x14ac:dyDescent="0.25">
      <c r="A17" s="9" t="s">
        <v>12</v>
      </c>
      <c r="B17" s="10">
        <v>5</v>
      </c>
      <c r="C17" s="4">
        <v>7.5</v>
      </c>
      <c r="D17" s="30">
        <v>500</v>
      </c>
      <c r="E17">
        <v>15.72</v>
      </c>
      <c r="F17">
        <v>15.714</v>
      </c>
      <c r="G17" s="22">
        <f t="shared" si="2"/>
        <v>3.8182512409317977E-2</v>
      </c>
      <c r="H17">
        <v>9.4339999999999993</v>
      </c>
      <c r="I17" s="19">
        <v>9.1880000000000006</v>
      </c>
      <c r="J17" s="22">
        <f t="shared" si="3"/>
        <v>-2.677405311275562</v>
      </c>
      <c r="M17" s="4">
        <v>9.9039999999999999</v>
      </c>
      <c r="N17">
        <v>10.733000000000001</v>
      </c>
      <c r="O17" s="22">
        <f t="shared" si="0"/>
        <v>7.7238423553526561</v>
      </c>
      <c r="P17">
        <v>10.428000000000001</v>
      </c>
      <c r="Q17">
        <v>19.937999999999999</v>
      </c>
      <c r="R17" s="22">
        <f t="shared" si="1"/>
        <v>47.697863376467041</v>
      </c>
    </row>
    <row r="18" spans="1:18" x14ac:dyDescent="0.25">
      <c r="A18" s="11" t="s">
        <v>13</v>
      </c>
      <c r="B18" s="12">
        <v>9.6</v>
      </c>
      <c r="C18" s="5"/>
      <c r="D18" s="6"/>
      <c r="E18" s="23"/>
      <c r="F18" s="23"/>
      <c r="G18" s="25"/>
      <c r="H18" s="23"/>
      <c r="I18" s="24"/>
      <c r="J18" s="25"/>
      <c r="M18" s="5"/>
      <c r="N18" s="23"/>
      <c r="O18" s="25"/>
      <c r="P18" s="23"/>
      <c r="Q18" s="23"/>
      <c r="R18" s="25"/>
    </row>
    <row r="19" spans="1:18" x14ac:dyDescent="0.25">
      <c r="D19" s="30"/>
      <c r="G19" s="22"/>
      <c r="I19" s="19"/>
      <c r="J19" s="20"/>
      <c r="O19" s="22"/>
      <c r="R19" s="20"/>
    </row>
    <row r="20" spans="1:18" x14ac:dyDescent="0.25">
      <c r="A20" s="7" t="s">
        <v>9</v>
      </c>
      <c r="B20" s="8">
        <v>8.5</v>
      </c>
      <c r="C20" s="2">
        <v>0</v>
      </c>
      <c r="D20" s="3">
        <v>1000</v>
      </c>
      <c r="E20" s="21">
        <v>3.8519999999999999</v>
      </c>
      <c r="F20" s="21">
        <v>3.5162</v>
      </c>
      <c r="G20" s="27">
        <f t="shared" si="2"/>
        <v>9.5500824753995754</v>
      </c>
      <c r="H20" s="21">
        <v>7.0369999999999999</v>
      </c>
      <c r="I20" s="26">
        <v>8.9380000000000006</v>
      </c>
      <c r="J20" s="27">
        <f t="shared" si="3"/>
        <v>21.268740210337892</v>
      </c>
      <c r="M20" s="2">
        <v>2.35</v>
      </c>
      <c r="N20" s="21">
        <v>2.3576999999999999</v>
      </c>
      <c r="O20" s="27">
        <f t="shared" si="0"/>
        <v>0.32658947279127193</v>
      </c>
      <c r="P20" s="21">
        <v>8.7609999999999992</v>
      </c>
      <c r="Q20" s="21">
        <v>19.297000000000001</v>
      </c>
      <c r="R20" s="27">
        <f t="shared" si="1"/>
        <v>54.59916049126808</v>
      </c>
    </row>
    <row r="21" spans="1:18" x14ac:dyDescent="0.25">
      <c r="A21" s="9" t="s">
        <v>10</v>
      </c>
      <c r="B21" s="10">
        <v>9.5</v>
      </c>
      <c r="C21" s="4">
        <v>2.5</v>
      </c>
      <c r="D21" s="30">
        <v>1000</v>
      </c>
      <c r="E21">
        <v>6.2779999999999996</v>
      </c>
      <c r="F21">
        <v>6.0163000000000002</v>
      </c>
      <c r="G21" s="22">
        <f t="shared" si="2"/>
        <v>4.349849575320369</v>
      </c>
      <c r="H21">
        <v>7.617</v>
      </c>
      <c r="I21" s="19">
        <v>9.1880000000000006</v>
      </c>
      <c r="J21" s="22">
        <f t="shared" si="3"/>
        <v>17.098389203308667</v>
      </c>
      <c r="M21" s="4">
        <v>4.2809999999999997</v>
      </c>
      <c r="N21">
        <v>4.5289000000000001</v>
      </c>
      <c r="O21" s="22">
        <f t="shared" si="0"/>
        <v>5.4737353441233072</v>
      </c>
      <c r="P21">
        <v>8.9120000000000008</v>
      </c>
      <c r="Q21">
        <v>19.797000000000001</v>
      </c>
      <c r="R21" s="22">
        <f t="shared" si="1"/>
        <v>54.983078244178408</v>
      </c>
    </row>
    <row r="22" spans="1:18" x14ac:dyDescent="0.25">
      <c r="A22" s="9" t="s">
        <v>11</v>
      </c>
      <c r="B22" s="10">
        <v>5.5</v>
      </c>
      <c r="C22" s="4">
        <v>5</v>
      </c>
      <c r="D22" s="30">
        <v>1000</v>
      </c>
      <c r="E22">
        <v>8.7029999999999994</v>
      </c>
      <c r="F22">
        <v>8.5152999999999999</v>
      </c>
      <c r="G22" s="22">
        <f t="shared" si="2"/>
        <v>2.2042676124152942</v>
      </c>
      <c r="H22">
        <v>8.8409999999999993</v>
      </c>
      <c r="I22">
        <v>9.2189999999999994</v>
      </c>
      <c r="J22" s="22">
        <f t="shared" si="3"/>
        <v>4.1002277904328031</v>
      </c>
      <c r="M22" s="4">
        <v>6.1909999999999998</v>
      </c>
      <c r="N22">
        <v>6.5484999999999998</v>
      </c>
      <c r="O22" s="22">
        <f t="shared" si="0"/>
        <v>5.4592654806444214</v>
      </c>
      <c r="P22">
        <v>9.2159999999999993</v>
      </c>
      <c r="Q22">
        <v>20.375</v>
      </c>
      <c r="R22" s="22">
        <f t="shared" si="1"/>
        <v>54.768098159509208</v>
      </c>
    </row>
    <row r="23" spans="1:18" x14ac:dyDescent="0.25">
      <c r="A23" s="9" t="s">
        <v>12</v>
      </c>
      <c r="B23" s="10">
        <v>8.4</v>
      </c>
      <c r="C23" s="4">
        <v>7.5</v>
      </c>
      <c r="D23" s="30">
        <v>1000</v>
      </c>
      <c r="E23">
        <v>11.13</v>
      </c>
      <c r="F23">
        <v>11.013999999999999</v>
      </c>
      <c r="G23" s="22">
        <f t="shared" si="2"/>
        <v>1.0532050118031726</v>
      </c>
      <c r="H23">
        <v>8.6980000000000004</v>
      </c>
      <c r="I23">
        <v>9.0939999999999994</v>
      </c>
      <c r="J23" s="22">
        <f t="shared" si="3"/>
        <v>4.3545194633824398</v>
      </c>
      <c r="M23" s="4">
        <v>8.0890000000000004</v>
      </c>
      <c r="N23">
        <v>8.5542999999999996</v>
      </c>
      <c r="O23" s="22">
        <f t="shared" si="0"/>
        <v>5.4393696737313304</v>
      </c>
      <c r="P23">
        <v>9.1440000000000001</v>
      </c>
      <c r="Q23">
        <v>20.297000000000001</v>
      </c>
      <c r="R23" s="22">
        <f t="shared" si="1"/>
        <v>54.949007242449618</v>
      </c>
    </row>
    <row r="24" spans="1:18" x14ac:dyDescent="0.25">
      <c r="A24" s="11" t="s">
        <v>13</v>
      </c>
      <c r="B24" s="12">
        <v>17</v>
      </c>
      <c r="C24" s="5"/>
      <c r="D24" s="6"/>
      <c r="E24" s="23"/>
      <c r="F24" s="23"/>
      <c r="G24" s="25"/>
      <c r="H24" s="23"/>
      <c r="I24" s="23"/>
      <c r="J24" s="25"/>
      <c r="M24" s="5"/>
      <c r="N24" s="23"/>
      <c r="O24" s="25"/>
      <c r="P24" s="23"/>
      <c r="Q24" s="23"/>
      <c r="R24" s="25"/>
    </row>
    <row r="25" spans="1:18" x14ac:dyDescent="0.25">
      <c r="D25" s="30"/>
      <c r="G25" s="22"/>
      <c r="J25" s="20"/>
      <c r="O25" s="22"/>
      <c r="R25" s="20"/>
    </row>
    <row r="26" spans="1:18" x14ac:dyDescent="0.25">
      <c r="A26" s="13" t="s">
        <v>9</v>
      </c>
      <c r="B26" s="14">
        <v>11.9</v>
      </c>
      <c r="C26" s="2">
        <v>0</v>
      </c>
      <c r="D26" s="3">
        <v>1500</v>
      </c>
      <c r="E26" s="21">
        <v>4.1289999999999996</v>
      </c>
      <c r="F26" s="21">
        <v>3.8184</v>
      </c>
      <c r="G26" s="27">
        <f t="shared" si="2"/>
        <v>8.1342970877854466</v>
      </c>
      <c r="H26" s="21">
        <v>8.11</v>
      </c>
      <c r="I26" s="21">
        <v>9.5470000000000006</v>
      </c>
      <c r="J26" s="27">
        <f t="shared" si="3"/>
        <v>15.051848748297905</v>
      </c>
      <c r="M26" s="2">
        <v>2.9220000000000002</v>
      </c>
      <c r="N26" s="21">
        <v>2.8437999999999999</v>
      </c>
      <c r="O26" s="27">
        <f t="shared" si="0"/>
        <v>2.7498417610239914</v>
      </c>
      <c r="P26" s="21">
        <v>9.5760000000000005</v>
      </c>
      <c r="Q26" s="21">
        <v>20.109000000000002</v>
      </c>
      <c r="R26" s="27">
        <f t="shared" si="1"/>
        <v>52.37953155303596</v>
      </c>
    </row>
    <row r="27" spans="1:18" x14ac:dyDescent="0.25">
      <c r="A27" s="15" t="s">
        <v>10</v>
      </c>
      <c r="B27" s="16">
        <v>13.1</v>
      </c>
      <c r="C27" s="4">
        <v>2.5</v>
      </c>
      <c r="D27" s="30">
        <v>1500</v>
      </c>
      <c r="E27">
        <v>5.8570000000000002</v>
      </c>
      <c r="F27">
        <v>5.6079999999999997</v>
      </c>
      <c r="G27" s="22">
        <f t="shared" si="2"/>
        <v>4.4400855920114228</v>
      </c>
      <c r="H27">
        <v>7.7910000000000004</v>
      </c>
      <c r="I27">
        <v>8.9380000000000006</v>
      </c>
      <c r="J27" s="22">
        <f t="shared" si="3"/>
        <v>12.83284851197136</v>
      </c>
      <c r="M27" s="4">
        <v>4.3780000000000001</v>
      </c>
      <c r="N27">
        <v>4.4714999999999998</v>
      </c>
      <c r="O27" s="22">
        <f t="shared" si="0"/>
        <v>2.0910209102090955</v>
      </c>
      <c r="P27">
        <v>9.2089999999999996</v>
      </c>
      <c r="Q27">
        <v>19.719000000000001</v>
      </c>
      <c r="R27" s="22">
        <f t="shared" si="1"/>
        <v>53.298848826005383</v>
      </c>
    </row>
    <row r="28" spans="1:18" x14ac:dyDescent="0.25">
      <c r="A28" s="15" t="s">
        <v>11</v>
      </c>
      <c r="B28" s="16">
        <v>7.9</v>
      </c>
      <c r="C28" s="4">
        <v>5</v>
      </c>
      <c r="D28" s="30">
        <v>1500</v>
      </c>
      <c r="E28">
        <v>7.5860000000000003</v>
      </c>
      <c r="F28">
        <v>7.3967999999999998</v>
      </c>
      <c r="G28" s="22">
        <f t="shared" si="2"/>
        <v>2.5578628596149753</v>
      </c>
      <c r="H28">
        <v>7.7889999999999997</v>
      </c>
      <c r="I28">
        <v>8.9529999999999994</v>
      </c>
      <c r="J28" s="22">
        <f t="shared" si="3"/>
        <v>13.001228638445212</v>
      </c>
      <c r="M28" s="4">
        <v>5.8250000000000002</v>
      </c>
      <c r="N28">
        <v>6.0202</v>
      </c>
      <c r="O28" s="22">
        <f t="shared" si="0"/>
        <v>3.2424171954420089</v>
      </c>
      <c r="P28">
        <v>9.5310000000000006</v>
      </c>
      <c r="Q28">
        <v>19.702999999999999</v>
      </c>
      <c r="R28" s="22">
        <f t="shared" si="1"/>
        <v>51.626655839212297</v>
      </c>
    </row>
    <row r="29" spans="1:18" x14ac:dyDescent="0.25">
      <c r="A29" s="15" t="s">
        <v>12</v>
      </c>
      <c r="B29" s="16">
        <v>11.5</v>
      </c>
      <c r="C29" s="4">
        <v>7.5</v>
      </c>
      <c r="D29" s="30">
        <v>1500</v>
      </c>
      <c r="E29">
        <v>9.3149999999999995</v>
      </c>
      <c r="F29">
        <v>9.1857000000000006</v>
      </c>
      <c r="G29" s="22">
        <f t="shared" si="2"/>
        <v>1.4076227179202332</v>
      </c>
      <c r="H29">
        <v>8.5649999999999995</v>
      </c>
      <c r="I29">
        <v>9.2029999999999994</v>
      </c>
      <c r="J29" s="22">
        <f t="shared" si="3"/>
        <v>6.932522003694447</v>
      </c>
      <c r="M29" s="4">
        <v>7.2670000000000003</v>
      </c>
      <c r="N29">
        <v>7.5476000000000001</v>
      </c>
      <c r="O29" s="22">
        <f>ABS(100*(N29-M29)/N29)</f>
        <v>3.7177380889289275</v>
      </c>
      <c r="P29">
        <v>9.59</v>
      </c>
      <c r="Q29">
        <v>19.469000000000001</v>
      </c>
      <c r="R29" s="22">
        <f>100*(Q29-P29)/Q29</f>
        <v>50.742205557553035</v>
      </c>
    </row>
    <row r="30" spans="1:18" x14ac:dyDescent="0.25">
      <c r="A30" s="17" t="s">
        <v>13</v>
      </c>
      <c r="B30" s="18">
        <v>24.6</v>
      </c>
      <c r="C30" s="5"/>
      <c r="D30" s="6"/>
      <c r="E30" s="23"/>
      <c r="F30" s="23"/>
      <c r="G30" s="6"/>
      <c r="H30" s="23"/>
      <c r="I30" s="23"/>
      <c r="J30" s="6"/>
      <c r="M30" s="5"/>
      <c r="N30" s="23"/>
      <c r="O30" s="6"/>
      <c r="P30" s="23"/>
      <c r="Q30" s="23"/>
      <c r="R30" s="6"/>
    </row>
    <row r="32" spans="1:18" x14ac:dyDescent="0.25">
      <c r="F32" t="s">
        <v>19</v>
      </c>
      <c r="G32" s="28">
        <f>MAX(G9:G29)</f>
        <v>11.34404057480981</v>
      </c>
      <c r="I32" t="s">
        <v>20</v>
      </c>
      <c r="J32" s="28">
        <f>AVERAGE(J26:J29,J20:J23,J14:J17,J9:J11)</f>
        <v>11.312902654833936</v>
      </c>
      <c r="N32" t="s">
        <v>19</v>
      </c>
      <c r="O32" s="28">
        <f>MAX(O14:O29)</f>
        <v>10.377679482817289</v>
      </c>
      <c r="Q32" t="s">
        <v>20</v>
      </c>
      <c r="R32" s="28">
        <f>AVERAGE(R26:R29,R20:R23,R14:R17)</f>
        <v>53.240710360994967</v>
      </c>
    </row>
    <row r="36" spans="6:17" x14ac:dyDescent="0.25">
      <c r="F36" t="s">
        <v>25</v>
      </c>
      <c r="H36" t="s">
        <v>22</v>
      </c>
      <c r="I36" t="s">
        <v>23</v>
      </c>
      <c r="N36" t="s">
        <v>25</v>
      </c>
      <c r="P36" t="s">
        <v>22</v>
      </c>
      <c r="Q36" t="s">
        <v>23</v>
      </c>
    </row>
    <row r="37" spans="6:17" x14ac:dyDescent="0.25">
      <c r="F37" t="s">
        <v>24</v>
      </c>
      <c r="H37" s="32">
        <f>AVERAGE(H9:H11,H14:H17,H20:H23,H26:H29)</f>
        <v>8.1285333333333334</v>
      </c>
      <c r="I37" s="32">
        <f>_xlfn.STDEV.P(H9:H11,H14:H17,H20:H23,H26:H29)</f>
        <v>0.6673523673609183</v>
      </c>
      <c r="N37" t="s">
        <v>24</v>
      </c>
      <c r="P37" s="32">
        <f>AVERAGE(P9:P11,P14:P17,P20:P23,P26:P29)</f>
        <v>9.8014666666666681</v>
      </c>
      <c r="Q37" s="32">
        <f>_xlfn.STDEV.P(P9:P11,P14:P17,P20:P23,P26:P29)</f>
        <v>0.78765067271108347</v>
      </c>
    </row>
    <row r="38" spans="6:17" x14ac:dyDescent="0.25">
      <c r="F38" t="s">
        <v>26</v>
      </c>
      <c r="H38" s="32">
        <f>AVERAGE(I9:I11,I14:I17,I20:I23,I26:I29)</f>
        <v>9.1647333333333343</v>
      </c>
      <c r="I38" s="32">
        <f>_xlfn.STDEV.P(I9:I11,I14:I17,I20:I23,I26:I29)</f>
        <v>0.16308871478090969</v>
      </c>
      <c r="N38" t="s">
        <v>26</v>
      </c>
      <c r="P38" s="32">
        <f>AVERAGE(Q9:Q11,Q14:Q17,Q20:Q23,Q26:Q29)</f>
        <v>20.336533333333328</v>
      </c>
      <c r="Q38" s="32">
        <f>_xlfn.STDEV.P(Q9:Q11,Q14:Q17,Q20:Q23,Q26:Q29)</f>
        <v>1.4721349062576503</v>
      </c>
    </row>
  </sheetData>
  <mergeCells count="8">
    <mergeCell ref="S8:U12"/>
    <mergeCell ref="M6:O6"/>
    <mergeCell ref="P6:R6"/>
    <mergeCell ref="M4:R4"/>
    <mergeCell ref="C4:J4"/>
    <mergeCell ref="E6:G6"/>
    <mergeCell ref="H6:J6"/>
    <mergeCell ref="C6:D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BD4-0ACB-410A-8DC1-28452242BC7D}">
  <dimension ref="J6:W9"/>
  <sheetViews>
    <sheetView topLeftCell="D1" workbookViewId="0">
      <selection activeCell="P18" sqref="P18"/>
    </sheetView>
  </sheetViews>
  <sheetFormatPr defaultRowHeight="15" x14ac:dyDescent="0.25"/>
  <sheetData>
    <row r="6" spans="10:23" x14ac:dyDescent="0.25">
      <c r="J6">
        <v>0</v>
      </c>
      <c r="K6">
        <v>500</v>
      </c>
      <c r="L6">
        <v>1.3169999999999999</v>
      </c>
      <c r="M6">
        <v>1.4695</v>
      </c>
      <c r="O6">
        <v>0</v>
      </c>
      <c r="P6">
        <v>1000</v>
      </c>
      <c r="Q6">
        <v>2.35</v>
      </c>
      <c r="R6">
        <v>2.3576999999999999</v>
      </c>
      <c r="T6">
        <v>0</v>
      </c>
      <c r="U6">
        <v>1500</v>
      </c>
      <c r="V6">
        <v>2.9220000000000002</v>
      </c>
      <c r="W6">
        <v>2.8437999999999999</v>
      </c>
    </row>
    <row r="7" spans="10:23" x14ac:dyDescent="0.25">
      <c r="J7">
        <v>2.5</v>
      </c>
      <c r="K7">
        <v>500</v>
      </c>
      <c r="L7">
        <v>4.24</v>
      </c>
      <c r="M7">
        <v>4.7290000000000001</v>
      </c>
      <c r="O7">
        <v>2.5</v>
      </c>
      <c r="P7">
        <v>1000</v>
      </c>
      <c r="Q7">
        <v>4.2809999999999997</v>
      </c>
      <c r="R7">
        <v>4.5289000000000001</v>
      </c>
      <c r="T7">
        <v>2.5</v>
      </c>
      <c r="U7">
        <v>1500</v>
      </c>
      <c r="V7">
        <v>4.3780000000000001</v>
      </c>
      <c r="W7">
        <v>4.4714999999999998</v>
      </c>
    </row>
    <row r="8" spans="10:23" x14ac:dyDescent="0.25">
      <c r="J8">
        <v>5</v>
      </c>
      <c r="K8">
        <v>500</v>
      </c>
      <c r="L8">
        <v>7.0990000000000002</v>
      </c>
      <c r="M8">
        <v>7.7500999999999998</v>
      </c>
      <c r="O8">
        <v>5</v>
      </c>
      <c r="P8">
        <v>1000</v>
      </c>
      <c r="Q8">
        <v>6.1909999999999998</v>
      </c>
      <c r="R8">
        <v>6.5484999999999998</v>
      </c>
      <c r="T8">
        <v>5</v>
      </c>
      <c r="U8">
        <v>1500</v>
      </c>
      <c r="V8">
        <v>5.8250000000000002</v>
      </c>
      <c r="W8">
        <v>6.0202</v>
      </c>
    </row>
    <row r="9" spans="10:23" x14ac:dyDescent="0.25">
      <c r="J9">
        <v>7.5</v>
      </c>
      <c r="K9">
        <v>500</v>
      </c>
      <c r="L9">
        <v>9.9039999999999999</v>
      </c>
      <c r="M9">
        <v>10.733000000000001</v>
      </c>
      <c r="O9">
        <v>7.5</v>
      </c>
      <c r="P9">
        <v>1000</v>
      </c>
      <c r="Q9">
        <v>8.0890000000000004</v>
      </c>
      <c r="R9">
        <v>8.5542999999999996</v>
      </c>
      <c r="T9">
        <v>7.5</v>
      </c>
      <c r="U9">
        <v>1500</v>
      </c>
      <c r="V9">
        <v>7.2670000000000003</v>
      </c>
      <c r="W9">
        <v>7.5476000000000001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FE_Validation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2025-02-17T06:06:58Z</dcterms:modified>
</cp:coreProperties>
</file>