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nlee/Desktop/"/>
    </mc:Choice>
  </mc:AlternateContent>
  <xr:revisionPtr revIDLastSave="0" documentId="13_ncr:1_{720B569B-D4EA-F140-84FB-D13C0D4AE801}" xr6:coauthVersionLast="46" xr6:coauthVersionMax="46" xr10:uidLastSave="{00000000-0000-0000-0000-000000000000}"/>
  <bookViews>
    <workbookView xWindow="4700" yWindow="3260" windowWidth="27240" windowHeight="16440" xr2:uid="{B18A1EE7-9501-C74B-92F1-3A541601984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3" i="1" l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<sst xmlns="http://schemas.openxmlformats.org/spreadsheetml/2006/main" count="508" uniqueCount="24">
  <si>
    <t>Gender</t>
  </si>
  <si>
    <t>Age</t>
  </si>
  <si>
    <t>Genre</t>
  </si>
  <si>
    <t>Num of R</t>
  </si>
  <si>
    <t>F</t>
  </si>
  <si>
    <t>Action</t>
  </si>
  <si>
    <t>M</t>
  </si>
  <si>
    <t>Adventure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</si>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</sst>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3" borderId="2" xfId="2" applyFont="1" applyBorder="1"/>
    <xf numFmtId="0" fontId="4" fillId="2" borderId="1" xfId="1" applyFont="1" applyBorder="1"/>
    <xf numFmtId="0" fontId="5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v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77C87-2A2B-2743-8830-50C0707936DE}" name="Table4" displayName="Table4" ref="A1:D1048576" totalsRowShown="0" headerRowDxfId="0" headerRowCellStyle="Neutral">
  <autoFilter ref="A1:D1048576" xr:uid="{74896DA6-B8DA-5B4D-822F-C54710EDD4C9}"/>
  <sortState xmlns:xlrd2="http://schemas.microsoft.com/office/spreadsheetml/2017/richdata2" ref="A2:D1048576">
    <sortCondition ref="D1:D1048576"/>
  </sortState>
  <tableColumns count="4">
    <tableColumn id="1" xr3:uid="{55FA6033-0175-8145-9DA6-72CE091C8D1A}" name="Gender"/>
    <tableColumn id="2" xr3:uid="{51102032-3239-4842-9CA7-294B67421F09}" name="Age"/>
    <tableColumn id="3" xr3:uid="{C2DE35A1-8B69-764A-ACDD-D1E016BA5D84}" name="Genre"/>
    <tableColumn id="4" xr3:uid="{CAA69056-AD51-F246-8F9F-4EF52FE37483}" name="Num of R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BA0F-3B43-7449-A3CD-22390B7BEC9F}">
  <dimension ref="A1:D253"/>
  <sheetViews>
    <sheetView tabSelected="1" workbookViewId="0">
      <selection activeCell="H5" sqref="H5"/>
    </sheetView>
  </sheetViews>
  <sheetFormatPr baseColWidth="10" defaultRowHeight="16" x14ac:dyDescent="0.2"/>
  <cols>
    <col min="4" max="4" width="11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t="s">
        <v>4</v>
      </c>
      <c r="B2">
        <v>1</v>
      </c>
      <c r="C2" s="3" t="s">
        <v>12</v>
      </c>
      <c r="D2">
        <f>COUNTIFS([1]!Table3[Gender],A2,[1]!Table3[Age],B2,[1]!Table3[Documentary],1)</f>
        <v>25</v>
      </c>
    </row>
    <row r="3" spans="1:4" x14ac:dyDescent="0.2">
      <c r="A3" t="s">
        <v>4</v>
      </c>
      <c r="B3">
        <v>56</v>
      </c>
      <c r="C3" s="3" t="s">
        <v>12</v>
      </c>
      <c r="D3">
        <f>COUNTIFS([1]!Table3[Gender],A3,[1]!Table3[Age],B3,[1]!Table3[Documentary],1)</f>
        <v>72</v>
      </c>
    </row>
    <row r="4" spans="1:4" x14ac:dyDescent="0.2">
      <c r="A4" t="s">
        <v>4</v>
      </c>
      <c r="B4">
        <v>1</v>
      </c>
      <c r="C4" s="3" t="s">
        <v>15</v>
      </c>
      <c r="D4">
        <f>COUNTIFS([1]!Table3[Gender],A4,[1]!Table3[Age],B4,[1]!Table3[Film-Noir],1)</f>
        <v>80</v>
      </c>
    </row>
    <row r="5" spans="1:4" x14ac:dyDescent="0.2">
      <c r="A5" s="3" t="s">
        <v>4</v>
      </c>
      <c r="B5" s="3">
        <v>1</v>
      </c>
      <c r="C5" s="3" t="s">
        <v>23</v>
      </c>
      <c r="D5">
        <f>COUNTIFS([1]!Table3[Gender],A5,[1]!Table3[Age],B5,[1]!Table3[Western],1)</f>
        <v>91</v>
      </c>
    </row>
    <row r="6" spans="1:4" x14ac:dyDescent="0.2">
      <c r="A6" t="s">
        <v>6</v>
      </c>
      <c r="B6">
        <v>1</v>
      </c>
      <c r="C6" s="3" t="s">
        <v>12</v>
      </c>
      <c r="D6">
        <f>COUNTIFS([1]!Table3[Gender],A6,[1]!Table3[Age],B6,[1]!Table3[Documentary],1)</f>
        <v>105</v>
      </c>
    </row>
    <row r="7" spans="1:4" x14ac:dyDescent="0.2">
      <c r="A7" t="s">
        <v>4</v>
      </c>
      <c r="B7">
        <v>50</v>
      </c>
      <c r="C7" s="3" t="s">
        <v>12</v>
      </c>
      <c r="D7">
        <f>COUNTIFS([1]!Table3[Gender],A7,[1]!Table3[Age],B7,[1]!Table3[Documentary],1)</f>
        <v>167</v>
      </c>
    </row>
    <row r="8" spans="1:4" x14ac:dyDescent="0.2">
      <c r="A8" t="s">
        <v>6</v>
      </c>
      <c r="B8">
        <v>56</v>
      </c>
      <c r="C8" s="3" t="s">
        <v>12</v>
      </c>
      <c r="D8">
        <f>COUNTIFS([1]!Table3[Gender],A8,[1]!Table3[Age],B8,[1]!Table3[Documentary],1)</f>
        <v>188</v>
      </c>
    </row>
    <row r="9" spans="1:4" x14ac:dyDescent="0.2">
      <c r="A9" t="s">
        <v>4</v>
      </c>
      <c r="B9">
        <v>56</v>
      </c>
      <c r="C9" s="3" t="s">
        <v>14</v>
      </c>
      <c r="D9">
        <f>COUNTIFS([1]!Table3[Gender],A9,[1]!Table3[Age],B9,[1]!Table3[Fantasy],1)</f>
        <v>191</v>
      </c>
    </row>
    <row r="10" spans="1:4" x14ac:dyDescent="0.2">
      <c r="A10" t="s">
        <v>4</v>
      </c>
      <c r="B10">
        <v>45</v>
      </c>
      <c r="C10" s="3" t="s">
        <v>12</v>
      </c>
      <c r="D10">
        <f>COUNTIFS([1]!Table3[Gender],A10,[1]!Table3[Age],B10,[1]!Table3[Documentary],1)</f>
        <v>203</v>
      </c>
    </row>
    <row r="11" spans="1:4" x14ac:dyDescent="0.2">
      <c r="A11" s="3" t="s">
        <v>4</v>
      </c>
      <c r="B11" s="3">
        <v>56</v>
      </c>
      <c r="C11" s="3" t="s">
        <v>23</v>
      </c>
      <c r="D11">
        <f>COUNTIFS([1]!Table3[Gender],A11,[1]!Table3[Age],B11,[1]!Table3[Western],1)</f>
        <v>220</v>
      </c>
    </row>
    <row r="12" spans="1:4" x14ac:dyDescent="0.2">
      <c r="A12" t="s">
        <v>4</v>
      </c>
      <c r="B12">
        <v>18</v>
      </c>
      <c r="C12" s="3" t="s">
        <v>12</v>
      </c>
      <c r="D12">
        <f>COUNTIFS([1]!Table3[Gender],A12,[1]!Table3[Age],B12,[1]!Table3[Documentary],1)</f>
        <v>235</v>
      </c>
    </row>
    <row r="13" spans="1:4" x14ac:dyDescent="0.2">
      <c r="A13" s="3" t="s">
        <v>6</v>
      </c>
      <c r="B13" s="3">
        <v>1</v>
      </c>
      <c r="C13" s="3" t="s">
        <v>23</v>
      </c>
      <c r="D13">
        <f>COUNTIFS([1]!Table3[Gender],A13,[1]!Table3[Age],B13,[1]!Table3[Western],1)</f>
        <v>244</v>
      </c>
    </row>
    <row r="14" spans="1:4" x14ac:dyDescent="0.2">
      <c r="A14" s="3" t="s">
        <v>4</v>
      </c>
      <c r="B14" s="3">
        <v>1</v>
      </c>
      <c r="C14" s="3" t="s">
        <v>18</v>
      </c>
      <c r="D14">
        <f>COUNTIFS([1]!Table3[Gender],A14,[1]!Table3[Age],B14,[1]!Table3[Mystery],1)</f>
        <v>246</v>
      </c>
    </row>
    <row r="15" spans="1:4" x14ac:dyDescent="0.2">
      <c r="A15" t="s">
        <v>6</v>
      </c>
      <c r="B15">
        <v>1</v>
      </c>
      <c r="C15" s="3" t="s">
        <v>15</v>
      </c>
      <c r="D15">
        <f>COUNTIFS([1]!Table3[Gender],A15,[1]!Table3[Age],B15,[1]!Table3[Film-Noir],1)</f>
        <v>250</v>
      </c>
    </row>
    <row r="16" spans="1:4" x14ac:dyDescent="0.2">
      <c r="A16" t="s">
        <v>4</v>
      </c>
      <c r="B16">
        <v>56</v>
      </c>
      <c r="C16" s="3" t="s">
        <v>15</v>
      </c>
      <c r="D16">
        <f>COUNTIFS([1]!Table3[Gender],A16,[1]!Table3[Age],B16,[1]!Table3[Film-Noir],1)</f>
        <v>306</v>
      </c>
    </row>
    <row r="17" spans="1:4" x14ac:dyDescent="0.2">
      <c r="A17" t="s">
        <v>4</v>
      </c>
      <c r="B17">
        <v>56</v>
      </c>
      <c r="C17" t="s">
        <v>8</v>
      </c>
      <c r="D17">
        <f>COUNTIFS([1]!Table3[Gender],A17,[1]!Table3[Age],B17,[1]!Table3[Animation],1)</f>
        <v>313</v>
      </c>
    </row>
    <row r="18" spans="1:4" x14ac:dyDescent="0.2">
      <c r="A18" t="s">
        <v>4</v>
      </c>
      <c r="B18">
        <v>56</v>
      </c>
      <c r="C18" s="3" t="s">
        <v>16</v>
      </c>
      <c r="D18">
        <f>COUNTIFS([1]!Table3[Gender],A18,[1]!Table3[Age],B18,[1]!Table3[Horror],1)</f>
        <v>325</v>
      </c>
    </row>
    <row r="19" spans="1:4" x14ac:dyDescent="0.2">
      <c r="A19" s="3" t="s">
        <v>4</v>
      </c>
      <c r="B19" s="3">
        <v>50</v>
      </c>
      <c r="C19" s="3" t="s">
        <v>23</v>
      </c>
      <c r="D19">
        <f>COUNTIFS([1]!Table3[Gender],A19,[1]!Table3[Age],B19,[1]!Table3[Western],1)</f>
        <v>330</v>
      </c>
    </row>
    <row r="20" spans="1:4" x14ac:dyDescent="0.2">
      <c r="A20" t="s">
        <v>4</v>
      </c>
      <c r="B20">
        <v>1</v>
      </c>
      <c r="C20" s="3" t="s">
        <v>11</v>
      </c>
      <c r="D20">
        <f>COUNTIFS([1]!Table3[Gender],A20,[1]!Table3[Age],B20,[1]!Table3[Crime],1)</f>
        <v>365</v>
      </c>
    </row>
    <row r="21" spans="1:4" x14ac:dyDescent="0.2">
      <c r="A21" s="3" t="s">
        <v>4</v>
      </c>
      <c r="B21" s="3">
        <v>1</v>
      </c>
      <c r="C21" s="3" t="s">
        <v>22</v>
      </c>
      <c r="D21">
        <f>COUNTIFS([1]!Table3[Gender],A21,[1]!Table3[Age],B21,[1]!Table3[War],1)</f>
        <v>374</v>
      </c>
    </row>
    <row r="22" spans="1:4" x14ac:dyDescent="0.2">
      <c r="A22" t="s">
        <v>6</v>
      </c>
      <c r="B22">
        <v>50</v>
      </c>
      <c r="C22" s="3" t="s">
        <v>12</v>
      </c>
      <c r="D22">
        <f>COUNTIFS([1]!Table3[Gender],A22,[1]!Table3[Age],B22,[1]!Table3[Documentary],1)</f>
        <v>388</v>
      </c>
    </row>
    <row r="23" spans="1:4" x14ac:dyDescent="0.2">
      <c r="A23" t="s">
        <v>4</v>
      </c>
      <c r="B23">
        <v>35</v>
      </c>
      <c r="C23" s="3" t="s">
        <v>12</v>
      </c>
      <c r="D23">
        <f>COUNTIFS([1]!Table3[Gender],A23,[1]!Table3[Age],B23,[1]!Table3[Documentary],1)</f>
        <v>419</v>
      </c>
    </row>
    <row r="24" spans="1:4" x14ac:dyDescent="0.2">
      <c r="A24" t="s">
        <v>4</v>
      </c>
      <c r="B24">
        <v>50</v>
      </c>
      <c r="C24" s="3" t="s">
        <v>15</v>
      </c>
      <c r="D24">
        <f>COUNTIFS([1]!Table3[Gender],A24,[1]!Table3[Age],B24,[1]!Table3[Film-Noir],1)</f>
        <v>467</v>
      </c>
    </row>
    <row r="25" spans="1:4" x14ac:dyDescent="0.2">
      <c r="A25" t="s">
        <v>4</v>
      </c>
      <c r="B25">
        <v>18</v>
      </c>
      <c r="C25" s="3" t="s">
        <v>15</v>
      </c>
      <c r="D25">
        <f>COUNTIFS([1]!Table3[Gender],A25,[1]!Table3[Age],B25,[1]!Table3[Film-Noir],1)</f>
        <v>474</v>
      </c>
    </row>
    <row r="26" spans="1:4" x14ac:dyDescent="0.2">
      <c r="A26" t="s">
        <v>6</v>
      </c>
      <c r="B26">
        <v>45</v>
      </c>
      <c r="C26" s="3" t="s">
        <v>12</v>
      </c>
      <c r="D26">
        <f>COUNTIFS([1]!Table3[Gender],A26,[1]!Table3[Age],B26,[1]!Table3[Documentary],1)</f>
        <v>484</v>
      </c>
    </row>
    <row r="27" spans="1:4" x14ac:dyDescent="0.2">
      <c r="A27" t="s">
        <v>4</v>
      </c>
      <c r="B27">
        <v>45</v>
      </c>
      <c r="C27" s="3" t="s">
        <v>15</v>
      </c>
      <c r="D27">
        <f>COUNTIFS([1]!Table3[Gender],A27,[1]!Table3[Age],B27,[1]!Table3[Film-Noir],1)</f>
        <v>489</v>
      </c>
    </row>
    <row r="28" spans="1:4" x14ac:dyDescent="0.2">
      <c r="A28" t="s">
        <v>4</v>
      </c>
      <c r="B28">
        <v>50</v>
      </c>
      <c r="C28" s="3" t="s">
        <v>14</v>
      </c>
      <c r="D28">
        <f>COUNTIFS([1]!Table3[Gender],A28,[1]!Table3[Age],B28,[1]!Table3[Fantasy],1)</f>
        <v>492</v>
      </c>
    </row>
    <row r="29" spans="1:4" x14ac:dyDescent="0.2">
      <c r="A29" t="s">
        <v>4</v>
      </c>
      <c r="B29">
        <v>56</v>
      </c>
      <c r="C29" t="s">
        <v>9</v>
      </c>
      <c r="D29">
        <f>COUNTIFS([1]!Table3[Gender],A29,[1]!Table3[Age],B29,[1]!Table3[Children''s],1)</f>
        <v>496</v>
      </c>
    </row>
    <row r="30" spans="1:4" x14ac:dyDescent="0.2">
      <c r="A30" s="3" t="s">
        <v>4</v>
      </c>
      <c r="B30" s="3">
        <v>18</v>
      </c>
      <c r="C30" s="3" t="s">
        <v>23</v>
      </c>
      <c r="D30">
        <f>COUNTIFS([1]!Table3[Gender],A30,[1]!Table3[Age],B30,[1]!Table3[Western],1)</f>
        <v>503</v>
      </c>
    </row>
    <row r="31" spans="1:4" x14ac:dyDescent="0.2">
      <c r="A31" s="3" t="s">
        <v>4</v>
      </c>
      <c r="B31" s="3">
        <v>56</v>
      </c>
      <c r="C31" s="3" t="s">
        <v>18</v>
      </c>
      <c r="D31">
        <f>COUNTIFS([1]!Table3[Gender],A31,[1]!Table3[Age],B31,[1]!Table3[Mystery],1)</f>
        <v>506</v>
      </c>
    </row>
    <row r="32" spans="1:4" x14ac:dyDescent="0.2">
      <c r="A32" s="3" t="s">
        <v>4</v>
      </c>
      <c r="B32" s="3">
        <v>45</v>
      </c>
      <c r="C32" s="3" t="s">
        <v>23</v>
      </c>
      <c r="D32">
        <f>COUNTIFS([1]!Table3[Gender],A32,[1]!Table3[Age],B32,[1]!Table3[Western],1)</f>
        <v>508</v>
      </c>
    </row>
    <row r="33" spans="1:4" x14ac:dyDescent="0.2">
      <c r="A33" t="s">
        <v>4</v>
      </c>
      <c r="B33">
        <v>1</v>
      </c>
      <c r="C33" s="3" t="s">
        <v>14</v>
      </c>
      <c r="D33">
        <f>COUNTIFS([1]!Table3[Gender],A33,[1]!Table3[Age],B33,[1]!Table3[Fantasy],1)</f>
        <v>523</v>
      </c>
    </row>
    <row r="34" spans="1:4" x14ac:dyDescent="0.2">
      <c r="A34" t="s">
        <v>4</v>
      </c>
      <c r="B34">
        <v>56</v>
      </c>
      <c r="C34" s="3" t="s">
        <v>11</v>
      </c>
      <c r="D34">
        <f>COUNTIFS([1]!Table3[Gender],A34,[1]!Table3[Age],B34,[1]!Table3[Crime],1)</f>
        <v>581</v>
      </c>
    </row>
    <row r="35" spans="1:4" x14ac:dyDescent="0.2">
      <c r="A35" s="3" t="s">
        <v>4</v>
      </c>
      <c r="B35" s="3">
        <v>56</v>
      </c>
      <c r="C35" s="3" t="s">
        <v>17</v>
      </c>
      <c r="D35">
        <f>COUNTIFS([1]!Table3[Gender],A35,[1]!Table3[Age],B35,[1]!Table3[Musical],1)</f>
        <v>599</v>
      </c>
    </row>
    <row r="36" spans="1:4" x14ac:dyDescent="0.2">
      <c r="A36" t="s">
        <v>4</v>
      </c>
      <c r="B36">
        <v>50</v>
      </c>
      <c r="C36" t="s">
        <v>8</v>
      </c>
      <c r="D36">
        <f>COUNTIFS([1]!Table3[Gender],A36,[1]!Table3[Age],B36,[1]!Table3[Animation],1)</f>
        <v>621</v>
      </c>
    </row>
    <row r="37" spans="1:4" x14ac:dyDescent="0.2">
      <c r="A37" t="s">
        <v>4</v>
      </c>
      <c r="B37">
        <v>1</v>
      </c>
      <c r="C37" s="3" t="s">
        <v>16</v>
      </c>
      <c r="D37">
        <f>COUNTIFS([1]!Table3[Gender],A37,[1]!Table3[Age],B37,[1]!Table3[Horror],1)</f>
        <v>640</v>
      </c>
    </row>
    <row r="38" spans="1:4" x14ac:dyDescent="0.2">
      <c r="A38" s="3" t="s">
        <v>6</v>
      </c>
      <c r="B38" s="3">
        <v>1</v>
      </c>
      <c r="C38" s="3" t="s">
        <v>18</v>
      </c>
      <c r="D38">
        <f>COUNTIFS([1]!Table3[Gender],A38,[1]!Table3[Age],B38,[1]!Table3[Mystery],1)</f>
        <v>674</v>
      </c>
    </row>
    <row r="39" spans="1:4" x14ac:dyDescent="0.2">
      <c r="A39" t="s">
        <v>4</v>
      </c>
      <c r="B39">
        <v>50</v>
      </c>
      <c r="C39" s="3" t="s">
        <v>16</v>
      </c>
      <c r="D39">
        <f>COUNTIFS([1]!Table3[Gender],A39,[1]!Table3[Age],B39,[1]!Table3[Horror],1)</f>
        <v>728</v>
      </c>
    </row>
    <row r="40" spans="1:4" x14ac:dyDescent="0.2">
      <c r="A40" t="s">
        <v>6</v>
      </c>
      <c r="B40">
        <v>56</v>
      </c>
      <c r="C40" s="3" t="s">
        <v>14</v>
      </c>
      <c r="D40">
        <f>COUNTIFS([1]!Table3[Gender],A40,[1]!Table3[Age],B40,[1]!Table3[Fantasy],1)</f>
        <v>757</v>
      </c>
    </row>
    <row r="41" spans="1:4" x14ac:dyDescent="0.2">
      <c r="A41" t="s">
        <v>6</v>
      </c>
      <c r="B41">
        <v>56</v>
      </c>
      <c r="C41" t="s">
        <v>8</v>
      </c>
      <c r="D41">
        <f>COUNTIFS([1]!Table3[Gender],A41,[1]!Table3[Age],B41,[1]!Table3[Animation],1)</f>
        <v>770</v>
      </c>
    </row>
    <row r="42" spans="1:4" x14ac:dyDescent="0.2">
      <c r="A42" t="s">
        <v>4</v>
      </c>
      <c r="B42">
        <v>45</v>
      </c>
      <c r="C42" s="3" t="s">
        <v>14</v>
      </c>
      <c r="D42">
        <f>COUNTIFS([1]!Table3[Gender],A42,[1]!Table3[Age],B42,[1]!Table3[Fantasy],1)</f>
        <v>782</v>
      </c>
    </row>
    <row r="43" spans="1:4" x14ac:dyDescent="0.2">
      <c r="A43" s="3" t="s">
        <v>4</v>
      </c>
      <c r="B43" s="3">
        <v>35</v>
      </c>
      <c r="C43" s="3" t="s">
        <v>23</v>
      </c>
      <c r="D43">
        <f>COUNTIFS([1]!Table3[Gender],A43,[1]!Table3[Age],B43,[1]!Table3[Western],1)</f>
        <v>791</v>
      </c>
    </row>
    <row r="44" spans="1:4" x14ac:dyDescent="0.2">
      <c r="A44" s="3" t="s">
        <v>4</v>
      </c>
      <c r="B44" s="3">
        <v>56</v>
      </c>
      <c r="C44" s="3" t="s">
        <v>22</v>
      </c>
      <c r="D44">
        <f>COUNTIFS([1]!Table3[Gender],A44,[1]!Table3[Age],B44,[1]!Table3[War],1)</f>
        <v>802</v>
      </c>
    </row>
    <row r="45" spans="1:4" x14ac:dyDescent="0.2">
      <c r="A45" s="3" t="s">
        <v>4</v>
      </c>
      <c r="B45" s="3">
        <v>56</v>
      </c>
      <c r="C45" s="3" t="s">
        <v>20</v>
      </c>
      <c r="D45">
        <f>COUNTIFS([1]!Table3[Gender],A45,[1]!Table3[Age],B45,[1]!Table3[Sci-Fi],1)</f>
        <v>807</v>
      </c>
    </row>
    <row r="46" spans="1:4" x14ac:dyDescent="0.2">
      <c r="A46" t="s">
        <v>4</v>
      </c>
      <c r="B46">
        <v>56</v>
      </c>
      <c r="C46" t="s">
        <v>7</v>
      </c>
      <c r="D46">
        <f>COUNTIFS([1]!Table3[Gender],A46,[1]!Table3[Age],B46,[1]!Table3[Adventure],1)</f>
        <v>808</v>
      </c>
    </row>
    <row r="47" spans="1:4" x14ac:dyDescent="0.2">
      <c r="A47" s="3" t="s">
        <v>4</v>
      </c>
      <c r="B47" s="3">
        <v>1</v>
      </c>
      <c r="C47" s="3" t="s">
        <v>17</v>
      </c>
      <c r="D47">
        <f>COUNTIFS([1]!Table3[Gender],A47,[1]!Table3[Age],B47,[1]!Table3[Musical],1)</f>
        <v>817</v>
      </c>
    </row>
    <row r="48" spans="1:4" x14ac:dyDescent="0.2">
      <c r="A48" t="s">
        <v>4</v>
      </c>
      <c r="B48">
        <v>25</v>
      </c>
      <c r="C48" s="3" t="s">
        <v>12</v>
      </c>
      <c r="D48">
        <f>COUNTIFS([1]!Table3[Gender],A48,[1]!Table3[Age],B48,[1]!Table3[Documentary],1)</f>
        <v>819</v>
      </c>
    </row>
    <row r="49" spans="1:4" x14ac:dyDescent="0.2">
      <c r="A49" s="3" t="s">
        <v>6</v>
      </c>
      <c r="B49" s="3">
        <v>1</v>
      </c>
      <c r="C49" s="3" t="s">
        <v>17</v>
      </c>
      <c r="D49">
        <f>COUNTIFS([1]!Table3[Gender],A49,[1]!Table3[Age],B49,[1]!Table3[Musical],1)</f>
        <v>830</v>
      </c>
    </row>
    <row r="50" spans="1:4" x14ac:dyDescent="0.2">
      <c r="A50" t="s">
        <v>6</v>
      </c>
      <c r="B50">
        <v>1</v>
      </c>
      <c r="C50" s="3" t="s">
        <v>14</v>
      </c>
      <c r="D50">
        <f>COUNTIFS([1]!Table3[Gender],A50,[1]!Table3[Age],B50,[1]!Table3[Fantasy],1)</f>
        <v>837</v>
      </c>
    </row>
    <row r="51" spans="1:4" x14ac:dyDescent="0.2">
      <c r="A51" t="s">
        <v>6</v>
      </c>
      <c r="B51">
        <v>18</v>
      </c>
      <c r="C51" s="3" t="s">
        <v>12</v>
      </c>
      <c r="D51">
        <f>COUNTIFS([1]!Table3[Gender],A51,[1]!Table3[Age],B51,[1]!Table3[Documentary],1)</f>
        <v>846</v>
      </c>
    </row>
    <row r="52" spans="1:4" x14ac:dyDescent="0.2">
      <c r="A52" t="s">
        <v>6</v>
      </c>
      <c r="B52">
        <v>56</v>
      </c>
      <c r="C52" s="3" t="s">
        <v>15</v>
      </c>
      <c r="D52">
        <f>COUNTIFS([1]!Table3[Gender],A52,[1]!Table3[Age],B52,[1]!Table3[Film-Noir],1)</f>
        <v>901</v>
      </c>
    </row>
    <row r="53" spans="1:4" x14ac:dyDescent="0.2">
      <c r="A53" t="s">
        <v>4</v>
      </c>
      <c r="B53">
        <v>45</v>
      </c>
      <c r="C53" t="s">
        <v>8</v>
      </c>
      <c r="D53">
        <f>COUNTIFS([1]!Table3[Gender],A53,[1]!Table3[Age],B53,[1]!Table3[Animation],1)</f>
        <v>922</v>
      </c>
    </row>
    <row r="54" spans="1:4" x14ac:dyDescent="0.2">
      <c r="A54" s="3" t="s">
        <v>4</v>
      </c>
      <c r="B54" s="3">
        <v>1</v>
      </c>
      <c r="C54" s="3" t="s">
        <v>20</v>
      </c>
      <c r="D54">
        <f>COUNTIFS([1]!Table3[Gender],A54,[1]!Table3[Age],B54,[1]!Table3[Sci-Fi],1)</f>
        <v>946</v>
      </c>
    </row>
    <row r="55" spans="1:4" x14ac:dyDescent="0.2">
      <c r="A55" s="3" t="s">
        <v>4</v>
      </c>
      <c r="B55" s="3">
        <v>50</v>
      </c>
      <c r="C55" s="3" t="s">
        <v>18</v>
      </c>
      <c r="D55">
        <f>COUNTIFS([1]!Table3[Gender],A55,[1]!Table3[Age],B55,[1]!Table3[Mystery],1)</f>
        <v>947</v>
      </c>
    </row>
    <row r="56" spans="1:4" x14ac:dyDescent="0.2">
      <c r="A56" s="3" t="s">
        <v>4</v>
      </c>
      <c r="B56" s="3">
        <v>50</v>
      </c>
      <c r="C56" s="3" t="s">
        <v>17</v>
      </c>
      <c r="D56">
        <f>COUNTIFS([1]!Table3[Gender],A56,[1]!Table3[Age],B56,[1]!Table3[Musical],1)</f>
        <v>973</v>
      </c>
    </row>
    <row r="57" spans="1:4" x14ac:dyDescent="0.2">
      <c r="A57" t="s">
        <v>4</v>
      </c>
      <c r="B57">
        <v>1</v>
      </c>
      <c r="C57" t="s">
        <v>8</v>
      </c>
      <c r="D57">
        <f>COUNTIFS([1]!Table3[Gender],A57,[1]!Table3[Age],B57,[1]!Table3[Animation],1)</f>
        <v>1010</v>
      </c>
    </row>
    <row r="58" spans="1:4" x14ac:dyDescent="0.2">
      <c r="A58" t="s">
        <v>4</v>
      </c>
      <c r="B58">
        <v>35</v>
      </c>
      <c r="C58" s="3" t="s">
        <v>15</v>
      </c>
      <c r="D58">
        <f>COUNTIFS([1]!Table3[Gender],A58,[1]!Table3[Age],B58,[1]!Table3[Film-Noir],1)</f>
        <v>1012</v>
      </c>
    </row>
    <row r="59" spans="1:4" x14ac:dyDescent="0.2">
      <c r="A59" s="3" t="s">
        <v>4</v>
      </c>
      <c r="B59" s="3">
        <v>25</v>
      </c>
      <c r="C59" s="3" t="s">
        <v>23</v>
      </c>
      <c r="D59">
        <f>COUNTIFS([1]!Table3[Gender],A59,[1]!Table3[Age],B59,[1]!Table3[Western],1)</f>
        <v>1034</v>
      </c>
    </row>
    <row r="60" spans="1:4" x14ac:dyDescent="0.2">
      <c r="A60" s="3" t="s">
        <v>4</v>
      </c>
      <c r="B60" s="3">
        <v>1</v>
      </c>
      <c r="C60" s="3" t="s">
        <v>21</v>
      </c>
      <c r="D60">
        <f>COUNTIFS([1]!Table3[Gender],A60,[1]!Table3[Age],B60,[1]!Table3[Thriller],1)</f>
        <v>1112</v>
      </c>
    </row>
    <row r="61" spans="1:4" x14ac:dyDescent="0.2">
      <c r="A61" s="3" t="s">
        <v>6</v>
      </c>
      <c r="B61" s="3">
        <v>56</v>
      </c>
      <c r="C61" s="3" t="s">
        <v>23</v>
      </c>
      <c r="D61">
        <f>COUNTIFS([1]!Table3[Gender],A61,[1]!Table3[Age],B61,[1]!Table3[Western],1)</f>
        <v>1113</v>
      </c>
    </row>
    <row r="62" spans="1:4" x14ac:dyDescent="0.2">
      <c r="A62" s="3" t="s">
        <v>4</v>
      </c>
      <c r="B62" s="3">
        <v>45</v>
      </c>
      <c r="C62" s="3" t="s">
        <v>18</v>
      </c>
      <c r="D62">
        <f>COUNTIFS([1]!Table3[Gender],A62,[1]!Table3[Age],B62,[1]!Table3[Mystery],1)</f>
        <v>1133</v>
      </c>
    </row>
    <row r="63" spans="1:4" x14ac:dyDescent="0.2">
      <c r="A63" t="s">
        <v>4</v>
      </c>
      <c r="B63">
        <v>50</v>
      </c>
      <c r="C63" t="s">
        <v>9</v>
      </c>
      <c r="D63">
        <f>COUNTIFS([1]!Table3[Gender],A63,[1]!Table3[Age],B63,[1]!Table3[Children''s],1)</f>
        <v>1137</v>
      </c>
    </row>
    <row r="64" spans="1:4" x14ac:dyDescent="0.2">
      <c r="A64" s="3" t="s">
        <v>6</v>
      </c>
      <c r="B64" s="3">
        <v>1</v>
      </c>
      <c r="C64" s="3" t="s">
        <v>22</v>
      </c>
      <c r="D64">
        <f>COUNTIFS([1]!Table3[Gender],A64,[1]!Table3[Age],B64,[1]!Table3[War],1)</f>
        <v>1204</v>
      </c>
    </row>
    <row r="65" spans="1:4" x14ac:dyDescent="0.2">
      <c r="A65" t="s">
        <v>4</v>
      </c>
      <c r="B65">
        <v>1</v>
      </c>
      <c r="C65" t="s">
        <v>7</v>
      </c>
      <c r="D65">
        <f>COUNTIFS([1]!Table3[Gender],A65,[1]!Table3[Age],B65,[1]!Table3[Adventure],1)</f>
        <v>1230</v>
      </c>
    </row>
    <row r="66" spans="1:4" x14ac:dyDescent="0.2">
      <c r="A66" s="3" t="s">
        <v>4</v>
      </c>
      <c r="B66" s="3">
        <v>56</v>
      </c>
      <c r="C66" s="3" t="s">
        <v>21</v>
      </c>
      <c r="D66">
        <f>COUNTIFS([1]!Table3[Gender],A66,[1]!Table3[Age],B66,[1]!Table3[Thriller],1)</f>
        <v>1246</v>
      </c>
    </row>
    <row r="67" spans="1:4" x14ac:dyDescent="0.2">
      <c r="A67" t="s">
        <v>4</v>
      </c>
      <c r="B67">
        <v>56</v>
      </c>
      <c r="C67" t="s">
        <v>5</v>
      </c>
      <c r="D67">
        <f>COUNTIFS([1]!Table3[Gender],A67,[1]!Table3[Age],B67,[1]!Table3[Action],1)</f>
        <v>1260</v>
      </c>
    </row>
    <row r="68" spans="1:4" x14ac:dyDescent="0.2">
      <c r="A68" s="3" t="s">
        <v>4</v>
      </c>
      <c r="B68" s="3">
        <v>50</v>
      </c>
      <c r="C68" s="3" t="s">
        <v>22</v>
      </c>
      <c r="D68">
        <f>COUNTIFS([1]!Table3[Gender],A68,[1]!Table3[Age],B68,[1]!Table3[War],1)</f>
        <v>1280</v>
      </c>
    </row>
    <row r="69" spans="1:4" x14ac:dyDescent="0.2">
      <c r="A69" t="s">
        <v>4</v>
      </c>
      <c r="B69">
        <v>50</v>
      </c>
      <c r="C69" s="3" t="s">
        <v>11</v>
      </c>
      <c r="D69">
        <f>COUNTIFS([1]!Table3[Gender],A69,[1]!Table3[Age],B69,[1]!Table3[Crime],1)</f>
        <v>1285</v>
      </c>
    </row>
    <row r="70" spans="1:4" x14ac:dyDescent="0.2">
      <c r="A70" t="s">
        <v>6</v>
      </c>
      <c r="B70">
        <v>35</v>
      </c>
      <c r="C70" s="3" t="s">
        <v>12</v>
      </c>
      <c r="D70">
        <f>COUNTIFS([1]!Table3[Gender],A70,[1]!Table3[Age],B70,[1]!Table3[Documentary],1)</f>
        <v>1289</v>
      </c>
    </row>
    <row r="71" spans="1:4" x14ac:dyDescent="0.2">
      <c r="A71" s="3" t="s">
        <v>6</v>
      </c>
      <c r="B71" s="3">
        <v>56</v>
      </c>
      <c r="C71" s="3" t="s">
        <v>17</v>
      </c>
      <c r="D71">
        <f>COUNTIFS([1]!Table3[Gender],A71,[1]!Table3[Age],B71,[1]!Table3[Musical],1)</f>
        <v>1290</v>
      </c>
    </row>
    <row r="72" spans="1:4" x14ac:dyDescent="0.2">
      <c r="A72" t="s">
        <v>4</v>
      </c>
      <c r="B72">
        <v>45</v>
      </c>
      <c r="C72" s="3" t="s">
        <v>16</v>
      </c>
      <c r="D72">
        <f>COUNTIFS([1]!Table3[Gender],A72,[1]!Table3[Age],B72,[1]!Table3[Horror],1)</f>
        <v>1319</v>
      </c>
    </row>
    <row r="73" spans="1:4" x14ac:dyDescent="0.2">
      <c r="A73" t="s">
        <v>6</v>
      </c>
      <c r="B73">
        <v>1</v>
      </c>
      <c r="C73" s="3" t="s">
        <v>11</v>
      </c>
      <c r="D73">
        <f>COUNTIFS([1]!Table3[Gender],A73,[1]!Table3[Age],B73,[1]!Table3[Crime],1)</f>
        <v>1336</v>
      </c>
    </row>
    <row r="74" spans="1:4" x14ac:dyDescent="0.2">
      <c r="A74" t="s">
        <v>4</v>
      </c>
      <c r="B74">
        <v>1</v>
      </c>
      <c r="C74" t="s">
        <v>5</v>
      </c>
      <c r="D74">
        <f>COUNTIFS([1]!Table3[Gender],A74,[1]!Table3[Age],B74,[1]!Table3[Action],1)</f>
        <v>1343</v>
      </c>
    </row>
    <row r="75" spans="1:4" x14ac:dyDescent="0.2">
      <c r="A75" t="s">
        <v>6</v>
      </c>
      <c r="B75">
        <v>45</v>
      </c>
      <c r="C75" s="3" t="s">
        <v>15</v>
      </c>
      <c r="D75">
        <f>COUNTIFS([1]!Table3[Gender],A75,[1]!Table3[Age],B75,[1]!Table3[Film-Noir],1)</f>
        <v>1371</v>
      </c>
    </row>
    <row r="76" spans="1:4" x14ac:dyDescent="0.2">
      <c r="A76" t="s">
        <v>4</v>
      </c>
      <c r="B76">
        <v>25</v>
      </c>
      <c r="C76" s="3" t="s">
        <v>15</v>
      </c>
      <c r="D76">
        <f>COUNTIFS([1]!Table3[Gender],A76,[1]!Table3[Age],B76,[1]!Table3[Film-Noir],1)</f>
        <v>1374</v>
      </c>
    </row>
    <row r="77" spans="1:4" x14ac:dyDescent="0.2">
      <c r="A77" t="s">
        <v>6</v>
      </c>
      <c r="B77">
        <v>56</v>
      </c>
      <c r="C77" t="s">
        <v>9</v>
      </c>
      <c r="D77">
        <f>COUNTIFS([1]!Table3[Gender],A77,[1]!Table3[Age],B77,[1]!Table3[Children''s],1)</f>
        <v>1392</v>
      </c>
    </row>
    <row r="78" spans="1:4" x14ac:dyDescent="0.2">
      <c r="A78" t="s">
        <v>6</v>
      </c>
      <c r="B78">
        <v>50</v>
      </c>
      <c r="C78" s="3" t="s">
        <v>15</v>
      </c>
      <c r="D78">
        <f>COUNTIFS([1]!Table3[Gender],A78,[1]!Table3[Age],B78,[1]!Table3[Film-Noir],1)</f>
        <v>1403</v>
      </c>
    </row>
    <row r="79" spans="1:4" x14ac:dyDescent="0.2">
      <c r="A79" t="s">
        <v>6</v>
      </c>
      <c r="B79">
        <v>50</v>
      </c>
      <c r="C79" t="s">
        <v>8</v>
      </c>
      <c r="D79">
        <f>COUNTIFS([1]!Table3[Gender],A79,[1]!Table3[Age],B79,[1]!Table3[Animation],1)</f>
        <v>1411</v>
      </c>
    </row>
    <row r="80" spans="1:4" x14ac:dyDescent="0.2">
      <c r="A80" s="3" t="s">
        <v>4</v>
      </c>
      <c r="B80" s="3">
        <v>45</v>
      </c>
      <c r="C80" s="3" t="s">
        <v>17</v>
      </c>
      <c r="D80">
        <f>COUNTIFS([1]!Table3[Gender],A80,[1]!Table3[Age],B80,[1]!Table3[Musical],1)</f>
        <v>1413</v>
      </c>
    </row>
    <row r="81" spans="1:4" x14ac:dyDescent="0.2">
      <c r="A81" t="s">
        <v>6</v>
      </c>
      <c r="B81">
        <v>56</v>
      </c>
      <c r="C81" s="3" t="s">
        <v>16</v>
      </c>
      <c r="D81">
        <f>COUNTIFS([1]!Table3[Gender],A81,[1]!Table3[Age],B81,[1]!Table3[Horror],1)</f>
        <v>1436</v>
      </c>
    </row>
    <row r="82" spans="1:4" x14ac:dyDescent="0.2">
      <c r="A82" t="s">
        <v>6</v>
      </c>
      <c r="B82">
        <v>1</v>
      </c>
      <c r="C82" t="s">
        <v>8</v>
      </c>
      <c r="D82">
        <f>COUNTIFS([1]!Table3[Gender],A82,[1]!Table3[Age],B82,[1]!Table3[Animation],1)</f>
        <v>1439</v>
      </c>
    </row>
    <row r="83" spans="1:4" x14ac:dyDescent="0.2">
      <c r="A83" s="3" t="s">
        <v>4</v>
      </c>
      <c r="B83" s="3">
        <v>18</v>
      </c>
      <c r="C83" s="3" t="s">
        <v>18</v>
      </c>
      <c r="D83">
        <f>COUNTIFS([1]!Table3[Gender],A83,[1]!Table3[Age],B83,[1]!Table3[Mystery],1)</f>
        <v>1467</v>
      </c>
    </row>
    <row r="84" spans="1:4" x14ac:dyDescent="0.2">
      <c r="A84" t="s">
        <v>6</v>
      </c>
      <c r="B84">
        <v>1</v>
      </c>
      <c r="C84" s="3" t="s">
        <v>16</v>
      </c>
      <c r="D84">
        <f>COUNTIFS([1]!Table3[Gender],A84,[1]!Table3[Age],B84,[1]!Table3[Horror],1)</f>
        <v>1571</v>
      </c>
    </row>
    <row r="85" spans="1:4" x14ac:dyDescent="0.2">
      <c r="A85" t="s">
        <v>4</v>
      </c>
      <c r="B85">
        <v>45</v>
      </c>
      <c r="C85" s="3" t="s">
        <v>11</v>
      </c>
      <c r="D85">
        <f>COUNTIFS([1]!Table3[Gender],A85,[1]!Table3[Age],B85,[1]!Table3[Crime],1)</f>
        <v>1601</v>
      </c>
    </row>
    <row r="86" spans="1:4" x14ac:dyDescent="0.2">
      <c r="A86" s="3" t="s">
        <v>6</v>
      </c>
      <c r="B86" s="3">
        <v>45</v>
      </c>
      <c r="C86" s="3" t="s">
        <v>23</v>
      </c>
      <c r="D86">
        <f>COUNTIFS([1]!Table3[Gender],A86,[1]!Table3[Age],B86,[1]!Table3[Western],1)</f>
        <v>1625</v>
      </c>
    </row>
    <row r="87" spans="1:4" x14ac:dyDescent="0.2">
      <c r="A87" t="s">
        <v>6</v>
      </c>
      <c r="B87">
        <v>50</v>
      </c>
      <c r="C87" s="3" t="s">
        <v>14</v>
      </c>
      <c r="D87">
        <f>COUNTIFS([1]!Table3[Gender],A87,[1]!Table3[Age],B87,[1]!Table3[Fantasy],1)</f>
        <v>1635</v>
      </c>
    </row>
    <row r="88" spans="1:4" x14ac:dyDescent="0.2">
      <c r="A88" s="3" t="s">
        <v>4</v>
      </c>
      <c r="B88" s="3">
        <v>1</v>
      </c>
      <c r="C88" s="3" t="s">
        <v>19</v>
      </c>
      <c r="D88">
        <f>COUNTIFS([1]!Table3[Gender],A88,[1]!Table3[Age],B88,[1]!Table3[Romance],1)</f>
        <v>1637</v>
      </c>
    </row>
    <row r="89" spans="1:4" x14ac:dyDescent="0.2">
      <c r="A89" s="3" t="s">
        <v>6</v>
      </c>
      <c r="B89" s="3">
        <v>56</v>
      </c>
      <c r="C89" s="3" t="s">
        <v>18</v>
      </c>
      <c r="D89">
        <f>COUNTIFS([1]!Table3[Gender],A89,[1]!Table3[Age],B89,[1]!Table3[Mystery],1)</f>
        <v>1641</v>
      </c>
    </row>
    <row r="90" spans="1:4" x14ac:dyDescent="0.2">
      <c r="A90" s="3" t="s">
        <v>4</v>
      </c>
      <c r="B90" s="3">
        <v>45</v>
      </c>
      <c r="C90" s="3" t="s">
        <v>22</v>
      </c>
      <c r="D90">
        <f>COUNTIFS([1]!Table3[Gender],A90,[1]!Table3[Age],B90,[1]!Table3[War],1)</f>
        <v>1675</v>
      </c>
    </row>
    <row r="91" spans="1:4" x14ac:dyDescent="0.2">
      <c r="A91" t="s">
        <v>4</v>
      </c>
      <c r="B91">
        <v>45</v>
      </c>
      <c r="C91" t="s">
        <v>9</v>
      </c>
      <c r="D91">
        <f>COUNTIFS([1]!Table3[Gender],A91,[1]!Table3[Age],B91,[1]!Table3[Children''s],1)</f>
        <v>1704</v>
      </c>
    </row>
    <row r="92" spans="1:4" x14ac:dyDescent="0.2">
      <c r="A92" t="s">
        <v>4</v>
      </c>
      <c r="B92">
        <v>50</v>
      </c>
      <c r="C92" t="s">
        <v>7</v>
      </c>
      <c r="D92">
        <f>COUNTIFS([1]!Table3[Gender],A92,[1]!Table3[Age],B92,[1]!Table3[Adventure],1)</f>
        <v>1754</v>
      </c>
    </row>
    <row r="93" spans="1:4" x14ac:dyDescent="0.2">
      <c r="A93" t="s">
        <v>4</v>
      </c>
      <c r="B93">
        <v>35</v>
      </c>
      <c r="C93" s="3" t="s">
        <v>14</v>
      </c>
      <c r="D93">
        <f>COUNTIFS([1]!Table3[Gender],A93,[1]!Table3[Age],B93,[1]!Table3[Fantasy],1)</f>
        <v>1772</v>
      </c>
    </row>
    <row r="94" spans="1:4" x14ac:dyDescent="0.2">
      <c r="A94" t="s">
        <v>6</v>
      </c>
      <c r="B94">
        <v>18</v>
      </c>
      <c r="C94" s="3" t="s">
        <v>15</v>
      </c>
      <c r="D94">
        <f>COUNTIFS([1]!Table3[Gender],A94,[1]!Table3[Age],B94,[1]!Table3[Film-Noir],1)</f>
        <v>1806</v>
      </c>
    </row>
    <row r="95" spans="1:4" x14ac:dyDescent="0.2">
      <c r="A95" s="3" t="s">
        <v>4</v>
      </c>
      <c r="B95" s="3">
        <v>50</v>
      </c>
      <c r="C95" s="3" t="s">
        <v>20</v>
      </c>
      <c r="D95">
        <f>COUNTIFS([1]!Table3[Gender],A95,[1]!Table3[Age],B95,[1]!Table3[Sci-Fi],1)</f>
        <v>1806</v>
      </c>
    </row>
    <row r="96" spans="1:4" x14ac:dyDescent="0.2">
      <c r="A96" t="s">
        <v>6</v>
      </c>
      <c r="B96">
        <v>45</v>
      </c>
      <c r="C96" s="3" t="s">
        <v>14</v>
      </c>
      <c r="D96">
        <f>COUNTIFS([1]!Table3[Gender],A96,[1]!Table3[Age],B96,[1]!Table3[Fantasy],1)</f>
        <v>1913</v>
      </c>
    </row>
    <row r="97" spans="1:4" x14ac:dyDescent="0.2">
      <c r="A97" t="s">
        <v>4</v>
      </c>
      <c r="B97">
        <v>18</v>
      </c>
      <c r="C97" s="3" t="s">
        <v>14</v>
      </c>
      <c r="D97">
        <f>COUNTIFS([1]!Table3[Gender],A97,[1]!Table3[Age],B97,[1]!Table3[Fantasy],1)</f>
        <v>1934</v>
      </c>
    </row>
    <row r="98" spans="1:4" x14ac:dyDescent="0.2">
      <c r="A98" s="3" t="s">
        <v>6</v>
      </c>
      <c r="B98" s="3">
        <v>1</v>
      </c>
      <c r="C98" s="3" t="s">
        <v>19</v>
      </c>
      <c r="D98">
        <f>COUNTIFS([1]!Table3[Gender],A98,[1]!Table3[Age],B98,[1]!Table3[Romance],1)</f>
        <v>1962</v>
      </c>
    </row>
    <row r="99" spans="1:4" x14ac:dyDescent="0.2">
      <c r="A99" t="s">
        <v>6</v>
      </c>
      <c r="B99">
        <v>45</v>
      </c>
      <c r="C99" t="s">
        <v>8</v>
      </c>
      <c r="D99">
        <f>COUNTIFS([1]!Table3[Gender],A99,[1]!Table3[Age],B99,[1]!Table3[Animation],1)</f>
        <v>1967</v>
      </c>
    </row>
    <row r="100" spans="1:4" x14ac:dyDescent="0.2">
      <c r="A100" t="s">
        <v>4</v>
      </c>
      <c r="B100">
        <v>1</v>
      </c>
      <c r="C100" t="s">
        <v>9</v>
      </c>
      <c r="D100">
        <f>COUNTIFS([1]!Table3[Gender],A100,[1]!Table3[Age],B100,[1]!Table3[Children''s],1)</f>
        <v>2024</v>
      </c>
    </row>
    <row r="101" spans="1:4" x14ac:dyDescent="0.2">
      <c r="A101" s="3" t="s">
        <v>4</v>
      </c>
      <c r="B101" s="3">
        <v>56</v>
      </c>
      <c r="C101" s="3" t="s">
        <v>19</v>
      </c>
      <c r="D101">
        <f>COUNTIFS([1]!Table3[Gender],A101,[1]!Table3[Age],B101,[1]!Table3[Romance],1)</f>
        <v>2031</v>
      </c>
    </row>
    <row r="102" spans="1:4" x14ac:dyDescent="0.2">
      <c r="A102" s="3" t="s">
        <v>6</v>
      </c>
      <c r="B102" s="3">
        <v>50</v>
      </c>
      <c r="C102" s="3" t="s">
        <v>23</v>
      </c>
      <c r="D102">
        <f>COUNTIFS([1]!Table3[Gender],A102,[1]!Table3[Age],B102,[1]!Table3[Western],1)</f>
        <v>2090</v>
      </c>
    </row>
    <row r="103" spans="1:4" x14ac:dyDescent="0.2">
      <c r="A103" s="3" t="s">
        <v>6</v>
      </c>
      <c r="B103" s="3">
        <v>50</v>
      </c>
      <c r="C103" s="3" t="s">
        <v>17</v>
      </c>
      <c r="D103">
        <f>COUNTIFS([1]!Table3[Gender],A103,[1]!Table3[Age],B103,[1]!Table3[Musical],1)</f>
        <v>2120</v>
      </c>
    </row>
    <row r="104" spans="1:4" x14ac:dyDescent="0.2">
      <c r="A104" s="3" t="s">
        <v>4</v>
      </c>
      <c r="B104" s="3">
        <v>35</v>
      </c>
      <c r="C104" s="3" t="s">
        <v>18</v>
      </c>
      <c r="D104">
        <f>COUNTIFS([1]!Table3[Gender],A104,[1]!Table3[Age],B104,[1]!Table3[Mystery],1)</f>
        <v>2192</v>
      </c>
    </row>
    <row r="105" spans="1:4" x14ac:dyDescent="0.2">
      <c r="A105" s="3" t="s">
        <v>4</v>
      </c>
      <c r="B105" s="3">
        <v>18</v>
      </c>
      <c r="C105" s="3" t="s">
        <v>22</v>
      </c>
      <c r="D105">
        <f>COUNTIFS([1]!Table3[Gender],A105,[1]!Table3[Age],B105,[1]!Table3[War],1)</f>
        <v>2204</v>
      </c>
    </row>
    <row r="106" spans="1:4" x14ac:dyDescent="0.2">
      <c r="A106" t="s">
        <v>6</v>
      </c>
      <c r="B106">
        <v>1</v>
      </c>
      <c r="C106" t="s">
        <v>9</v>
      </c>
      <c r="D106">
        <f>COUNTIFS([1]!Table3[Gender],A106,[1]!Table3[Age],B106,[1]!Table3[Children''s],1)</f>
        <v>2313</v>
      </c>
    </row>
    <row r="107" spans="1:4" x14ac:dyDescent="0.2">
      <c r="A107" s="3" t="s">
        <v>6</v>
      </c>
      <c r="B107" s="3">
        <v>18</v>
      </c>
      <c r="C107" s="3" t="s">
        <v>23</v>
      </c>
      <c r="D107">
        <f>COUNTIFS([1]!Table3[Gender],A107,[1]!Table3[Age],B107,[1]!Table3[Western],1)</f>
        <v>2360</v>
      </c>
    </row>
    <row r="108" spans="1:4" x14ac:dyDescent="0.2">
      <c r="A108" t="s">
        <v>6</v>
      </c>
      <c r="B108">
        <v>56</v>
      </c>
      <c r="C108" s="3" t="s">
        <v>11</v>
      </c>
      <c r="D108">
        <f>COUNTIFS([1]!Table3[Gender],A108,[1]!Table3[Age],B108,[1]!Table3[Crime],1)</f>
        <v>2393</v>
      </c>
    </row>
    <row r="109" spans="1:4" x14ac:dyDescent="0.2">
      <c r="A109" t="s">
        <v>4</v>
      </c>
      <c r="B109">
        <v>35</v>
      </c>
      <c r="C109" t="s">
        <v>8</v>
      </c>
      <c r="D109">
        <f>COUNTIFS([1]!Table3[Gender],A109,[1]!Table3[Age],B109,[1]!Table3[Animation],1)</f>
        <v>2399</v>
      </c>
    </row>
    <row r="110" spans="1:4" x14ac:dyDescent="0.2">
      <c r="A110" s="3" t="s">
        <v>6</v>
      </c>
      <c r="B110" s="3">
        <v>45</v>
      </c>
      <c r="C110" s="3" t="s">
        <v>17</v>
      </c>
      <c r="D110">
        <f>COUNTIFS([1]!Table3[Gender],A110,[1]!Table3[Age],B110,[1]!Table3[Musical],1)</f>
        <v>2485</v>
      </c>
    </row>
    <row r="111" spans="1:4" x14ac:dyDescent="0.2">
      <c r="A111" s="3" t="s">
        <v>6</v>
      </c>
      <c r="B111" s="3">
        <v>50</v>
      </c>
      <c r="C111" s="3" t="s">
        <v>18</v>
      </c>
      <c r="D111">
        <f>COUNTIFS([1]!Table3[Gender],A111,[1]!Table3[Age],B111,[1]!Table3[Mystery],1)</f>
        <v>2573</v>
      </c>
    </row>
    <row r="112" spans="1:4" x14ac:dyDescent="0.2">
      <c r="A112" t="s">
        <v>4</v>
      </c>
      <c r="B112">
        <v>45</v>
      </c>
      <c r="C112" t="s">
        <v>7</v>
      </c>
      <c r="D112">
        <f>COUNTIFS([1]!Table3[Gender],A112,[1]!Table3[Age],B112,[1]!Table3[Adventure],1)</f>
        <v>2648</v>
      </c>
    </row>
    <row r="113" spans="1:4" x14ac:dyDescent="0.2">
      <c r="A113" s="3" t="s">
        <v>4</v>
      </c>
      <c r="B113" s="3">
        <v>35</v>
      </c>
      <c r="C113" s="3" t="s">
        <v>17</v>
      </c>
      <c r="D113">
        <f>COUNTIFS([1]!Table3[Gender],A113,[1]!Table3[Age],B113,[1]!Table3[Musical],1)</f>
        <v>2668</v>
      </c>
    </row>
    <row r="114" spans="1:4" x14ac:dyDescent="0.2">
      <c r="A114" t="s">
        <v>6</v>
      </c>
      <c r="B114">
        <v>25</v>
      </c>
      <c r="C114" s="3" t="s">
        <v>12</v>
      </c>
      <c r="D114">
        <f>COUNTIFS([1]!Table3[Gender],A114,[1]!Table3[Age],B114,[1]!Table3[Documentary],1)</f>
        <v>2670</v>
      </c>
    </row>
    <row r="115" spans="1:4" x14ac:dyDescent="0.2">
      <c r="A115" t="s">
        <v>4</v>
      </c>
      <c r="B115">
        <v>1</v>
      </c>
      <c r="C115" s="3" t="s">
        <v>13</v>
      </c>
      <c r="D115">
        <f>COUNTIFS([1]!Table3[Gender],A115,[1]!Table3[Age],B115,[1]!Table3[Drama],1)</f>
        <v>2671</v>
      </c>
    </row>
    <row r="116" spans="1:4" x14ac:dyDescent="0.2">
      <c r="A116" s="3" t="s">
        <v>6</v>
      </c>
      <c r="B116" s="3">
        <v>45</v>
      </c>
      <c r="C116" s="3" t="s">
        <v>18</v>
      </c>
      <c r="D116">
        <f>COUNTIFS([1]!Table3[Gender],A116,[1]!Table3[Age],B116,[1]!Table3[Mystery],1)</f>
        <v>2718</v>
      </c>
    </row>
    <row r="117" spans="1:4" x14ac:dyDescent="0.2">
      <c r="A117" s="3" t="s">
        <v>4</v>
      </c>
      <c r="B117" s="3">
        <v>18</v>
      </c>
      <c r="C117" s="3" t="s">
        <v>17</v>
      </c>
      <c r="D117">
        <f>COUNTIFS([1]!Table3[Gender],A117,[1]!Table3[Age],B117,[1]!Table3[Musical],1)</f>
        <v>2735</v>
      </c>
    </row>
    <row r="118" spans="1:4" x14ac:dyDescent="0.2">
      <c r="A118" t="s">
        <v>6</v>
      </c>
      <c r="B118">
        <v>50</v>
      </c>
      <c r="C118" t="s">
        <v>9</v>
      </c>
      <c r="D118">
        <f>COUNTIFS([1]!Table3[Gender],A118,[1]!Table3[Age],B118,[1]!Table3[Children''s],1)</f>
        <v>2753</v>
      </c>
    </row>
    <row r="119" spans="1:4" x14ac:dyDescent="0.2">
      <c r="A119" t="s">
        <v>6</v>
      </c>
      <c r="B119">
        <v>1</v>
      </c>
      <c r="C119" t="s">
        <v>7</v>
      </c>
      <c r="D119">
        <f>COUNTIFS([1]!Table3[Gender],A119,[1]!Table3[Age],B119,[1]!Table3[Adventure],1)</f>
        <v>2768</v>
      </c>
    </row>
    <row r="120" spans="1:4" x14ac:dyDescent="0.2">
      <c r="A120" s="3" t="s">
        <v>4</v>
      </c>
      <c r="B120" s="3">
        <v>45</v>
      </c>
      <c r="C120" s="3" t="s">
        <v>20</v>
      </c>
      <c r="D120">
        <f>COUNTIFS([1]!Table3[Gender],A120,[1]!Table3[Age],B120,[1]!Table3[Sci-Fi],1)</f>
        <v>2787</v>
      </c>
    </row>
    <row r="121" spans="1:4" x14ac:dyDescent="0.2">
      <c r="A121" t="s">
        <v>4</v>
      </c>
      <c r="B121">
        <v>18</v>
      </c>
      <c r="C121" s="3" t="s">
        <v>11</v>
      </c>
      <c r="D121">
        <f>COUNTIFS([1]!Table3[Gender],A121,[1]!Table3[Age],B121,[1]!Table3[Crime],1)</f>
        <v>2875</v>
      </c>
    </row>
    <row r="122" spans="1:4" x14ac:dyDescent="0.2">
      <c r="A122" s="3" t="s">
        <v>4</v>
      </c>
      <c r="B122" s="3">
        <v>50</v>
      </c>
      <c r="C122" s="3" t="s">
        <v>21</v>
      </c>
      <c r="D122">
        <f>COUNTIFS([1]!Table3[Gender],A122,[1]!Table3[Age],B122,[1]!Table3[Thriller],1)</f>
        <v>2886</v>
      </c>
    </row>
    <row r="123" spans="1:4" x14ac:dyDescent="0.2">
      <c r="A123" s="3" t="s">
        <v>6</v>
      </c>
      <c r="B123" s="3">
        <v>56</v>
      </c>
      <c r="C123" s="3" t="s">
        <v>22</v>
      </c>
      <c r="D123">
        <f>COUNTIFS([1]!Table3[Gender],A123,[1]!Table3[Age],B123,[1]!Table3[War],1)</f>
        <v>2973</v>
      </c>
    </row>
    <row r="124" spans="1:4" x14ac:dyDescent="0.2">
      <c r="A124" t="s">
        <v>4</v>
      </c>
      <c r="B124">
        <v>56</v>
      </c>
      <c r="C124" s="3" t="s">
        <v>10</v>
      </c>
      <c r="D124">
        <f>COUNTIFS([1]!Table3[Gender],A124,[1]!Table3[Age],B124,[1]!Table3[Comedy],1)</f>
        <v>2978</v>
      </c>
    </row>
    <row r="125" spans="1:4" x14ac:dyDescent="0.2">
      <c r="A125" t="s">
        <v>4</v>
      </c>
      <c r="B125">
        <v>50</v>
      </c>
      <c r="C125" t="s">
        <v>5</v>
      </c>
      <c r="D125">
        <f>COUNTIFS([1]!Table3[Gender],A125,[1]!Table3[Age],B125,[1]!Table3[Action],1)</f>
        <v>2993</v>
      </c>
    </row>
    <row r="126" spans="1:4" x14ac:dyDescent="0.2">
      <c r="A126" t="s">
        <v>4</v>
      </c>
      <c r="B126">
        <v>25</v>
      </c>
      <c r="C126" s="3" t="s">
        <v>14</v>
      </c>
      <c r="D126">
        <f>COUNTIFS([1]!Table3[Gender],A126,[1]!Table3[Age],B126,[1]!Table3[Fantasy],1)</f>
        <v>3024</v>
      </c>
    </row>
    <row r="127" spans="1:4" x14ac:dyDescent="0.2">
      <c r="A127" t="s">
        <v>4</v>
      </c>
      <c r="B127">
        <v>35</v>
      </c>
      <c r="C127" s="3" t="s">
        <v>16</v>
      </c>
      <c r="D127">
        <f>COUNTIFS([1]!Table3[Gender],A127,[1]!Table3[Age],B127,[1]!Table3[Horror],1)</f>
        <v>3081</v>
      </c>
    </row>
    <row r="128" spans="1:4" x14ac:dyDescent="0.2">
      <c r="A128" s="3" t="s">
        <v>4</v>
      </c>
      <c r="B128" s="3">
        <v>35</v>
      </c>
      <c r="C128" s="3" t="s">
        <v>22</v>
      </c>
      <c r="D128">
        <f>COUNTIFS([1]!Table3[Gender],A128,[1]!Table3[Age],B128,[1]!Table3[War],1)</f>
        <v>3097</v>
      </c>
    </row>
    <row r="129" spans="1:4" x14ac:dyDescent="0.2">
      <c r="A129" t="s">
        <v>4</v>
      </c>
      <c r="B129">
        <v>18</v>
      </c>
      <c r="C129" t="s">
        <v>8</v>
      </c>
      <c r="D129">
        <f>COUNTIFS([1]!Table3[Gender],A129,[1]!Table3[Age],B129,[1]!Table3[Animation],1)</f>
        <v>3109</v>
      </c>
    </row>
    <row r="130" spans="1:4" x14ac:dyDescent="0.2">
      <c r="A130" t="s">
        <v>6</v>
      </c>
      <c r="B130">
        <v>35</v>
      </c>
      <c r="C130" s="3" t="s">
        <v>15</v>
      </c>
      <c r="D130">
        <f>COUNTIFS([1]!Table3[Gender],A130,[1]!Table3[Age],B130,[1]!Table3[Film-Noir],1)</f>
        <v>3163</v>
      </c>
    </row>
    <row r="131" spans="1:4" x14ac:dyDescent="0.2">
      <c r="A131" t="s">
        <v>4</v>
      </c>
      <c r="B131">
        <v>18</v>
      </c>
      <c r="C131" s="3" t="s">
        <v>16</v>
      </c>
      <c r="D131">
        <f>COUNTIFS([1]!Table3[Gender],A131,[1]!Table3[Age],B131,[1]!Table3[Horror],1)</f>
        <v>3163</v>
      </c>
    </row>
    <row r="132" spans="1:4" x14ac:dyDescent="0.2">
      <c r="A132" s="3" t="s">
        <v>6</v>
      </c>
      <c r="B132" s="3">
        <v>1</v>
      </c>
      <c r="C132" s="3" t="s">
        <v>20</v>
      </c>
      <c r="D132">
        <f>COUNTIFS([1]!Table3[Gender],A132,[1]!Table3[Age],B132,[1]!Table3[Sci-Fi],1)</f>
        <v>3232</v>
      </c>
    </row>
    <row r="133" spans="1:4" x14ac:dyDescent="0.2">
      <c r="A133" t="s">
        <v>4</v>
      </c>
      <c r="B133">
        <v>35</v>
      </c>
      <c r="C133" s="3" t="s">
        <v>11</v>
      </c>
      <c r="D133">
        <f>COUNTIFS([1]!Table3[Gender],A133,[1]!Table3[Age],B133,[1]!Table3[Crime],1)</f>
        <v>3425</v>
      </c>
    </row>
    <row r="134" spans="1:4" x14ac:dyDescent="0.2">
      <c r="A134" s="3" t="s">
        <v>4</v>
      </c>
      <c r="B134" s="3">
        <v>25</v>
      </c>
      <c r="C134" s="3" t="s">
        <v>18</v>
      </c>
      <c r="D134">
        <f>COUNTIFS([1]!Table3[Gender],A134,[1]!Table3[Age],B134,[1]!Table3[Mystery],1)</f>
        <v>3485</v>
      </c>
    </row>
    <row r="135" spans="1:4" x14ac:dyDescent="0.2">
      <c r="A135" t="s">
        <v>6</v>
      </c>
      <c r="B135">
        <v>56</v>
      </c>
      <c r="C135" t="s">
        <v>7</v>
      </c>
      <c r="D135">
        <f>COUNTIFS([1]!Table3[Gender],A135,[1]!Table3[Age],B135,[1]!Table3[Adventure],1)</f>
        <v>3680</v>
      </c>
    </row>
    <row r="136" spans="1:4" x14ac:dyDescent="0.2">
      <c r="A136" t="s">
        <v>6</v>
      </c>
      <c r="B136">
        <v>45</v>
      </c>
      <c r="C136" t="s">
        <v>9</v>
      </c>
      <c r="D136">
        <f>COUNTIFS([1]!Table3[Gender],A136,[1]!Table3[Age],B136,[1]!Table3[Children''s],1)</f>
        <v>3696</v>
      </c>
    </row>
    <row r="137" spans="1:4" x14ac:dyDescent="0.2">
      <c r="A137" s="3" t="s">
        <v>6</v>
      </c>
      <c r="B137" s="3">
        <v>1</v>
      </c>
      <c r="C137" s="3" t="s">
        <v>21</v>
      </c>
      <c r="D137">
        <f>COUNTIFS([1]!Table3[Gender],A137,[1]!Table3[Age],B137,[1]!Table3[Thriller],1)</f>
        <v>3712</v>
      </c>
    </row>
    <row r="138" spans="1:4" x14ac:dyDescent="0.2">
      <c r="A138" s="3" t="s">
        <v>6</v>
      </c>
      <c r="B138" s="3">
        <v>35</v>
      </c>
      <c r="C138" s="3" t="s">
        <v>23</v>
      </c>
      <c r="D138">
        <f>COUNTIFS([1]!Table3[Gender],A138,[1]!Table3[Age],B138,[1]!Table3[Western],1)</f>
        <v>3755</v>
      </c>
    </row>
    <row r="139" spans="1:4" x14ac:dyDescent="0.2">
      <c r="A139" s="3" t="s">
        <v>4</v>
      </c>
      <c r="B139" s="3">
        <v>50</v>
      </c>
      <c r="C139" s="3" t="s">
        <v>19</v>
      </c>
      <c r="D139">
        <f>COUNTIFS([1]!Table3[Gender],A139,[1]!Table3[Age],B139,[1]!Table3[Romance],1)</f>
        <v>3783</v>
      </c>
    </row>
    <row r="140" spans="1:4" x14ac:dyDescent="0.2">
      <c r="A140" t="s">
        <v>4</v>
      </c>
      <c r="B140">
        <v>25</v>
      </c>
      <c r="C140" t="s">
        <v>8</v>
      </c>
      <c r="D140">
        <f>COUNTIFS([1]!Table3[Gender],A140,[1]!Table3[Age],B140,[1]!Table3[Animation],1)</f>
        <v>3847</v>
      </c>
    </row>
    <row r="141" spans="1:4" x14ac:dyDescent="0.2">
      <c r="A141" t="s">
        <v>4</v>
      </c>
      <c r="B141">
        <v>1</v>
      </c>
      <c r="C141" s="3" t="s">
        <v>10</v>
      </c>
      <c r="D141">
        <f>COUNTIFS([1]!Table3[Gender],A141,[1]!Table3[Age],B141,[1]!Table3[Comedy],1)</f>
        <v>3860</v>
      </c>
    </row>
    <row r="142" spans="1:4" x14ac:dyDescent="0.2">
      <c r="A142" t="s">
        <v>6</v>
      </c>
      <c r="B142">
        <v>50</v>
      </c>
      <c r="C142" s="3" t="s">
        <v>16</v>
      </c>
      <c r="D142">
        <f>COUNTIFS([1]!Table3[Gender],A142,[1]!Table3[Age],B142,[1]!Table3[Horror],1)</f>
        <v>3953</v>
      </c>
    </row>
    <row r="143" spans="1:4" x14ac:dyDescent="0.2">
      <c r="A143" s="3" t="s">
        <v>4</v>
      </c>
      <c r="B143" s="3">
        <v>45</v>
      </c>
      <c r="C143" s="3" t="s">
        <v>21</v>
      </c>
      <c r="D143">
        <f>COUNTIFS([1]!Table3[Gender],A143,[1]!Table3[Age],B143,[1]!Table3[Thriller],1)</f>
        <v>3975</v>
      </c>
    </row>
    <row r="144" spans="1:4" x14ac:dyDescent="0.2">
      <c r="A144" s="3" t="s">
        <v>6</v>
      </c>
      <c r="B144" s="3">
        <v>56</v>
      </c>
      <c r="C144" s="3" t="s">
        <v>20</v>
      </c>
      <c r="D144">
        <f>COUNTIFS([1]!Table3[Gender],A144,[1]!Table3[Age],B144,[1]!Table3[Sci-Fi],1)</f>
        <v>4073</v>
      </c>
    </row>
    <row r="145" spans="1:4" x14ac:dyDescent="0.2">
      <c r="A145" t="s">
        <v>6</v>
      </c>
      <c r="B145">
        <v>50</v>
      </c>
      <c r="C145" s="3" t="s">
        <v>11</v>
      </c>
      <c r="D145">
        <f>COUNTIFS([1]!Table3[Gender],A145,[1]!Table3[Age],B145,[1]!Table3[Crime],1)</f>
        <v>4235</v>
      </c>
    </row>
    <row r="146" spans="1:4" x14ac:dyDescent="0.2">
      <c r="A146" s="3" t="s">
        <v>6</v>
      </c>
      <c r="B146" s="3">
        <v>56</v>
      </c>
      <c r="C146" s="3" t="s">
        <v>19</v>
      </c>
      <c r="D146">
        <f>COUNTIFS([1]!Table3[Gender],A146,[1]!Table3[Age],B146,[1]!Table3[Romance],1)</f>
        <v>4248</v>
      </c>
    </row>
    <row r="147" spans="1:4" x14ac:dyDescent="0.2">
      <c r="A147" s="3" t="s">
        <v>4</v>
      </c>
      <c r="B147" s="3">
        <v>25</v>
      </c>
      <c r="C147" s="3" t="s">
        <v>17</v>
      </c>
      <c r="D147">
        <f>COUNTIFS([1]!Table3[Gender],A147,[1]!Table3[Age],B147,[1]!Table3[Musical],1)</f>
        <v>4300</v>
      </c>
    </row>
    <row r="148" spans="1:4" x14ac:dyDescent="0.2">
      <c r="A148" t="s">
        <v>4</v>
      </c>
      <c r="B148">
        <v>35</v>
      </c>
      <c r="C148" t="s">
        <v>9</v>
      </c>
      <c r="D148">
        <f>COUNTIFS([1]!Table3[Gender],A148,[1]!Table3[Age],B148,[1]!Table3[Children''s],1)</f>
        <v>4305</v>
      </c>
    </row>
    <row r="149" spans="1:4" x14ac:dyDescent="0.2">
      <c r="A149" t="s">
        <v>6</v>
      </c>
      <c r="B149">
        <v>45</v>
      </c>
      <c r="C149" s="3" t="s">
        <v>11</v>
      </c>
      <c r="D149">
        <f>COUNTIFS([1]!Table3[Gender],A149,[1]!Table3[Age],B149,[1]!Table3[Crime],1)</f>
        <v>4447</v>
      </c>
    </row>
    <row r="150" spans="1:4" x14ac:dyDescent="0.2">
      <c r="A150" t="s">
        <v>4</v>
      </c>
      <c r="B150">
        <v>45</v>
      </c>
      <c r="C150" t="s">
        <v>5</v>
      </c>
      <c r="D150">
        <f>COUNTIFS([1]!Table3[Gender],A150,[1]!Table3[Age],B150,[1]!Table3[Action],1)</f>
        <v>4608</v>
      </c>
    </row>
    <row r="151" spans="1:4" x14ac:dyDescent="0.2">
      <c r="A151" s="3" t="s">
        <v>4</v>
      </c>
      <c r="B151" s="3">
        <v>25</v>
      </c>
      <c r="C151" s="3" t="s">
        <v>22</v>
      </c>
      <c r="D151">
        <f>COUNTIFS([1]!Table3[Gender],A151,[1]!Table3[Age],B151,[1]!Table3[War],1)</f>
        <v>4661</v>
      </c>
    </row>
    <row r="152" spans="1:4" x14ac:dyDescent="0.2">
      <c r="A152" t="s">
        <v>4</v>
      </c>
      <c r="B152">
        <v>56</v>
      </c>
      <c r="C152" s="3" t="s">
        <v>13</v>
      </c>
      <c r="D152">
        <f>COUNTIFS([1]!Table3[Gender],A152,[1]!Table3[Age],B152,[1]!Table3[Drama],1)</f>
        <v>4690</v>
      </c>
    </row>
    <row r="153" spans="1:4" x14ac:dyDescent="0.2">
      <c r="A153" t="s">
        <v>6</v>
      </c>
      <c r="B153">
        <v>1</v>
      </c>
      <c r="C153" s="3" t="s">
        <v>13</v>
      </c>
      <c r="D153">
        <f>COUNTIFS([1]!Table3[Gender],A153,[1]!Table3[Age],B153,[1]!Table3[Drama],1)</f>
        <v>4812</v>
      </c>
    </row>
    <row r="154" spans="1:4" x14ac:dyDescent="0.2">
      <c r="A154" s="3" t="s">
        <v>6</v>
      </c>
      <c r="B154" s="3">
        <v>18</v>
      </c>
      <c r="C154" s="3" t="s">
        <v>17</v>
      </c>
      <c r="D154">
        <f>COUNTIFS([1]!Table3[Gender],A154,[1]!Table3[Age],B154,[1]!Table3[Musical],1)</f>
        <v>4820</v>
      </c>
    </row>
    <row r="155" spans="1:4" x14ac:dyDescent="0.2">
      <c r="A155" s="3" t="s">
        <v>4</v>
      </c>
      <c r="B155" s="3">
        <v>45</v>
      </c>
      <c r="C155" s="3" t="s">
        <v>19</v>
      </c>
      <c r="D155">
        <f>COUNTIFS([1]!Table3[Gender],A155,[1]!Table3[Age],B155,[1]!Table3[Romance],1)</f>
        <v>4863</v>
      </c>
    </row>
    <row r="156" spans="1:4" x14ac:dyDescent="0.2">
      <c r="A156" t="s">
        <v>6</v>
      </c>
      <c r="B156">
        <v>45</v>
      </c>
      <c r="C156" s="3" t="s">
        <v>16</v>
      </c>
      <c r="D156">
        <f>COUNTIFS([1]!Table3[Gender],A156,[1]!Table3[Age],B156,[1]!Table3[Horror],1)</f>
        <v>4873</v>
      </c>
    </row>
    <row r="157" spans="1:4" x14ac:dyDescent="0.2">
      <c r="A157" s="3" t="s">
        <v>4</v>
      </c>
      <c r="B157" s="3">
        <v>18</v>
      </c>
      <c r="C157" s="3" t="s">
        <v>20</v>
      </c>
      <c r="D157">
        <f>COUNTIFS([1]!Table3[Gender],A157,[1]!Table3[Age],B157,[1]!Table3[Sci-Fi],1)</f>
        <v>4928</v>
      </c>
    </row>
    <row r="158" spans="1:4" x14ac:dyDescent="0.2">
      <c r="A158" s="3" t="s">
        <v>6</v>
      </c>
      <c r="B158" s="3">
        <v>18</v>
      </c>
      <c r="C158" s="3" t="s">
        <v>18</v>
      </c>
      <c r="D158">
        <f>COUNTIFS([1]!Table3[Gender],A158,[1]!Table3[Age],B158,[1]!Table3[Mystery],1)</f>
        <v>4934</v>
      </c>
    </row>
    <row r="159" spans="1:4" x14ac:dyDescent="0.2">
      <c r="A159" s="3" t="s">
        <v>6</v>
      </c>
      <c r="B159" s="3">
        <v>45</v>
      </c>
      <c r="C159" s="3" t="s">
        <v>22</v>
      </c>
      <c r="D159">
        <f>COUNTIFS([1]!Table3[Gender],A159,[1]!Table3[Age],B159,[1]!Table3[War],1)</f>
        <v>4967</v>
      </c>
    </row>
    <row r="160" spans="1:4" x14ac:dyDescent="0.2">
      <c r="A160" s="3" t="s">
        <v>6</v>
      </c>
      <c r="B160" s="3">
        <v>50</v>
      </c>
      <c r="C160" s="3" t="s">
        <v>22</v>
      </c>
      <c r="D160">
        <f>COUNTIFS([1]!Table3[Gender],A160,[1]!Table3[Age],B160,[1]!Table3[War],1)</f>
        <v>5034</v>
      </c>
    </row>
    <row r="161" spans="1:4" x14ac:dyDescent="0.2">
      <c r="A161" t="s">
        <v>6</v>
      </c>
      <c r="B161">
        <v>25</v>
      </c>
      <c r="C161" s="3" t="s">
        <v>15</v>
      </c>
      <c r="D161">
        <f>COUNTIFS([1]!Table3[Gender],A161,[1]!Table3[Age],B161,[1]!Table3[Film-Noir],1)</f>
        <v>5165</v>
      </c>
    </row>
    <row r="162" spans="1:4" x14ac:dyDescent="0.2">
      <c r="A162" t="s">
        <v>4</v>
      </c>
      <c r="B162">
        <v>18</v>
      </c>
      <c r="C162" t="s">
        <v>9</v>
      </c>
      <c r="D162">
        <f>COUNTIFS([1]!Table3[Gender],A162,[1]!Table3[Age],B162,[1]!Table3[Children''s],1)</f>
        <v>5234</v>
      </c>
    </row>
    <row r="163" spans="1:4" x14ac:dyDescent="0.2">
      <c r="A163" t="s">
        <v>6</v>
      </c>
      <c r="B163">
        <v>35</v>
      </c>
      <c r="C163" s="3" t="s">
        <v>14</v>
      </c>
      <c r="D163">
        <f>COUNTIFS([1]!Table3[Gender],A163,[1]!Table3[Age],B163,[1]!Table3[Fantasy],1)</f>
        <v>5234</v>
      </c>
    </row>
    <row r="164" spans="1:4" x14ac:dyDescent="0.2">
      <c r="A164" t="s">
        <v>6</v>
      </c>
      <c r="B164">
        <v>1</v>
      </c>
      <c r="C164" t="s">
        <v>5</v>
      </c>
      <c r="D164">
        <f>COUNTIFS([1]!Table3[Gender],A164,[1]!Table3[Age],B164,[1]!Table3[Action],1)</f>
        <v>5235</v>
      </c>
    </row>
    <row r="165" spans="1:4" x14ac:dyDescent="0.2">
      <c r="A165" s="3" t="s">
        <v>6</v>
      </c>
      <c r="B165" s="3">
        <v>56</v>
      </c>
      <c r="C165" s="3" t="s">
        <v>21</v>
      </c>
      <c r="D165">
        <f>COUNTIFS([1]!Table3[Gender],A165,[1]!Table3[Age],B165,[1]!Table3[Thriller],1)</f>
        <v>5291</v>
      </c>
    </row>
    <row r="166" spans="1:4" x14ac:dyDescent="0.2">
      <c r="A166" t="s">
        <v>4</v>
      </c>
      <c r="B166">
        <v>25</v>
      </c>
      <c r="C166" s="3" t="s">
        <v>16</v>
      </c>
      <c r="D166">
        <f>COUNTIFS([1]!Table3[Gender],A166,[1]!Table3[Age],B166,[1]!Table3[Horror],1)</f>
        <v>5379</v>
      </c>
    </row>
    <row r="167" spans="1:4" x14ac:dyDescent="0.2">
      <c r="A167" t="s">
        <v>4</v>
      </c>
      <c r="B167">
        <v>18</v>
      </c>
      <c r="C167" t="s">
        <v>7</v>
      </c>
      <c r="D167">
        <f>COUNTIFS([1]!Table3[Gender],A167,[1]!Table3[Age],B167,[1]!Table3[Adventure],1)</f>
        <v>5430</v>
      </c>
    </row>
    <row r="168" spans="1:4" x14ac:dyDescent="0.2">
      <c r="A168" t="s">
        <v>6</v>
      </c>
      <c r="B168">
        <v>35</v>
      </c>
      <c r="C168" t="s">
        <v>8</v>
      </c>
      <c r="D168">
        <f>COUNTIFS([1]!Table3[Gender],A168,[1]!Table3[Age],B168,[1]!Table3[Animation],1)</f>
        <v>5718</v>
      </c>
    </row>
    <row r="169" spans="1:4" x14ac:dyDescent="0.2">
      <c r="A169" t="s">
        <v>4</v>
      </c>
      <c r="B169">
        <v>35</v>
      </c>
      <c r="C169" t="s">
        <v>7</v>
      </c>
      <c r="D169">
        <f>COUNTIFS([1]!Table3[Gender],A169,[1]!Table3[Age],B169,[1]!Table3[Adventure],1)</f>
        <v>5865</v>
      </c>
    </row>
    <row r="170" spans="1:4" x14ac:dyDescent="0.2">
      <c r="A170" t="s">
        <v>6</v>
      </c>
      <c r="B170">
        <v>18</v>
      </c>
      <c r="C170" s="3" t="s">
        <v>14</v>
      </c>
      <c r="D170">
        <f>COUNTIFS([1]!Table3[Gender],A170,[1]!Table3[Age],B170,[1]!Table3[Fantasy],1)</f>
        <v>5941</v>
      </c>
    </row>
    <row r="171" spans="1:4" x14ac:dyDescent="0.2">
      <c r="A171" s="3" t="s">
        <v>6</v>
      </c>
      <c r="B171" s="3">
        <v>35</v>
      </c>
      <c r="C171" s="3" t="s">
        <v>18</v>
      </c>
      <c r="D171">
        <f>COUNTIFS([1]!Table3[Gender],A171,[1]!Table3[Age],B171,[1]!Table3[Mystery],1)</f>
        <v>5987</v>
      </c>
    </row>
    <row r="172" spans="1:4" x14ac:dyDescent="0.2">
      <c r="A172" s="3" t="s">
        <v>4</v>
      </c>
      <c r="B172" s="3">
        <v>35</v>
      </c>
      <c r="C172" s="3" t="s">
        <v>20</v>
      </c>
      <c r="D172">
        <f>COUNTIFS([1]!Table3[Gender],A172,[1]!Table3[Age],B172,[1]!Table3[Sci-Fi],1)</f>
        <v>6009</v>
      </c>
    </row>
    <row r="173" spans="1:4" x14ac:dyDescent="0.2">
      <c r="A173" s="3" t="s">
        <v>6</v>
      </c>
      <c r="B173" s="3">
        <v>25</v>
      </c>
      <c r="C173" s="3" t="s">
        <v>23</v>
      </c>
      <c r="D173">
        <f>COUNTIFS([1]!Table3[Gender],A173,[1]!Table3[Age],B173,[1]!Table3[Western],1)</f>
        <v>6019</v>
      </c>
    </row>
    <row r="174" spans="1:4" x14ac:dyDescent="0.2">
      <c r="A174" s="3" t="s">
        <v>6</v>
      </c>
      <c r="B174" s="3">
        <v>35</v>
      </c>
      <c r="C174" s="3" t="s">
        <v>17</v>
      </c>
      <c r="D174">
        <f>COUNTIFS([1]!Table3[Gender],A174,[1]!Table3[Age],B174,[1]!Table3[Musical],1)</f>
        <v>6078</v>
      </c>
    </row>
    <row r="175" spans="1:4" x14ac:dyDescent="0.2">
      <c r="A175" t="s">
        <v>4</v>
      </c>
      <c r="B175">
        <v>25</v>
      </c>
      <c r="C175" s="3" t="s">
        <v>11</v>
      </c>
      <c r="D175">
        <f>COUNTIFS([1]!Table3[Gender],A175,[1]!Table3[Age],B175,[1]!Table3[Crime],1)</f>
        <v>6310</v>
      </c>
    </row>
    <row r="176" spans="1:4" x14ac:dyDescent="0.2">
      <c r="A176" t="s">
        <v>4</v>
      </c>
      <c r="B176">
        <v>50</v>
      </c>
      <c r="C176" s="3" t="s">
        <v>10</v>
      </c>
      <c r="D176">
        <f>COUNTIFS([1]!Table3[Gender],A176,[1]!Table3[Age],B176,[1]!Table3[Comedy],1)</f>
        <v>6399</v>
      </c>
    </row>
    <row r="177" spans="1:4" x14ac:dyDescent="0.2">
      <c r="A177" t="s">
        <v>4</v>
      </c>
      <c r="B177">
        <v>25</v>
      </c>
      <c r="C177" t="s">
        <v>9</v>
      </c>
      <c r="D177">
        <f>COUNTIFS([1]!Table3[Gender],A177,[1]!Table3[Age],B177,[1]!Table3[Children''s],1)</f>
        <v>6417</v>
      </c>
    </row>
    <row r="178" spans="1:4" x14ac:dyDescent="0.2">
      <c r="A178" t="s">
        <v>6</v>
      </c>
      <c r="B178">
        <v>56</v>
      </c>
      <c r="C178" t="s">
        <v>5</v>
      </c>
      <c r="D178">
        <f>COUNTIFS([1]!Table3[Gender],A178,[1]!Table3[Age],B178,[1]!Table3[Action],1)</f>
        <v>6883</v>
      </c>
    </row>
    <row r="179" spans="1:4" x14ac:dyDescent="0.2">
      <c r="A179" t="s">
        <v>6</v>
      </c>
      <c r="B179">
        <v>18</v>
      </c>
      <c r="C179" t="s">
        <v>8</v>
      </c>
      <c r="D179">
        <f>COUNTIFS([1]!Table3[Gender],A179,[1]!Table3[Age],B179,[1]!Table3[Animation],1)</f>
        <v>7160</v>
      </c>
    </row>
    <row r="180" spans="1:4" x14ac:dyDescent="0.2">
      <c r="A180" s="3" t="s">
        <v>4</v>
      </c>
      <c r="B180" s="3">
        <v>18</v>
      </c>
      <c r="C180" s="3" t="s">
        <v>21</v>
      </c>
      <c r="D180">
        <f>COUNTIFS([1]!Table3[Gender],A180,[1]!Table3[Age],B180,[1]!Table3[Thriller],1)</f>
        <v>7290</v>
      </c>
    </row>
    <row r="181" spans="1:4" x14ac:dyDescent="0.2">
      <c r="A181" t="s">
        <v>6</v>
      </c>
      <c r="B181">
        <v>1</v>
      </c>
      <c r="C181" s="3" t="s">
        <v>10</v>
      </c>
      <c r="D181">
        <f>COUNTIFS([1]!Table3[Gender],A181,[1]!Table3[Age],B181,[1]!Table3[Comedy],1)</f>
        <v>7302</v>
      </c>
    </row>
    <row r="182" spans="1:4" x14ac:dyDescent="0.2">
      <c r="A182" t="s">
        <v>6</v>
      </c>
      <c r="B182">
        <v>50</v>
      </c>
      <c r="C182" t="s">
        <v>7</v>
      </c>
      <c r="D182">
        <f>COUNTIFS([1]!Table3[Gender],A182,[1]!Table3[Age],B182,[1]!Table3[Adventure],1)</f>
        <v>7336</v>
      </c>
    </row>
    <row r="183" spans="1:4" x14ac:dyDescent="0.2">
      <c r="A183" s="3" t="s">
        <v>6</v>
      </c>
      <c r="B183" s="3">
        <v>50</v>
      </c>
      <c r="C183" s="3" t="s">
        <v>19</v>
      </c>
      <c r="D183">
        <f>COUNTIFS([1]!Table3[Gender],A183,[1]!Table3[Age],B183,[1]!Table3[Romance],1)</f>
        <v>7590</v>
      </c>
    </row>
    <row r="184" spans="1:4" x14ac:dyDescent="0.2">
      <c r="A184" t="s">
        <v>6</v>
      </c>
      <c r="B184">
        <v>45</v>
      </c>
      <c r="C184" t="s">
        <v>7</v>
      </c>
      <c r="D184">
        <f>COUNTIFS([1]!Table3[Gender],A184,[1]!Table3[Age],B184,[1]!Table3[Adventure],1)</f>
        <v>8090</v>
      </c>
    </row>
    <row r="185" spans="1:4" x14ac:dyDescent="0.2">
      <c r="A185" t="s">
        <v>4</v>
      </c>
      <c r="B185">
        <v>50</v>
      </c>
      <c r="C185" s="3" t="s">
        <v>13</v>
      </c>
      <c r="D185">
        <f>COUNTIFS([1]!Table3[Gender],A185,[1]!Table3[Age],B185,[1]!Table3[Drama],1)</f>
        <v>8237</v>
      </c>
    </row>
    <row r="186" spans="1:4" x14ac:dyDescent="0.2">
      <c r="A186" s="3" t="s">
        <v>6</v>
      </c>
      <c r="B186" s="3">
        <v>45</v>
      </c>
      <c r="C186" s="3" t="s">
        <v>19</v>
      </c>
      <c r="D186">
        <f>COUNTIFS([1]!Table3[Gender],A186,[1]!Table3[Age],B186,[1]!Table3[Romance],1)</f>
        <v>8420</v>
      </c>
    </row>
    <row r="187" spans="1:4" x14ac:dyDescent="0.2">
      <c r="A187" t="s">
        <v>4</v>
      </c>
      <c r="B187">
        <v>45</v>
      </c>
      <c r="C187" s="3" t="s">
        <v>10</v>
      </c>
      <c r="D187">
        <f>COUNTIFS([1]!Table3[Gender],A187,[1]!Table3[Age],B187,[1]!Table3[Comedy],1)</f>
        <v>8481</v>
      </c>
    </row>
    <row r="188" spans="1:4" x14ac:dyDescent="0.2">
      <c r="A188" s="3" t="s">
        <v>4</v>
      </c>
      <c r="B188" s="3">
        <v>35</v>
      </c>
      <c r="C188" s="3" t="s">
        <v>21</v>
      </c>
      <c r="D188">
        <f>COUNTIFS([1]!Table3[Gender],A188,[1]!Table3[Age],B188,[1]!Table3[Thriller],1)</f>
        <v>8560</v>
      </c>
    </row>
    <row r="189" spans="1:4" x14ac:dyDescent="0.2">
      <c r="A189" t="s">
        <v>4</v>
      </c>
      <c r="B189">
        <v>18</v>
      </c>
      <c r="C189" t="s">
        <v>5</v>
      </c>
      <c r="D189">
        <f>COUNTIFS([1]!Table3[Gender],A189,[1]!Table3[Age],B189,[1]!Table3[Action],1)</f>
        <v>8593</v>
      </c>
    </row>
    <row r="190" spans="1:4" x14ac:dyDescent="0.2">
      <c r="A190" s="3" t="s">
        <v>6</v>
      </c>
      <c r="B190" s="3">
        <v>18</v>
      </c>
      <c r="C190" s="3" t="s">
        <v>22</v>
      </c>
      <c r="D190">
        <f>COUNTIFS([1]!Table3[Gender],A190,[1]!Table3[Age],B190,[1]!Table3[War],1)</f>
        <v>8670</v>
      </c>
    </row>
    <row r="191" spans="1:4" x14ac:dyDescent="0.2">
      <c r="A191" s="3" t="s">
        <v>6</v>
      </c>
      <c r="B191" s="3">
        <v>50</v>
      </c>
      <c r="C191" s="3" t="s">
        <v>20</v>
      </c>
      <c r="D191">
        <f>COUNTIFS([1]!Table3[Gender],A191,[1]!Table3[Age],B191,[1]!Table3[Sci-Fi],1)</f>
        <v>8868</v>
      </c>
    </row>
    <row r="192" spans="1:4" x14ac:dyDescent="0.2">
      <c r="A192" t="s">
        <v>6</v>
      </c>
      <c r="B192">
        <v>56</v>
      </c>
      <c r="C192" s="3" t="s">
        <v>10</v>
      </c>
      <c r="D192">
        <f>COUNTIFS([1]!Table3[Gender],A192,[1]!Table3[Age],B192,[1]!Table3[Comedy],1)</f>
        <v>8983</v>
      </c>
    </row>
    <row r="193" spans="1:4" x14ac:dyDescent="0.2">
      <c r="A193" s="3" t="s">
        <v>4</v>
      </c>
      <c r="B193" s="3">
        <v>18</v>
      </c>
      <c r="C193" s="3" t="s">
        <v>19</v>
      </c>
      <c r="D193">
        <f>COUNTIFS([1]!Table3[Gender],A193,[1]!Table3[Age],B193,[1]!Table3[Romance],1)</f>
        <v>9070</v>
      </c>
    </row>
    <row r="194" spans="1:4" x14ac:dyDescent="0.2">
      <c r="A194" t="s">
        <v>4</v>
      </c>
      <c r="B194">
        <v>25</v>
      </c>
      <c r="C194" t="s">
        <v>7</v>
      </c>
      <c r="D194">
        <f>COUNTIFS([1]!Table3[Gender],A194,[1]!Table3[Age],B194,[1]!Table3[Adventure],1)</f>
        <v>9597</v>
      </c>
    </row>
    <row r="195" spans="1:4" x14ac:dyDescent="0.2">
      <c r="A195" t="s">
        <v>6</v>
      </c>
      <c r="B195">
        <v>35</v>
      </c>
      <c r="C195" t="s">
        <v>9</v>
      </c>
      <c r="D195">
        <f>COUNTIFS([1]!Table3[Gender],A195,[1]!Table3[Age],B195,[1]!Table3[Children''s],1)</f>
        <v>9699</v>
      </c>
    </row>
    <row r="196" spans="1:4" x14ac:dyDescent="0.2">
      <c r="A196" t="s">
        <v>4</v>
      </c>
      <c r="B196">
        <v>35</v>
      </c>
      <c r="C196" t="s">
        <v>5</v>
      </c>
      <c r="D196">
        <f>COUNTIFS([1]!Table3[Gender],A196,[1]!Table3[Age],B196,[1]!Table3[Action],1)</f>
        <v>9706</v>
      </c>
    </row>
    <row r="197" spans="1:4" x14ac:dyDescent="0.2">
      <c r="A197" s="3" t="s">
        <v>4</v>
      </c>
      <c r="B197" s="3">
        <v>35</v>
      </c>
      <c r="C197" s="3" t="s">
        <v>19</v>
      </c>
      <c r="D197">
        <f>COUNTIFS([1]!Table3[Gender],A197,[1]!Table3[Age],B197,[1]!Table3[Romance],1)</f>
        <v>9841</v>
      </c>
    </row>
    <row r="198" spans="1:4" x14ac:dyDescent="0.2">
      <c r="A198" s="3" t="s">
        <v>4</v>
      </c>
      <c r="B198" s="3">
        <v>25</v>
      </c>
      <c r="C198" s="3" t="s">
        <v>20</v>
      </c>
      <c r="D198">
        <f>COUNTIFS([1]!Table3[Gender],A198,[1]!Table3[Age],B198,[1]!Table3[Sci-Fi],1)</f>
        <v>10117</v>
      </c>
    </row>
    <row r="199" spans="1:4" x14ac:dyDescent="0.2">
      <c r="A199" s="3" t="s">
        <v>6</v>
      </c>
      <c r="B199" s="3">
        <v>45</v>
      </c>
      <c r="C199" s="3" t="s">
        <v>20</v>
      </c>
      <c r="D199">
        <f>COUNTIFS([1]!Table3[Gender],A199,[1]!Table3[Age],B199,[1]!Table3[Sci-Fi],1)</f>
        <v>10253</v>
      </c>
    </row>
    <row r="200" spans="1:4" x14ac:dyDescent="0.2">
      <c r="A200" t="s">
        <v>4</v>
      </c>
      <c r="B200">
        <v>45</v>
      </c>
      <c r="C200" s="3" t="s">
        <v>13</v>
      </c>
      <c r="D200">
        <f>COUNTIFS([1]!Table3[Gender],A200,[1]!Table3[Age],B200,[1]!Table3[Drama],1)</f>
        <v>10287</v>
      </c>
    </row>
    <row r="201" spans="1:4" x14ac:dyDescent="0.2">
      <c r="A201" s="3" t="s">
        <v>6</v>
      </c>
      <c r="B201" s="3">
        <v>50</v>
      </c>
      <c r="C201" s="3" t="s">
        <v>21</v>
      </c>
      <c r="D201">
        <f>COUNTIFS([1]!Table3[Gender],A201,[1]!Table3[Age],B201,[1]!Table3[Thriller],1)</f>
        <v>10354</v>
      </c>
    </row>
    <row r="202" spans="1:4" x14ac:dyDescent="0.2">
      <c r="A202" s="3" t="s">
        <v>6</v>
      </c>
      <c r="B202" s="3">
        <v>25</v>
      </c>
      <c r="C202" s="3" t="s">
        <v>17</v>
      </c>
      <c r="D202">
        <f>COUNTIFS([1]!Table3[Gender],A202,[1]!Table3[Age],B202,[1]!Table3[Musical],1)</f>
        <v>10405</v>
      </c>
    </row>
    <row r="203" spans="1:4" x14ac:dyDescent="0.2">
      <c r="A203" s="3" t="s">
        <v>6</v>
      </c>
      <c r="B203" s="3">
        <v>45</v>
      </c>
      <c r="C203" s="3" t="s">
        <v>21</v>
      </c>
      <c r="D203">
        <f>COUNTIFS([1]!Table3[Gender],A203,[1]!Table3[Age],B203,[1]!Table3[Thriller],1)</f>
        <v>10958</v>
      </c>
    </row>
    <row r="204" spans="1:4" x14ac:dyDescent="0.2">
      <c r="A204" t="s">
        <v>6</v>
      </c>
      <c r="B204">
        <v>25</v>
      </c>
      <c r="C204" s="3" t="s">
        <v>14</v>
      </c>
      <c r="D204">
        <f>COUNTIFS([1]!Table3[Gender],A204,[1]!Table3[Age],B204,[1]!Table3[Fantasy],1)</f>
        <v>11266</v>
      </c>
    </row>
    <row r="205" spans="1:4" x14ac:dyDescent="0.2">
      <c r="A205" s="3" t="s">
        <v>6</v>
      </c>
      <c r="B205" s="3">
        <v>35</v>
      </c>
      <c r="C205" s="3" t="s">
        <v>22</v>
      </c>
      <c r="D205">
        <f>COUNTIFS([1]!Table3[Gender],A205,[1]!Table3[Age],B205,[1]!Table3[War],1)</f>
        <v>11417</v>
      </c>
    </row>
    <row r="206" spans="1:4" x14ac:dyDescent="0.2">
      <c r="A206" t="s">
        <v>6</v>
      </c>
      <c r="B206">
        <v>35</v>
      </c>
      <c r="C206" s="3" t="s">
        <v>11</v>
      </c>
      <c r="D206">
        <f>COUNTIFS([1]!Table3[Gender],A206,[1]!Table3[Age],B206,[1]!Table3[Crime],1)</f>
        <v>11470</v>
      </c>
    </row>
    <row r="207" spans="1:4" x14ac:dyDescent="0.2">
      <c r="A207" s="3" t="s">
        <v>6</v>
      </c>
      <c r="B207" s="3">
        <v>25</v>
      </c>
      <c r="C207" s="3" t="s">
        <v>18</v>
      </c>
      <c r="D207">
        <f>COUNTIFS([1]!Table3[Gender],A207,[1]!Table3[Age],B207,[1]!Table3[Mystery],1)</f>
        <v>11675</v>
      </c>
    </row>
    <row r="208" spans="1:4" x14ac:dyDescent="0.2">
      <c r="A208" t="s">
        <v>6</v>
      </c>
      <c r="B208">
        <v>18</v>
      </c>
      <c r="C208" t="s">
        <v>9</v>
      </c>
      <c r="D208">
        <f>COUNTIFS([1]!Table3[Gender],A208,[1]!Table3[Age],B208,[1]!Table3[Children''s],1)</f>
        <v>11690</v>
      </c>
    </row>
    <row r="209" spans="1:4" x14ac:dyDescent="0.2">
      <c r="A209" t="s">
        <v>6</v>
      </c>
      <c r="B209">
        <v>18</v>
      </c>
      <c r="C209" s="3" t="s">
        <v>16</v>
      </c>
      <c r="D209">
        <f>COUNTIFS([1]!Table3[Gender],A209,[1]!Table3[Age],B209,[1]!Table3[Horror],1)</f>
        <v>12021</v>
      </c>
    </row>
    <row r="210" spans="1:4" x14ac:dyDescent="0.2">
      <c r="A210" t="s">
        <v>6</v>
      </c>
      <c r="B210">
        <v>35</v>
      </c>
      <c r="C210" s="3" t="s">
        <v>16</v>
      </c>
      <c r="D210">
        <f>COUNTIFS([1]!Table3[Gender],A210,[1]!Table3[Age],B210,[1]!Table3[Horror],1)</f>
        <v>12041</v>
      </c>
    </row>
    <row r="211" spans="1:4" x14ac:dyDescent="0.2">
      <c r="A211" t="s">
        <v>6</v>
      </c>
      <c r="B211">
        <v>18</v>
      </c>
      <c r="C211" s="3" t="s">
        <v>11</v>
      </c>
      <c r="D211">
        <f>COUNTIFS([1]!Table3[Gender],A211,[1]!Table3[Age],B211,[1]!Table3[Crime],1)</f>
        <v>12498</v>
      </c>
    </row>
    <row r="212" spans="1:4" x14ac:dyDescent="0.2">
      <c r="A212" t="s">
        <v>6</v>
      </c>
      <c r="B212">
        <v>56</v>
      </c>
      <c r="C212" s="3" t="s">
        <v>13</v>
      </c>
      <c r="D212">
        <f>COUNTIFS([1]!Table3[Gender],A212,[1]!Table3[Age],B212,[1]!Table3[Drama],1)</f>
        <v>12579</v>
      </c>
    </row>
    <row r="213" spans="1:4" x14ac:dyDescent="0.2">
      <c r="A213" t="s">
        <v>6</v>
      </c>
      <c r="B213">
        <v>25</v>
      </c>
      <c r="C213" t="s">
        <v>8</v>
      </c>
      <c r="D213">
        <f>COUNTIFS([1]!Table3[Gender],A213,[1]!Table3[Age],B213,[1]!Table3[Animation],1)</f>
        <v>12607</v>
      </c>
    </row>
    <row r="214" spans="1:4" x14ac:dyDescent="0.2">
      <c r="A214" t="s">
        <v>6</v>
      </c>
      <c r="B214">
        <v>45</v>
      </c>
      <c r="C214" t="s">
        <v>5</v>
      </c>
      <c r="D214">
        <f>COUNTIFS([1]!Table3[Gender],A214,[1]!Table3[Age],B214,[1]!Table3[Action],1)</f>
        <v>14749</v>
      </c>
    </row>
    <row r="215" spans="1:4" x14ac:dyDescent="0.2">
      <c r="A215" t="s">
        <v>6</v>
      </c>
      <c r="B215">
        <v>45</v>
      </c>
      <c r="C215" t="s">
        <v>5</v>
      </c>
      <c r="D215">
        <f>COUNTIFS([1]!Table3[Gender],A215,[1]!Table3[Age],B215,[1]!Table3[Action],1)</f>
        <v>14749</v>
      </c>
    </row>
    <row r="216" spans="1:4" x14ac:dyDescent="0.2">
      <c r="A216" s="3" t="s">
        <v>4</v>
      </c>
      <c r="B216" s="3">
        <v>25</v>
      </c>
      <c r="C216" s="3" t="s">
        <v>21</v>
      </c>
      <c r="D216">
        <f>COUNTIFS([1]!Table3[Gender],A216,[1]!Table3[Age],B216,[1]!Table3[Thriller],1)</f>
        <v>15239</v>
      </c>
    </row>
    <row r="217" spans="1:4" x14ac:dyDescent="0.2">
      <c r="A217" t="s">
        <v>4</v>
      </c>
      <c r="B217">
        <v>18</v>
      </c>
      <c r="C217" s="3" t="s">
        <v>13</v>
      </c>
      <c r="D217">
        <f>COUNTIFS([1]!Table3[Gender],A217,[1]!Table3[Age],B217,[1]!Table3[Drama],1)</f>
        <v>15977</v>
      </c>
    </row>
    <row r="218" spans="1:4" x14ac:dyDescent="0.2">
      <c r="A218" s="3" t="s">
        <v>6</v>
      </c>
      <c r="B218" s="3">
        <v>18</v>
      </c>
      <c r="C218" s="3" t="s">
        <v>19</v>
      </c>
      <c r="D218">
        <f>COUNTIFS([1]!Table3[Gender],A218,[1]!Table3[Age],B218,[1]!Table3[Romance],1)</f>
        <v>16586</v>
      </c>
    </row>
    <row r="219" spans="1:4" x14ac:dyDescent="0.2">
      <c r="A219" t="s">
        <v>6</v>
      </c>
      <c r="B219">
        <v>50</v>
      </c>
      <c r="C219" s="3" t="s">
        <v>10</v>
      </c>
      <c r="D219">
        <f>COUNTIFS([1]!Table3[Gender],A219,[1]!Table3[Age],B219,[1]!Table3[Comedy],1)</f>
        <v>16734</v>
      </c>
    </row>
    <row r="220" spans="1:4" x14ac:dyDescent="0.2">
      <c r="A220" t="s">
        <v>4</v>
      </c>
      <c r="B220">
        <v>25</v>
      </c>
      <c r="C220" t="s">
        <v>5</v>
      </c>
      <c r="D220">
        <f>COUNTIFS([1]!Table3[Gender],A220,[1]!Table3[Age],B220,[1]!Table3[Action],1)</f>
        <v>17147</v>
      </c>
    </row>
    <row r="221" spans="1:4" x14ac:dyDescent="0.2">
      <c r="A221" t="s">
        <v>4</v>
      </c>
      <c r="B221">
        <v>35</v>
      </c>
      <c r="C221" s="3" t="s">
        <v>10</v>
      </c>
      <c r="D221">
        <f>COUNTIFS([1]!Table3[Gender],A221,[1]!Table3[Age],B221,[1]!Table3[Comedy],1)</f>
        <v>18534</v>
      </c>
    </row>
    <row r="222" spans="1:4" x14ac:dyDescent="0.2">
      <c r="A222" s="3" t="s">
        <v>4</v>
      </c>
      <c r="B222" s="3">
        <v>25</v>
      </c>
      <c r="C222" s="3" t="s">
        <v>19</v>
      </c>
      <c r="D222">
        <f>COUNTIFS([1]!Table3[Gender],A222,[1]!Table3[Age],B222,[1]!Table3[Romance],1)</f>
        <v>19072</v>
      </c>
    </row>
    <row r="223" spans="1:4" x14ac:dyDescent="0.2">
      <c r="A223" t="s">
        <v>4</v>
      </c>
      <c r="B223">
        <v>18</v>
      </c>
      <c r="C223" s="3" t="s">
        <v>10</v>
      </c>
      <c r="D223">
        <f>COUNTIFS([1]!Table3[Gender],A223,[1]!Table3[Age],B223,[1]!Table3[Comedy],1)</f>
        <v>19136</v>
      </c>
    </row>
    <row r="224" spans="1:4" x14ac:dyDescent="0.2">
      <c r="A224" t="s">
        <v>4</v>
      </c>
      <c r="B224">
        <v>35</v>
      </c>
      <c r="C224" s="3" t="s">
        <v>13</v>
      </c>
      <c r="D224">
        <f>COUNTIFS([1]!Table3[Gender],A224,[1]!Table3[Age],B224,[1]!Table3[Drama],1)</f>
        <v>19239</v>
      </c>
    </row>
    <row r="225" spans="1:4" x14ac:dyDescent="0.2">
      <c r="A225" t="s">
        <v>6</v>
      </c>
      <c r="B225">
        <v>25</v>
      </c>
      <c r="C225" t="s">
        <v>9</v>
      </c>
      <c r="D225">
        <f>COUNTIFS([1]!Table3[Gender],A225,[1]!Table3[Age],B225,[1]!Table3[Children''s],1)</f>
        <v>19326</v>
      </c>
    </row>
    <row r="226" spans="1:4" x14ac:dyDescent="0.2">
      <c r="A226" t="s">
        <v>6</v>
      </c>
      <c r="B226">
        <v>45</v>
      </c>
      <c r="C226" s="3" t="s">
        <v>10</v>
      </c>
      <c r="D226">
        <f>COUNTIFS([1]!Table3[Gender],A226,[1]!Table3[Age],B226,[1]!Table3[Comedy],1)</f>
        <v>19409</v>
      </c>
    </row>
    <row r="227" spans="1:4" x14ac:dyDescent="0.2">
      <c r="A227" s="3" t="s">
        <v>6</v>
      </c>
      <c r="B227" s="3">
        <v>35</v>
      </c>
      <c r="C227" s="3" t="s">
        <v>19</v>
      </c>
      <c r="D227">
        <f>COUNTIFS([1]!Table3[Gender],A227,[1]!Table3[Age],B227,[1]!Table3[Romance],1)</f>
        <v>19489</v>
      </c>
    </row>
    <row r="228" spans="1:4" x14ac:dyDescent="0.2">
      <c r="A228" s="3" t="s">
        <v>6</v>
      </c>
      <c r="B228" s="3">
        <v>25</v>
      </c>
      <c r="C228" s="3" t="s">
        <v>22</v>
      </c>
      <c r="D228">
        <f>COUNTIFS([1]!Table3[Gender],A228,[1]!Table3[Age],B228,[1]!Table3[War],1)</f>
        <v>20169</v>
      </c>
    </row>
    <row r="229" spans="1:4" x14ac:dyDescent="0.2">
      <c r="A229" t="s">
        <v>6</v>
      </c>
      <c r="B229">
        <v>35</v>
      </c>
      <c r="C229" t="s">
        <v>7</v>
      </c>
      <c r="D229">
        <f>COUNTIFS([1]!Table3[Gender],A229,[1]!Table3[Age],B229,[1]!Table3[Adventure],1)</f>
        <v>20817</v>
      </c>
    </row>
    <row r="230" spans="1:4" x14ac:dyDescent="0.2">
      <c r="A230" t="s">
        <v>6</v>
      </c>
      <c r="B230">
        <v>18</v>
      </c>
      <c r="C230" t="s">
        <v>7</v>
      </c>
      <c r="D230">
        <f>COUNTIFS([1]!Table3[Gender],A230,[1]!Table3[Age],B230,[1]!Table3[Adventure],1)</f>
        <v>20894</v>
      </c>
    </row>
    <row r="231" spans="1:4" x14ac:dyDescent="0.2">
      <c r="A231" t="s">
        <v>6</v>
      </c>
      <c r="B231">
        <v>50</v>
      </c>
      <c r="C231" s="3" t="s">
        <v>13</v>
      </c>
      <c r="D231">
        <f>COUNTIFS([1]!Table3[Gender],A231,[1]!Table3[Age],B231,[1]!Table3[Drama],1)</f>
        <v>21010</v>
      </c>
    </row>
    <row r="232" spans="1:4" x14ac:dyDescent="0.2">
      <c r="A232" t="s">
        <v>6</v>
      </c>
      <c r="B232">
        <v>45</v>
      </c>
      <c r="C232" s="3" t="s">
        <v>13</v>
      </c>
      <c r="D232">
        <f>COUNTIFS([1]!Table3[Gender],A232,[1]!Table3[Age],B232,[1]!Table3[Drama],1)</f>
        <v>21854</v>
      </c>
    </row>
    <row r="233" spans="1:4" x14ac:dyDescent="0.2">
      <c r="A233" s="3" t="s">
        <v>6</v>
      </c>
      <c r="B233" s="3">
        <v>18</v>
      </c>
      <c r="C233" s="3" t="s">
        <v>20</v>
      </c>
      <c r="D233">
        <f>COUNTIFS([1]!Table3[Gender],A233,[1]!Table3[Age],B233,[1]!Table3[Sci-Fi],1)</f>
        <v>24105</v>
      </c>
    </row>
    <row r="234" spans="1:4" x14ac:dyDescent="0.2">
      <c r="A234" t="s">
        <v>6</v>
      </c>
      <c r="B234">
        <v>25</v>
      </c>
      <c r="C234" s="3" t="s">
        <v>16</v>
      </c>
      <c r="D234">
        <f>COUNTIFS([1]!Table3[Gender],A234,[1]!Table3[Age],B234,[1]!Table3[Horror],1)</f>
        <v>25856</v>
      </c>
    </row>
    <row r="235" spans="1:4" x14ac:dyDescent="0.2">
      <c r="A235" s="3" t="s">
        <v>6</v>
      </c>
      <c r="B235" s="3">
        <v>35</v>
      </c>
      <c r="C235" s="3" t="s">
        <v>20</v>
      </c>
      <c r="D235">
        <f>COUNTIFS([1]!Table3[Gender],A235,[1]!Table3[Age],B235,[1]!Table3[Sci-Fi],1)</f>
        <v>26324</v>
      </c>
    </row>
    <row r="236" spans="1:4" x14ac:dyDescent="0.2">
      <c r="A236" t="s">
        <v>6</v>
      </c>
      <c r="B236">
        <v>25</v>
      </c>
      <c r="C236" s="3" t="s">
        <v>11</v>
      </c>
      <c r="D236">
        <f>COUNTIFS([1]!Table3[Gender],A236,[1]!Table3[Age],B236,[1]!Table3[Crime],1)</f>
        <v>26720</v>
      </c>
    </row>
    <row r="237" spans="1:4" x14ac:dyDescent="0.2">
      <c r="A237" s="3" t="s">
        <v>6</v>
      </c>
      <c r="B237" s="3">
        <v>35</v>
      </c>
      <c r="C237" s="3" t="s">
        <v>21</v>
      </c>
      <c r="D237">
        <f>COUNTIFS([1]!Table3[Gender],A237,[1]!Table3[Age],B237,[1]!Table3[Thriller],1)</f>
        <v>28280</v>
      </c>
    </row>
    <row r="238" spans="1:4" x14ac:dyDescent="0.2">
      <c r="A238" s="3" t="s">
        <v>6</v>
      </c>
      <c r="B238" s="3">
        <v>18</v>
      </c>
      <c r="C238" s="3" t="s">
        <v>21</v>
      </c>
      <c r="D238">
        <f>COUNTIFS([1]!Table3[Gender],A238,[1]!Table3[Age],B238,[1]!Table3[Thriller],1)</f>
        <v>28587</v>
      </c>
    </row>
    <row r="239" spans="1:4" x14ac:dyDescent="0.2">
      <c r="A239" t="s">
        <v>4</v>
      </c>
      <c r="B239">
        <v>25</v>
      </c>
      <c r="C239" s="3" t="s">
        <v>10</v>
      </c>
      <c r="D239">
        <f>COUNTIFS([1]!Table3[Gender],A239,[1]!Table3[Age],B239,[1]!Table3[Comedy],1)</f>
        <v>36883</v>
      </c>
    </row>
    <row r="240" spans="1:4" x14ac:dyDescent="0.2">
      <c r="A240" t="s">
        <v>4</v>
      </c>
      <c r="B240">
        <v>25</v>
      </c>
      <c r="C240" s="3" t="s">
        <v>13</v>
      </c>
      <c r="D240">
        <f>COUNTIFS([1]!Table3[Gender],A240,[1]!Table3[Age],B240,[1]!Table3[Drama],1)</f>
        <v>37052</v>
      </c>
    </row>
    <row r="241" spans="1:4" x14ac:dyDescent="0.2">
      <c r="A241" s="3" t="s">
        <v>6</v>
      </c>
      <c r="B241" s="3">
        <v>25</v>
      </c>
      <c r="C241" s="3" t="s">
        <v>19</v>
      </c>
      <c r="D241">
        <f>COUNTIFS([1]!Table3[Gender],A241,[1]!Table3[Age],B241,[1]!Table3[Romance],1)</f>
        <v>38931</v>
      </c>
    </row>
    <row r="242" spans="1:4" x14ac:dyDescent="0.2">
      <c r="A242" t="s">
        <v>6</v>
      </c>
      <c r="B242">
        <v>35</v>
      </c>
      <c r="C242" t="s">
        <v>5</v>
      </c>
      <c r="D242">
        <f>COUNTIFS([1]!Table3[Gender],A242,[1]!Table3[Age],B242,[1]!Table3[Action],1)</f>
        <v>40797</v>
      </c>
    </row>
    <row r="243" spans="1:4" x14ac:dyDescent="0.2">
      <c r="A243" t="s">
        <v>6</v>
      </c>
      <c r="B243">
        <v>18</v>
      </c>
      <c r="C243" t="s">
        <v>5</v>
      </c>
      <c r="D243">
        <f>COUNTIFS([1]!Table3[Gender],A243,[1]!Table3[Age],B243,[1]!Table3[Action],1)</f>
        <v>41593</v>
      </c>
    </row>
    <row r="244" spans="1:4" x14ac:dyDescent="0.2">
      <c r="A244" t="s">
        <v>6</v>
      </c>
      <c r="B244">
        <v>18</v>
      </c>
      <c r="C244" s="3" t="s">
        <v>13</v>
      </c>
      <c r="D244">
        <f>COUNTIFS([1]!Table3[Gender],A244,[1]!Table3[Age],B244,[1]!Table3[Drama],1)</f>
        <v>42127</v>
      </c>
    </row>
    <row r="245" spans="1:4" x14ac:dyDescent="0.2">
      <c r="A245" t="s">
        <v>6</v>
      </c>
      <c r="B245">
        <v>25</v>
      </c>
      <c r="C245" t="s">
        <v>7</v>
      </c>
      <c r="D245">
        <f>COUNTIFS([1]!Table3[Gender],A245,[1]!Table3[Age],B245,[1]!Table3[Adventure],1)</f>
        <v>43036</v>
      </c>
    </row>
    <row r="246" spans="1:4" x14ac:dyDescent="0.2">
      <c r="A246" t="s">
        <v>6</v>
      </c>
      <c r="B246">
        <v>35</v>
      </c>
      <c r="C246" s="3" t="s">
        <v>10</v>
      </c>
      <c r="D246">
        <f>COUNTIFS([1]!Table3[Gender],A246,[1]!Table3[Age],B246,[1]!Table3[Comedy],1)</f>
        <v>50710</v>
      </c>
    </row>
    <row r="247" spans="1:4" x14ac:dyDescent="0.2">
      <c r="A247" t="s">
        <v>6</v>
      </c>
      <c r="B247">
        <v>18</v>
      </c>
      <c r="C247" s="3" t="s">
        <v>10</v>
      </c>
      <c r="D247">
        <f>COUNTIFS([1]!Table3[Gender],A247,[1]!Table3[Age],B247,[1]!Table3[Comedy],1)</f>
        <v>50844</v>
      </c>
    </row>
    <row r="248" spans="1:4" x14ac:dyDescent="0.2">
      <c r="A248" t="s">
        <v>6</v>
      </c>
      <c r="B248">
        <v>35</v>
      </c>
      <c r="C248" s="3" t="s">
        <v>13</v>
      </c>
      <c r="D248">
        <f>COUNTIFS([1]!Table3[Gender],A248,[1]!Table3[Age],B248,[1]!Table3[Drama],1)</f>
        <v>52351</v>
      </c>
    </row>
    <row r="249" spans="1:4" x14ac:dyDescent="0.2">
      <c r="A249" s="3" t="s">
        <v>6</v>
      </c>
      <c r="B249" s="3">
        <v>25</v>
      </c>
      <c r="C249" s="3" t="s">
        <v>20</v>
      </c>
      <c r="D249">
        <f>COUNTIFS([1]!Table3[Gender],A249,[1]!Table3[Age],B249,[1]!Table3[Sci-Fi],1)</f>
        <v>53039</v>
      </c>
    </row>
    <row r="250" spans="1:4" x14ac:dyDescent="0.2">
      <c r="A250" s="3" t="s">
        <v>6</v>
      </c>
      <c r="B250" s="3">
        <v>25</v>
      </c>
      <c r="C250" s="3" t="s">
        <v>21</v>
      </c>
      <c r="D250">
        <f>COUNTIFS([1]!Table3[Gender],A250,[1]!Table3[Age],B250,[1]!Table3[Thriller],1)</f>
        <v>62190</v>
      </c>
    </row>
    <row r="251" spans="1:4" x14ac:dyDescent="0.2">
      <c r="A251" t="s">
        <v>6</v>
      </c>
      <c r="B251">
        <v>25</v>
      </c>
      <c r="C251" t="s">
        <v>5</v>
      </c>
      <c r="D251">
        <f>COUNTIFS([1]!Table3[Gender],A251,[1]!Table3[Age],B251,[1]!Table3[Action],1)</f>
        <v>88531</v>
      </c>
    </row>
    <row r="252" spans="1:4" x14ac:dyDescent="0.2">
      <c r="A252" t="s">
        <v>6</v>
      </c>
      <c r="B252">
        <v>25</v>
      </c>
      <c r="C252" s="3" t="s">
        <v>13</v>
      </c>
      <c r="D252">
        <f>COUNTIFS([1]!Table3[Gender],A252,[1]!Table3[Age],B252,[1]!Table3[Drama],1)</f>
        <v>101643</v>
      </c>
    </row>
    <row r="253" spans="1:4" x14ac:dyDescent="0.2">
      <c r="A253" t="s">
        <v>6</v>
      </c>
      <c r="B253">
        <v>25</v>
      </c>
      <c r="C253" s="3" t="s">
        <v>10</v>
      </c>
      <c r="D253">
        <f>COUNTIFS([1]!Table3[Gender],A253,[1]!Table3[Age],B253,[1]!Table3[Comedy],1)</f>
        <v>106327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(학생) 이유진 (전기전자컴퓨터공학부)</dc:creator>
  <cp:lastModifiedBy>(학생) 이유진 (전기전자컴퓨터공학부)</cp:lastModifiedBy>
  <dcterms:created xsi:type="dcterms:W3CDTF">2021-05-02T08:26:05Z</dcterms:created>
  <dcterms:modified xsi:type="dcterms:W3CDTF">2021-05-02T08:32:42Z</dcterms:modified>
</cp:coreProperties>
</file>