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nlee/Desktop/UNIST/2021-1 Spring/SW Engineering/proj_유진개인파일/"/>
    </mc:Choice>
  </mc:AlternateContent>
  <xr:revisionPtr revIDLastSave="0" documentId="13_ncr:1_{D3B6D6B5-657E-6D4F-9D68-9B0C3410346B}" xr6:coauthVersionLast="47" xr6:coauthVersionMax="47" xr10:uidLastSave="{00000000-0000-0000-0000-000000000000}"/>
  <bookViews>
    <workbookView xWindow="0" yWindow="460" windowWidth="35840" windowHeight="21940" xr2:uid="{00000000-000D-0000-FFFF-FFFF00000000}"/>
  </bookViews>
  <sheets>
    <sheet name="movie" sheetId="1" r:id="rId1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3" i="1" l="1"/>
  <c r="AL12" i="1"/>
  <c r="AL11" i="1"/>
  <c r="AL10" i="1"/>
  <c r="AL9" i="1"/>
  <c r="AL8" i="1"/>
  <c r="AL7" i="1"/>
  <c r="AL6" i="1"/>
  <c r="AL5" i="1"/>
  <c r="AL4" i="1"/>
  <c r="AL3" i="1"/>
  <c r="AL2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0" i="1"/>
  <c r="AF111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3" i="1"/>
  <c r="AF94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C80" i="1"/>
  <c r="AC81" i="1"/>
  <c r="AC79" i="1"/>
  <c r="AC78" i="1"/>
  <c r="AC77" i="1"/>
  <c r="AC76" i="1"/>
  <c r="AC75" i="1"/>
  <c r="AC74" i="1"/>
  <c r="AC73" i="1"/>
  <c r="AC70" i="1"/>
  <c r="AC69" i="1"/>
  <c r="AC71" i="1"/>
  <c r="AC72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L14" i="1"/>
  <c r="AL17" i="1"/>
  <c r="AI4" i="1"/>
  <c r="AI3" i="1"/>
  <c r="AI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8" i="1"/>
  <c r="AC29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4" i="1"/>
  <c r="Z5" i="1"/>
  <c r="Z3" i="1"/>
  <c r="Z2" i="1"/>
</calcChain>
</file>

<file path=xl/sharedStrings.xml><?xml version="1.0" encoding="utf-8"?>
<sst xmlns="http://schemas.openxmlformats.org/spreadsheetml/2006/main" count="358" uniqueCount="313">
  <si>
    <t>Movie ID</t>
  </si>
  <si>
    <t>Adventure</t>
  </si>
  <si>
    <t>SUM</t>
  </si>
  <si>
    <t>장르개수</t>
  </si>
  <si>
    <t>Action</t>
  </si>
  <si>
    <t>Animation</t>
  </si>
  <si>
    <t>Children's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</si>
  <si>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</si>
  <si>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</si>
  <si>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</si>
  <si>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</si>
  <si>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</si>
  <si>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</si>
  <si>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</si>
  <si>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</si>
  <si>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</si>
  <si>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</si>
  <si>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</si>
  <si>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</si>
  <si>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</si>
  <si>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</si>
  <si>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Action|Adventure</t>
  </si>
  <si>
    <t>Action|Children's</t>
  </si>
  <si>
    <t>Action|Comedy</t>
  </si>
  <si>
    <t>Action|Crime</t>
  </si>
  <si>
    <t>Action|Drama</t>
  </si>
  <si>
    <t>Action|Horror</t>
  </si>
  <si>
    <t>Action|Romance</t>
  </si>
  <si>
    <t>Action|Sci-Fi</t>
  </si>
  <si>
    <t>Action|Thriller</t>
  </si>
  <si>
    <t>Action|War</t>
  </si>
  <si>
    <t>Action|Western</t>
  </si>
  <si>
    <t>Adventure|Children's</t>
  </si>
  <si>
    <t>Adventure|Comedy</t>
  </si>
  <si>
    <t>Adventure|Drama</t>
  </si>
  <si>
    <t>Adventure|Fantasy</t>
  </si>
  <si>
    <t>Adventure|Musical</t>
  </si>
  <si>
    <t>Adventure|Romance</t>
  </si>
  <si>
    <t>Adventure|Sci-Fi</t>
  </si>
  <si>
    <t>Adventure|Thriller</t>
  </si>
  <si>
    <t>Adventure|War</t>
  </si>
  <si>
    <t>Adventure|Western</t>
  </si>
  <si>
    <t>Animation|Children's</t>
  </si>
  <si>
    <t>Animation|Comedy</t>
  </si>
  <si>
    <t>Animation|Musical</t>
  </si>
  <si>
    <t>Animation|Mystery</t>
  </si>
  <si>
    <t>Animation|Sci-Fi</t>
  </si>
  <si>
    <t>Children's|Comedy</t>
  </si>
  <si>
    <t>Children's|Drama</t>
  </si>
  <si>
    <t>Children's|Fantasy</t>
  </si>
  <si>
    <t>Children's|Horror</t>
  </si>
  <si>
    <t>Children's|Musical</t>
  </si>
  <si>
    <t>Children's|Sci-Fi</t>
  </si>
  <si>
    <t>Comedy|Crime</t>
  </si>
  <si>
    <t>Comedy|Documentary</t>
  </si>
  <si>
    <t>Comedy|Drama</t>
  </si>
  <si>
    <t>Comedy|Fantasy</t>
  </si>
  <si>
    <t>Comedy|Horror</t>
  </si>
  <si>
    <t>Comedy|Musical</t>
  </si>
  <si>
    <t>Comedy|Mystery</t>
  </si>
  <si>
    <t>Comedy|Romance</t>
  </si>
  <si>
    <t>Comedy|Sci-Fi</t>
  </si>
  <si>
    <t>Comedy|Thriller</t>
  </si>
  <si>
    <t>Comedy|War</t>
  </si>
  <si>
    <t>Comedy|Western</t>
  </si>
  <si>
    <t>Crime|Drama</t>
  </si>
  <si>
    <t>Crime|Film-Noir</t>
  </si>
  <si>
    <t>Crime|Horror</t>
  </si>
  <si>
    <t>Crime|Mystery</t>
  </si>
  <si>
    <t>Crime|Thriller</t>
  </si>
  <si>
    <t>Documentary|Drama</t>
  </si>
  <si>
    <t>Documentary|Musical</t>
  </si>
  <si>
    <t>Documentary|War</t>
  </si>
  <si>
    <t>Drama|Fantasy</t>
  </si>
  <si>
    <t>Drama|Film-Noir</t>
  </si>
  <si>
    <t>Drama|Horror</t>
  </si>
  <si>
    <t>Drama|Musical</t>
  </si>
  <si>
    <t>Drama|Mystery</t>
  </si>
  <si>
    <t>Drama|Romance</t>
  </si>
  <si>
    <t>Drama|Sci-Fi</t>
  </si>
  <si>
    <t>Drama|Thriller</t>
  </si>
  <si>
    <t>Drama|War</t>
  </si>
  <si>
    <t>Drama|Western</t>
  </si>
  <si>
    <t>Fantasy|Sci-Fi</t>
  </si>
  <si>
    <t>Film-Noir|Horror</t>
  </si>
  <si>
    <t>Film-Noir|Mystery</t>
  </si>
  <si>
    <t>Film-Noir|Sci-Fi</t>
  </si>
  <si>
    <t>Film-Noir|Thriller</t>
  </si>
  <si>
    <t>Horror|Mystery</t>
  </si>
  <si>
    <t>Horror|Romance</t>
  </si>
  <si>
    <t>Horror|Sci-Fi</t>
  </si>
  <si>
    <t>Horror|Thriller</t>
  </si>
  <si>
    <t>Musical|Romance</t>
  </si>
  <si>
    <t>Musical|War</t>
  </si>
  <si>
    <t>Mystery|Sci-Fi</t>
  </si>
  <si>
    <t>Mystery|Thriller</t>
  </si>
  <si>
    <t>Romance|Thriller</t>
  </si>
  <si>
    <t>Romance|War</t>
  </si>
  <si>
    <t>Romance|Western</t>
  </si>
  <si>
    <t>Sci-Fi|Thriller</t>
  </si>
  <si>
    <t>Sci-Fi|War</t>
  </si>
  <si>
    <t>Action|Adventure|Animation</t>
  </si>
  <si>
    <t>Action|Adventure|Children's</t>
  </si>
  <si>
    <t>Action|Adventure|Comedy</t>
  </si>
  <si>
    <t>Action|Adventure|Crime</t>
  </si>
  <si>
    <t>Action|Adventure|Drama</t>
  </si>
  <si>
    <t>Action|Adventure|Fantasy</t>
  </si>
  <si>
    <t>Action|Adventure|Horror</t>
  </si>
  <si>
    <t>Action|Adventure|Mystery</t>
  </si>
  <si>
    <t>Action|Adventure|Romance</t>
  </si>
  <si>
    <t>Action|Adventure|Sci-Fi</t>
  </si>
  <si>
    <t>Action|Adventure|Thriller</t>
  </si>
  <si>
    <t>Action|Adventure|War</t>
  </si>
  <si>
    <t>Action|Adventure|Western</t>
  </si>
  <si>
    <t>Action|Children's|Fantasy</t>
  </si>
  <si>
    <t>Action|Comedy|Crime</t>
  </si>
  <si>
    <t>Action|Comedy|Drama</t>
  </si>
  <si>
    <t>Action|Comedy|Fantasy</t>
  </si>
  <si>
    <t>Action|Comedy|Musical</t>
  </si>
  <si>
    <t>Action|Comedy|War</t>
  </si>
  <si>
    <t>Action|Comedy|Western</t>
  </si>
  <si>
    <t>Action|Crime|Drama</t>
  </si>
  <si>
    <t>Action|Crime|Mystery</t>
  </si>
  <si>
    <t>Action|Crime|Romance</t>
  </si>
  <si>
    <t>Action|Crime|Sci-Fi</t>
  </si>
  <si>
    <t>Action|Crime|Thriller</t>
  </si>
  <si>
    <t>Action|Drama|Mystery</t>
  </si>
  <si>
    <t>Action|Drama|Romance</t>
  </si>
  <si>
    <t>Action|Drama|Thriller</t>
  </si>
  <si>
    <t>Action|Drama|War</t>
  </si>
  <si>
    <t>Action|Drama|Western</t>
  </si>
  <si>
    <t>Action|Horror|Sci-Fi</t>
  </si>
  <si>
    <t>Action|Horror|Thriller</t>
  </si>
  <si>
    <t>Action|Mystery|Thriller</t>
  </si>
  <si>
    <t>Action|Romance|Sci-Fi</t>
  </si>
  <si>
    <t>Action|Romance|Thriller</t>
  </si>
  <si>
    <t>Action|Romance|War</t>
  </si>
  <si>
    <t>Action|Sci-Fi|Thriller</t>
  </si>
  <si>
    <t>Action|Sci-Fi|War</t>
  </si>
  <si>
    <t>Action|Sci-Fi|Western</t>
  </si>
  <si>
    <t>Action|Thriller|War</t>
  </si>
  <si>
    <t>Adventure|Animation|Children's</t>
  </si>
  <si>
    <t>Adventure|Animation|Film-Noir</t>
  </si>
  <si>
    <t>Adventure|Animation|Sci-Fi</t>
  </si>
  <si>
    <t>Adventure|Children's|Comedy</t>
  </si>
  <si>
    <t>Adventure|Children's|Drama</t>
  </si>
  <si>
    <t>Adventure|Children's|Fantasy</t>
  </si>
  <si>
    <t>Adventure|Children's|Musical</t>
  </si>
  <si>
    <t>Adventure|Children's|Romance</t>
  </si>
  <si>
    <t>Adventure|Children's|Sci-Fi</t>
  </si>
  <si>
    <t>Adventure|Comedy|Drama</t>
  </si>
  <si>
    <t>Adventure|Comedy|Musical</t>
  </si>
  <si>
    <t>Adventure|Comedy|Romance</t>
  </si>
  <si>
    <t>Adventure|Comedy|Sci-Fi</t>
  </si>
  <si>
    <t>Adventure|Drama|Romance</t>
  </si>
  <si>
    <t>Adventure|Drama|Thriller</t>
  </si>
  <si>
    <t>Adventure|Drama|Western</t>
  </si>
  <si>
    <t>Adventure|Fantasy|Romance</t>
  </si>
  <si>
    <t>Adventure|Fantasy|Sci-Fi</t>
  </si>
  <si>
    <t>Adventure|Musical|Romance</t>
  </si>
  <si>
    <t>Adventure|Romance|Sci-Fi</t>
  </si>
  <si>
    <t>Adventure|Sci-Fi|Thriller</t>
  </si>
  <si>
    <t>Animation|Children's|Comedy</t>
  </si>
  <si>
    <t>Animation|Children's|Musical</t>
  </si>
  <si>
    <t>Animation|Comedy|Thriller</t>
  </si>
  <si>
    <t>Children's|Comedy|Drama</t>
  </si>
  <si>
    <t>Children's|Comedy|Fantasy</t>
  </si>
  <si>
    <t>Children's|Comedy|Musical</t>
  </si>
  <si>
    <t>Children's|Comedy|Mystery</t>
  </si>
  <si>
    <t>Children's|Comedy|Sci-Fi</t>
  </si>
  <si>
    <t>Children's|Comedy|Western</t>
  </si>
  <si>
    <t>Children's|Drama|Fantasy</t>
  </si>
  <si>
    <t>Children's|Fantasy|Musical</t>
  </si>
  <si>
    <t>Children's|Fantasy|Sci-Fi</t>
  </si>
  <si>
    <t>Comedy|Crime|Drama</t>
  </si>
  <si>
    <t>Comedy|Crime|Fantasy</t>
  </si>
  <si>
    <t>Comedy|Crime|Horror</t>
  </si>
  <si>
    <t>Comedy|Crime|Thriller</t>
  </si>
  <si>
    <t>Comedy|Drama|Musical</t>
  </si>
  <si>
    <t>Comedy|Drama|Romance</t>
  </si>
  <si>
    <t>Comedy|Drama|Sci-Fi</t>
  </si>
  <si>
    <t>Comedy|Drama|Thriller</t>
  </si>
  <si>
    <t>Comedy|Drama|War</t>
  </si>
  <si>
    <t>Comedy|Drama|Western</t>
  </si>
  <si>
    <t>Comedy|Fantasy|Romance</t>
  </si>
  <si>
    <t>Comedy|Film-Noir|Thriller</t>
  </si>
  <si>
    <t>Comedy|Horror|Musical</t>
  </si>
  <si>
    <t>Comedy|Horror|Sci-Fi</t>
  </si>
  <si>
    <t>Comedy|Horror|Thriller</t>
  </si>
  <si>
    <t>Comedy|Musical|Romance</t>
  </si>
  <si>
    <t>Comedy|Mystery|Romance</t>
  </si>
  <si>
    <t>Comedy|Mystery|Thriller</t>
  </si>
  <si>
    <t>Comedy|Romance|Sci-Fi</t>
  </si>
  <si>
    <t>Comedy|Romance|Thriller</t>
  </si>
  <si>
    <t>Comedy|Romance|War</t>
  </si>
  <si>
    <t>Comedy|Sci-Fi|Western</t>
  </si>
  <si>
    <t>Crime|Drama|Film-Noir</t>
  </si>
  <si>
    <t>Crime|Drama|Mystery</t>
  </si>
  <si>
    <t>Crime|Drama|Romance</t>
  </si>
  <si>
    <t>Crime|Drama|Sci-Fi</t>
  </si>
  <si>
    <t>Crime|Drama|Thriller</t>
  </si>
  <si>
    <t>Crime|Film-Noir|Mystery</t>
  </si>
  <si>
    <t>Crime|Film-Noir|Thriller</t>
  </si>
  <si>
    <t>Crime|Horror|Thriller</t>
  </si>
  <si>
    <t>Drama|Film-Noir|Thriller</t>
  </si>
  <si>
    <t>Drama|Horror|Thriller</t>
  </si>
  <si>
    <t>Drama|Musical|War</t>
  </si>
  <si>
    <t>Drama|Mystery|Romance</t>
  </si>
  <si>
    <t>Drama|Mystery|Thriller</t>
  </si>
  <si>
    <t>Drama|Romance|Sci-Fi</t>
  </si>
  <si>
    <t>Drama|Romance|Thriller</t>
  </si>
  <si>
    <t>Drama|Romance|War</t>
  </si>
  <si>
    <t>Drama|Romance|Western</t>
  </si>
  <si>
    <t>Drama|Sci-Fi|Thriller</t>
  </si>
  <si>
    <t>Drama|Thriller|War</t>
  </si>
  <si>
    <t>Film-Noir|Mystery|Thriller</t>
  </si>
  <si>
    <t>Film-Noir|Romance|Thriller</t>
  </si>
  <si>
    <t>Film-Noir|Sci-Fi|Thriller</t>
  </si>
  <si>
    <t>Horror|Mystery|Thriller</t>
  </si>
  <si>
    <t>Horror|Sci-Fi|Thriller</t>
  </si>
  <si>
    <t>Musical|Romance|War</t>
  </si>
  <si>
    <t>Mystery|Romance|Thriller</t>
  </si>
  <si>
    <t>Mystery|Sci-Fi|Thriller</t>
  </si>
  <si>
    <t>Sci-Fi|Thriller|War</t>
  </si>
  <si>
    <t>https://github.com/sirin05137/CSE364_Project/tree/3498c631cf7d2ac1ac2bf7a8e86741c8edb969f9/scripts/test_dataset</t>
  </si>
  <si>
    <t>Action|Adventure|Animation|Children's|Fantasy</t>
  </si>
  <si>
    <t>Action|Adventure|Animation|Horror|Sci-Fi</t>
  </si>
  <si>
    <t>Action|Adventure|Comedy|Horror|Sci-Fi</t>
  </si>
  <si>
    <t>Action|Adventure|Drama|Sci-Fi|War</t>
  </si>
  <si>
    <t>Action|Adventure|Romance|Sci-Fi|War</t>
  </si>
  <si>
    <t>Action|Adventure|Sci-Fi|Thriller|War</t>
  </si>
  <si>
    <t>Action|Comedy|Crime|Horror|Thriller</t>
  </si>
  <si>
    <t>Action|Drama|Mystery|Romance|Thriller</t>
  </si>
  <si>
    <t>Adventure|Animation|Children's|Comedy|Fantasy</t>
  </si>
  <si>
    <t>Adventure|Animation|Children's|Comedy|Musical</t>
  </si>
  <si>
    <t>Adventure|Children's|Comedy|Fantasy|Romance</t>
  </si>
  <si>
    <t>Adventure|Children's|Comedy|Fantasy|Sci-Fi</t>
  </si>
  <si>
    <t>Animation|Children's|Comedy|Musical|Romance</t>
  </si>
  <si>
    <t>1 genre</t>
  </si>
  <si>
    <t>2 genres</t>
  </si>
  <si>
    <t>3 genres</t>
  </si>
  <si>
    <t># of movies</t>
  </si>
  <si>
    <t>4 genres</t>
  </si>
  <si>
    <t>5 genres</t>
  </si>
  <si>
    <t>Action|Animation|Children's|Sci-Fi|Thriller|War</t>
  </si>
  <si>
    <t>6 genres</t>
  </si>
  <si>
    <t>Action|Adventure|Children's|Comedy</t>
  </si>
  <si>
    <t>Action|Adventure|Children's|Fantasy</t>
  </si>
  <si>
    <t>Action|Adventure|Children's|Sci-Fi</t>
  </si>
  <si>
    <t>Action|Adventure|Comedy|Crime</t>
  </si>
  <si>
    <t>Action|Adventure|Comedy|Horror</t>
  </si>
  <si>
    <t>Action|Adventure|Comedy|Romance</t>
  </si>
  <si>
    <t>Action|Adventure|Comedy|Sci-Fi</t>
  </si>
  <si>
    <t>Action|Adventure|Comedy|War</t>
  </si>
  <si>
    <t>Action|Adventure|Crime|Drama</t>
  </si>
  <si>
    <t>Action|Adventure|Crime|Thriller</t>
  </si>
  <si>
    <t>Action|Adventure|Drama|Romance</t>
  </si>
  <si>
    <t>Action|Adventure|Drama|Thriller</t>
  </si>
  <si>
    <t>Action|Adventure|Fantasy|Sci-Fi</t>
  </si>
  <si>
    <t>Action|Adventure|Horror|Thriller</t>
  </si>
  <si>
    <t>Action|Adventure|Mystery|Sci-Fi</t>
  </si>
  <si>
    <t>Action|Adventure|Romance|Thriller</t>
  </si>
  <si>
    <t>Action|Adventure|Romance|War</t>
  </si>
  <si>
    <t>Action|Adventure|Sci-Fi|Thriller</t>
  </si>
  <si>
    <t>Action|Adventure|Sci-Fi|War</t>
  </si>
  <si>
    <t>Action|Comedy|Crime|Drama</t>
  </si>
  <si>
    <t>Action|Comedy|Musical|Sci-Fi</t>
  </si>
  <si>
    <t>Action|Comedy|Romance|Thriller</t>
  </si>
  <si>
    <t>Action|Comedy|Sci-Fi|Thriller</t>
  </si>
  <si>
    <t>Action|Comedy|Sci-Fi|War</t>
  </si>
  <si>
    <t>Action|Crime|Drama|Thriller</t>
  </si>
  <si>
    <t>Action|Crime|Mystery|Thriller</t>
  </si>
  <si>
    <t>Action|Drama|Fantasy|Romance</t>
  </si>
  <si>
    <t>Action|Drama|Romance|Thriller</t>
  </si>
  <si>
    <t>Action|Drama|Sci-Fi|Thriller</t>
  </si>
  <si>
    <t>Action|Drama|Thriller|War</t>
  </si>
  <si>
    <t>Action|Horror|Sci-Fi|Thriller</t>
  </si>
  <si>
    <t>Action|Mystery|Romance|Thriller</t>
  </si>
  <si>
    <t>Action|Mystery|Sci-Fi|Thriller</t>
  </si>
  <si>
    <t>Action|Sci-Fi|Thriller|War</t>
  </si>
  <si>
    <t>Action|Sci-Fi|Thriller|Western</t>
  </si>
  <si>
    <t>Adventure|Animation|Children's|Fantasy</t>
  </si>
  <si>
    <t>Adventure|Animation|Children's|Musical</t>
  </si>
  <si>
    <t>Adventure|Animation|Children's|Sci-Fi</t>
  </si>
  <si>
    <t>Adventure|Animation|Sci-Fi|Thriller</t>
  </si>
  <si>
    <t>Adventure|Children's|Comedy|Fantasy</t>
  </si>
  <si>
    <t>Adventure|Children's|Comedy|Musical</t>
  </si>
  <si>
    <t>Adventure|Children's|Drama|Musical</t>
  </si>
  <si>
    <t>Adventure|Children's|Drama|Romance</t>
  </si>
  <si>
    <t>Adventure|Children's|Fantasy|Sci-Fi</t>
  </si>
  <si>
    <t>Adventure|Crime|Sci-Fi|Thriller</t>
  </si>
  <si>
    <t>Adventure|Drama|Romance|Sci-Fi</t>
  </si>
  <si>
    <t>Animation|Children's|Comedy|Musical</t>
  </si>
  <si>
    <t>Animation|Children's|Comedy|Romance</t>
  </si>
  <si>
    <t>Animation|Children's|Drama|Fantasy</t>
  </si>
  <si>
    <t>Animation|Children's|Fantasy|Musical</t>
  </si>
  <si>
    <t>Animation|Children's|Fantasy|War</t>
  </si>
  <si>
    <t>Animation|Children's|Musical|Romance</t>
  </si>
  <si>
    <t>Children's|Drama|Fantasy|Sci-Fi</t>
  </si>
  <si>
    <t>Comedy|Crime|Drama|Mystery</t>
  </si>
  <si>
    <t>Comedy|Crime|Mystery|Thriller</t>
  </si>
  <si>
    <t>Comedy|Fantasy|Romance|Sci-Fi</t>
  </si>
  <si>
    <t>Comedy|Horror|Musical|Sci-Fi</t>
  </si>
  <si>
    <t>Comedy|Mystery|Romance|Thriller</t>
  </si>
  <si>
    <t>Crime|Drama|Film-Noir|Thriller</t>
  </si>
  <si>
    <t>Crime|Drama|Mystery|Thriller</t>
  </si>
  <si>
    <t>Crime|Drama|Romance|Thriller</t>
  </si>
  <si>
    <t>Crime|Film-Noir|Mystery|Thriller</t>
  </si>
  <si>
    <t>Crime|Horror|Mystery|Thriller</t>
  </si>
  <si>
    <t>Drama|Fantasy|Romance|Thriller</t>
  </si>
  <si>
    <t>Drama|Mystery|Sci-Fi|Thriller</t>
  </si>
  <si>
    <t>Drama|Romance|War|Western</t>
  </si>
  <si>
    <t>해당 장르"만" 포함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</si>
</sst>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4292E"/>
      <name val="Consola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1"/>
        <bgColor theme="6"/>
      </patternFill>
    </fill>
    <fill>
      <patternFill patternType="solid">
        <fgColor rgb="FFFF687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" fontId="13" fillId="33" borderId="10" xfId="0" applyNumberFormat="1" applyFont="1" applyFill="1" applyBorder="1"/>
    <xf numFmtId="1" fontId="13" fillId="33" borderId="11" xfId="0" applyNumberFormat="1" applyFont="1" applyFill="1" applyBorder="1"/>
    <xf numFmtId="1" fontId="13" fillId="34" borderId="10" xfId="0" applyNumberFormat="1" applyFont="1" applyFill="1" applyBorder="1"/>
    <xf numFmtId="0" fontId="17" fillId="13" borderId="0" xfId="22"/>
    <xf numFmtId="0" fontId="1" fillId="15" borderId="0" xfId="24"/>
    <xf numFmtId="0" fontId="0" fillId="15" borderId="0" xfId="24" applyFont="1"/>
    <xf numFmtId="1" fontId="0" fillId="0" borderId="0" xfId="0" applyNumberFormat="1"/>
    <xf numFmtId="1" fontId="1" fillId="15" borderId="0" xfId="24" applyNumberFormat="1"/>
    <xf numFmtId="0" fontId="18" fillId="0" borderId="0" xfId="0" applyFont="1"/>
    <xf numFmtId="0" fontId="10" fillId="6" borderId="5" xfId="10" applyAlignment="1">
      <alignment horizontal="center"/>
    </xf>
    <xf numFmtId="1" fontId="7" fillId="3" borderId="0" xfId="7" applyNumberFormat="1"/>
    <xf numFmtId="0" fontId="7" fillId="35" borderId="0" xfId="7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" formatCode="0"/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</dxfs>
  <tableStyles count="0" defaultTableStyle="TableStyleMedium2" defaultPivotStyle="PivotStyleLight16"/>
  <colors>
    <mruColors>
      <color rgb="FFFF6871"/>
      <color rgb="FFFFA3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048576" totalsRowShown="0" headerRowDxfId="0">
  <autoFilter ref="A1:T1048576" xr:uid="{00000000-0009-0000-0100-000001000000}"/>
  <tableColumns count="20">
    <tableColumn id="1" xr3:uid="{00000000-0010-0000-0000-000001000000}" name="Movie ID"/>
    <tableColumn id="2" xr3:uid="{00000000-0010-0000-0000-000002000000}" name="Action"/>
    <tableColumn id="3" xr3:uid="{00000000-0010-0000-0000-000003000000}" name="Adventure"/>
    <tableColumn id="4" xr3:uid="{00000000-0010-0000-0000-000004000000}" name="Animation"/>
    <tableColumn id="5" xr3:uid="{00000000-0010-0000-0000-000005000000}" name="Children's"/>
    <tableColumn id="6" xr3:uid="{00000000-0010-0000-0000-000006000000}" name="Comedy"/>
    <tableColumn id="7" xr3:uid="{00000000-0010-0000-0000-000007000000}" name="Crime"/>
    <tableColumn id="8" xr3:uid="{00000000-0010-0000-0000-000008000000}" name="Documentary"/>
    <tableColumn id="9" xr3:uid="{00000000-0010-0000-0000-000009000000}" name="Drama"/>
    <tableColumn id="10" xr3:uid="{00000000-0010-0000-0000-00000A000000}" name="Fantasy"/>
    <tableColumn id="11" xr3:uid="{00000000-0010-0000-0000-00000B000000}" name="Film-Noir"/>
    <tableColumn id="12" xr3:uid="{00000000-0010-0000-0000-00000C000000}" name="Horror"/>
    <tableColumn id="13" xr3:uid="{00000000-0010-0000-0000-00000D000000}" name="Musical"/>
    <tableColumn id="14" xr3:uid="{00000000-0010-0000-0000-00000E000000}" name="Mystery"/>
    <tableColumn id="15" xr3:uid="{00000000-0010-0000-0000-00000F000000}" name="Romance"/>
    <tableColumn id="16" xr3:uid="{00000000-0010-0000-0000-000010000000}" name="Sci-Fi"/>
    <tableColumn id="17" xr3:uid="{00000000-0010-0000-0000-000011000000}" name="Thriller"/>
    <tableColumn id="18" xr3:uid="{00000000-0010-0000-0000-000012000000}" name="War"/>
    <tableColumn id="19" xr3:uid="{00000000-0010-0000-0000-000013000000}" name="Western"/>
    <tableColumn id="20" xr3:uid="{00000000-0010-0000-0000-000014000000}" name="SUM" dataCellStyle="40% - Accent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84"/>
  <sheetViews>
    <sheetView tabSelected="1" topLeftCell="R1" zoomScale="66" workbookViewId="0">
      <selection activeCell="AH36" sqref="AH36"/>
    </sheetView>
  </sheetViews>
  <sheetFormatPr baseColWidth="10" defaultRowHeight="16" x14ac:dyDescent="0.2"/>
  <cols>
    <col min="1" max="1" width="11" customWidth="1"/>
    <col min="3" max="4" width="12" customWidth="1"/>
    <col min="5" max="5" width="11.5" customWidth="1"/>
    <col min="8" max="8" width="14.6640625" customWidth="1"/>
    <col min="11" max="11" width="11.33203125" customWidth="1"/>
    <col min="15" max="15" width="11.1640625" customWidth="1"/>
    <col min="20" max="20" width="10.83203125" style="5"/>
    <col min="28" max="28" width="19.6640625" bestFit="1" customWidth="1"/>
    <col min="31" max="31" width="37" bestFit="1" customWidth="1"/>
    <col min="34" max="34" width="55" bestFit="1" customWidth="1"/>
    <col min="37" max="37" width="57.33203125" bestFit="1" customWidth="1"/>
  </cols>
  <sheetData>
    <row r="1" spans="1:38" x14ac:dyDescent="0.2">
      <c r="A1" s="3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2" t="s">
        <v>20</v>
      </c>
      <c r="T1" s="4" t="s">
        <v>2</v>
      </c>
      <c r="V1" s="4" t="s">
        <v>3</v>
      </c>
      <c r="W1" s="10" t="s">
        <v>241</v>
      </c>
      <c r="Y1" s="4" t="s">
        <v>238</v>
      </c>
      <c r="Z1" s="10" t="s">
        <v>241</v>
      </c>
      <c r="AB1" s="4" t="s">
        <v>239</v>
      </c>
      <c r="AC1" s="10" t="s">
        <v>241</v>
      </c>
      <c r="AE1" s="4" t="s">
        <v>240</v>
      </c>
      <c r="AF1" s="10" t="s">
        <v>241</v>
      </c>
      <c r="AH1" s="4" t="s">
        <v>242</v>
      </c>
      <c r="AI1" s="10" t="s">
        <v>241</v>
      </c>
      <c r="AK1" s="4" t="s">
        <v>243</v>
      </c>
      <c r="AL1" s="10" t="s">
        <v>241</v>
      </c>
    </row>
    <row r="2" spans="1:38" x14ac:dyDescent="0.2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5">
        <v>3</v>
      </c>
      <c r="V2" s="5">
        <v>1</v>
      </c>
      <c r="W2">
        <v>2025</v>
      </c>
      <c r="Y2" s="8" t="s">
        <v>4</v>
      </c>
      <c r="Z2">
        <f>COUNTIF( Table1[Action], 1)</f>
        <v>503</v>
      </c>
      <c r="AB2" t="s">
        <v>21</v>
      </c>
      <c r="AC2">
        <f>COUNTIFS(Table1[Action],1,Table1[Adventure],1)</f>
        <v>128</v>
      </c>
      <c r="AE2" s="9" t="s">
        <v>101</v>
      </c>
      <c r="AF2">
        <f>COUNTIFS(Table1[Action],1,Table1[Adventure],1, Table1[Animation],1)</f>
        <v>3</v>
      </c>
      <c r="AH2" s="9" t="s">
        <v>246</v>
      </c>
      <c r="AI2">
        <f>COUNTIFS(Table1[Action],1,Table1[Adventure],1, Table1[Children''s],1,Table1[Comedy],1)</f>
        <v>2</v>
      </c>
      <c r="AK2" s="9" t="s">
        <v>225</v>
      </c>
      <c r="AL2">
        <f>COUNTIFS(Table1[Action],1, Table1[Adventure],1,Table1[Animation],1,Table1[Children''s],1,Table1[Fantasy],1)</f>
        <v>1</v>
      </c>
    </row>
    <row r="3" spans="1:38" x14ac:dyDescent="0.2">
      <c r="A3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5">
        <v>3</v>
      </c>
      <c r="V3" s="5">
        <v>2</v>
      </c>
      <c r="W3">
        <v>1322</v>
      </c>
      <c r="Y3" s="8" t="s">
        <v>1</v>
      </c>
      <c r="Z3">
        <f>COUNTIF( Table1[Adventure], 1)</f>
        <v>283</v>
      </c>
      <c r="AB3" t="s">
        <v>22</v>
      </c>
      <c r="AC3">
        <f>COUNTIFS(Table1[Action],1,Table1[Children''s],1)</f>
        <v>13</v>
      </c>
      <c r="AD3" s="9"/>
      <c r="AE3" s="9" t="s">
        <v>102</v>
      </c>
      <c r="AF3">
        <f>COUNTIFS(Table1[Action],1,Table1[Adventure],1, Table1[Children''s],1)</f>
        <v>6</v>
      </c>
      <c r="AH3" s="9" t="s">
        <v>247</v>
      </c>
      <c r="AI3">
        <f>COUNTIFS(Table1[Action],1,Table1[Adventure],1, Table1[Children''s],1,Table1[Fantasy],1)</f>
        <v>2</v>
      </c>
      <c r="AK3" s="9" t="s">
        <v>226</v>
      </c>
      <c r="AL3">
        <f>COUNTIFS(Table1[Action],1, Table1[Adventure],1,Table1[Animation],1,Table1[Horror],1,Table1[Sci-Fi],1)</f>
        <v>1</v>
      </c>
    </row>
    <row r="4" spans="1:38" x14ac:dyDescent="0.2">
      <c r="A4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 s="5">
        <v>2</v>
      </c>
      <c r="V4" s="5">
        <v>3</v>
      </c>
      <c r="W4">
        <v>421</v>
      </c>
      <c r="Y4" s="8" t="s">
        <v>5</v>
      </c>
      <c r="Z4">
        <f>COUNTIF( Table1[Animation], 1)</f>
        <v>105</v>
      </c>
      <c r="AB4" t="s">
        <v>23</v>
      </c>
      <c r="AC4">
        <f>COUNTIFS(Table1[Action],1,Table1[Comedy],1)</f>
        <v>65</v>
      </c>
      <c r="AD4" s="9"/>
      <c r="AE4" s="9" t="s">
        <v>103</v>
      </c>
      <c r="AF4">
        <f>COUNTIFS(Table1[Action],1,Table1[Adventure],1, Table1[Comedy],1)</f>
        <v>18</v>
      </c>
      <c r="AH4" s="9" t="s">
        <v>248</v>
      </c>
      <c r="AI4">
        <f>COUNTIFS(Table1[Action],1,Table1[Adventure],1, Table1[Children''s],1,Table1[Sci-Fi],1)</f>
        <v>1</v>
      </c>
      <c r="AK4" s="9" t="s">
        <v>227</v>
      </c>
      <c r="AL4">
        <f>COUNTIFS(Table1[Action],1, Table1[Adventure],1,Table1[Comedy],1,Table1[Horror],1,Table1[Sci-Fi],1)</f>
        <v>1</v>
      </c>
    </row>
    <row r="5" spans="1:38" x14ac:dyDescent="0.2">
      <c r="A5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5">
        <v>2</v>
      </c>
      <c r="V5" s="5">
        <v>4</v>
      </c>
      <c r="W5">
        <v>100</v>
      </c>
      <c r="Y5" s="8" t="s">
        <v>6</v>
      </c>
      <c r="Z5">
        <f>COUNTIF( Table1[Children''s], 1)</f>
        <v>251</v>
      </c>
      <c r="AB5" t="s">
        <v>24</v>
      </c>
      <c r="AC5">
        <f>COUNTIFS(Table1[Action],1,Table1[Crime],1)</f>
        <v>55</v>
      </c>
      <c r="AD5" s="9"/>
      <c r="AE5" s="9" t="s">
        <v>104</v>
      </c>
      <c r="AF5">
        <f>COUNTIFS(Table1[Action],1,Table1[Adventure],1, Table1[Crime],1)</f>
        <v>8</v>
      </c>
      <c r="AH5" s="9" t="s">
        <v>249</v>
      </c>
      <c r="AI5">
        <f>COUNTIFS(Table1[Action],1,Table1[Adventure],1, Table1[Comedy],1,Table1[Crime],1)</f>
        <v>3</v>
      </c>
      <c r="AK5" s="9" t="s">
        <v>228</v>
      </c>
      <c r="AL5">
        <f>COUNTIFS(Table1[Action],1, Table1[Adventure],1,Table1[Drama],1,Table1[Sci-Fi],1,Table1[War],1)</f>
        <v>1</v>
      </c>
    </row>
    <row r="6" spans="1:38" x14ac:dyDescent="0.2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5">
        <v>1</v>
      </c>
      <c r="V6" s="5">
        <v>5</v>
      </c>
      <c r="W6">
        <v>14</v>
      </c>
      <c r="Y6" s="8" t="s">
        <v>7</v>
      </c>
      <c r="Z6">
        <f>COUNTIF( Table1[Comedy], 1)</f>
        <v>1200</v>
      </c>
      <c r="AB6" t="s">
        <v>25</v>
      </c>
      <c r="AC6">
        <f>COUNTIFS(Table1[Action],1,Table1[Drama],1)</f>
        <v>100</v>
      </c>
      <c r="AD6" s="9"/>
      <c r="AE6" s="9" t="s">
        <v>105</v>
      </c>
      <c r="AF6">
        <f>COUNTIFS(Table1[Action],1,Table1[Adventure],1, Table1[Drama],1)</f>
        <v>9</v>
      </c>
      <c r="AH6" s="9" t="s">
        <v>250</v>
      </c>
      <c r="AI6">
        <f>COUNTIFS(Table1[Action],1,Table1[Adventure],1, Table1[Comedy],1,Table1[Horror],1)</f>
        <v>2</v>
      </c>
      <c r="AK6" s="9" t="s">
        <v>229</v>
      </c>
      <c r="AL6">
        <f>COUNTIFS(Table1[Action],1, Table1[Adventure],1,Table1[Romance],1,Table1[Sci-Fi],1,Table1[War],1)</f>
        <v>1</v>
      </c>
    </row>
    <row r="7" spans="1:38" x14ac:dyDescent="0.2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 s="5">
        <v>3</v>
      </c>
      <c r="V7" s="5">
        <v>6</v>
      </c>
      <c r="W7">
        <v>1</v>
      </c>
      <c r="Y7" s="8" t="s">
        <v>8</v>
      </c>
      <c r="Z7">
        <f>COUNTIF( Table1[Crime], 1)</f>
        <v>211</v>
      </c>
      <c r="AB7" t="s">
        <v>26</v>
      </c>
      <c r="AC7">
        <f>COUNTIFS(Table1[Action],1,Table1[Horror],1)</f>
        <v>25</v>
      </c>
      <c r="AD7" s="9"/>
      <c r="AE7" s="9" t="s">
        <v>106</v>
      </c>
      <c r="AF7">
        <f>COUNTIFS(Table1[Action],1,Table1[Adventure],1, Table1[Fantasy],1)</f>
        <v>10</v>
      </c>
      <c r="AH7" s="9" t="s">
        <v>251</v>
      </c>
      <c r="AI7">
        <f>COUNTIFS(Table1[Action],1,Table1[Adventure],1, Table1[Comedy],1,Table1[Romance],1)</f>
        <v>4</v>
      </c>
      <c r="AK7" s="9" t="s">
        <v>230</v>
      </c>
      <c r="AL7">
        <f>COUNTIFS(Table1[Action],1, Table1[Adventure],1,Table1[Sci-Fi],1,Table1[Thriller],1,Table1[War],1)</f>
        <v>1</v>
      </c>
    </row>
    <row r="8" spans="1:38" x14ac:dyDescent="0.2">
      <c r="A8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 s="5">
        <v>2</v>
      </c>
      <c r="V8" s="5">
        <v>7</v>
      </c>
      <c r="W8">
        <v>0</v>
      </c>
      <c r="Y8" s="8" t="s">
        <v>9</v>
      </c>
      <c r="Z8">
        <f>COUNTIF( Table1[Documentary], 1)</f>
        <v>127</v>
      </c>
      <c r="AB8" t="s">
        <v>27</v>
      </c>
      <c r="AC8">
        <f>COUNTIFS(Table1[Action],1,Table1[Romance],1)</f>
        <v>35</v>
      </c>
      <c r="AD8" s="9"/>
      <c r="AE8" s="9" t="s">
        <v>107</v>
      </c>
      <c r="AF8">
        <f>COUNTIFS(Table1[Action],1,Table1[Adventure],1, Table1[Horror],1)</f>
        <v>8</v>
      </c>
      <c r="AH8" s="9" t="s">
        <v>252</v>
      </c>
      <c r="AI8">
        <f>COUNTIFS(Table1[Action],1,Table1[Adventure],1, Table1[Comedy],1,Table1[Sci-Fi],1)</f>
        <v>2</v>
      </c>
      <c r="AK8" s="9" t="s">
        <v>231</v>
      </c>
      <c r="AL8">
        <f>COUNTIFS(Table1[Action],1, Table1[Comedy],1,Table1[Crime],1,Table1[Horror],1,Table1[Thriller],1)</f>
        <v>1</v>
      </c>
    </row>
    <row r="9" spans="1:38" x14ac:dyDescent="0.2">
      <c r="A9">
        <v>8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5">
        <v>2</v>
      </c>
      <c r="V9" s="5">
        <v>8</v>
      </c>
      <c r="W9">
        <v>0</v>
      </c>
      <c r="Y9" s="8" t="s">
        <v>10</v>
      </c>
      <c r="Z9">
        <f>COUNTIF( Table1[Drama], 1)</f>
        <v>1603</v>
      </c>
      <c r="AB9" t="s">
        <v>28</v>
      </c>
      <c r="AC9">
        <f>COUNTIFS(Table1[Action],1,Table1[Sci-Fi],1)</f>
        <v>107</v>
      </c>
      <c r="AD9" s="9"/>
      <c r="AE9" s="9" t="s">
        <v>108</v>
      </c>
      <c r="AF9">
        <f>COUNTIFS(Table1[Action],1,Table1[Adventure],1, Table1[Mystery],1)</f>
        <v>3</v>
      </c>
      <c r="AH9" s="9" t="s">
        <v>253</v>
      </c>
      <c r="AI9">
        <f>COUNTIFS(Table1[Action],1,Table1[Adventure],1, Table1[Comedy],1,Table1[War],1)</f>
        <v>1</v>
      </c>
      <c r="AK9" s="9" t="s">
        <v>232</v>
      </c>
      <c r="AL9">
        <f>COUNTIFS(Table1[Action],1, Table1[Drama],1,Table1[Mystery],1,Table1[Romance],1,Table1[Thriller],1)</f>
        <v>1</v>
      </c>
    </row>
    <row r="10" spans="1:38" x14ac:dyDescent="0.2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5">
        <v>1</v>
      </c>
      <c r="Y10" s="8" t="s">
        <v>11</v>
      </c>
      <c r="Z10">
        <f>COUNTIF( Table1[Fantasy], 1)</f>
        <v>68</v>
      </c>
      <c r="AB10" t="s">
        <v>29</v>
      </c>
      <c r="AC10">
        <f>COUNTIFS(Table1[Action],1,Table1[Thriller],1)</f>
        <v>133</v>
      </c>
      <c r="AD10" s="9"/>
      <c r="AE10" s="9" t="s">
        <v>109</v>
      </c>
      <c r="AF10">
        <f>COUNTIFS(Table1[Action],1,Table1[Adventure],1, Table1[Romance],1)</f>
        <v>11</v>
      </c>
      <c r="AH10" s="9" t="s">
        <v>254</v>
      </c>
      <c r="AI10">
        <f>COUNTIFS(Table1[Action],1,Table1[Adventure],1, Table1[Crime],1,Table1[Drama],1)</f>
        <v>1</v>
      </c>
      <c r="AK10" s="9" t="s">
        <v>233</v>
      </c>
      <c r="AL10">
        <f>COUNTIFS(Table1[Adventure],1, Table1[Animation],1,Table1[Children''s],1,Table1[Comedy],1,Table1[Fantasy],1)</f>
        <v>1</v>
      </c>
    </row>
    <row r="11" spans="1:38" x14ac:dyDescent="0.2">
      <c r="A11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5">
        <v>3</v>
      </c>
      <c r="V11" s="6" t="s">
        <v>2</v>
      </c>
      <c r="W11">
        <v>3883</v>
      </c>
      <c r="Y11" s="8" t="s">
        <v>12</v>
      </c>
      <c r="Z11">
        <f>COUNTIF( Table1[Film-Noir], 1)</f>
        <v>44</v>
      </c>
      <c r="AB11" t="s">
        <v>30</v>
      </c>
      <c r="AC11">
        <f>COUNTIFS(Table1[Action],1,Table1[War],1)</f>
        <v>46</v>
      </c>
      <c r="AD11" s="9"/>
      <c r="AE11" s="9" t="s">
        <v>110</v>
      </c>
      <c r="AF11">
        <f>COUNTIFS(Table1[Action],1,Table1[Adventure],1, Table1[Sci-Fi],1)</f>
        <v>40</v>
      </c>
      <c r="AH11" s="9" t="s">
        <v>255</v>
      </c>
      <c r="AI11">
        <f>COUNTIFS(Table1[Action],1,Table1[Adventure],1, Table1[Crime],1,Table1[Thriller],1)</f>
        <v>1</v>
      </c>
      <c r="AK11" s="9" t="s">
        <v>234</v>
      </c>
      <c r="AL11">
        <f>COUNTIFS(Table1[Adventure],1, Table1[Animation],1,Table1[Children''s],1,Table1[Comedy],1,Table1[Musical],1)</f>
        <v>1</v>
      </c>
    </row>
    <row r="12" spans="1:38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 s="5">
        <v>3</v>
      </c>
      <c r="Y12" s="8" t="s">
        <v>13</v>
      </c>
      <c r="Z12">
        <f>COUNTIF( Table1[Horror], 1)</f>
        <v>343</v>
      </c>
      <c r="AB12" t="s">
        <v>31</v>
      </c>
      <c r="AC12">
        <f>COUNTIFS(Table1[Action],1,Table1[Western],1)</f>
        <v>10</v>
      </c>
      <c r="AD12" s="9"/>
      <c r="AE12" s="9" t="s">
        <v>111</v>
      </c>
      <c r="AF12">
        <f>COUNTIFS(Table1[Action],1,Table1[Adventure],1, Table1[Thriller],1)</f>
        <v>24</v>
      </c>
      <c r="AH12" s="9" t="s">
        <v>256</v>
      </c>
      <c r="AI12">
        <f>COUNTIFS(Table1[Action],1,Table1[Adventure],1, Table1[Romance],1,Table1[Drama],1)</f>
        <v>1</v>
      </c>
      <c r="AK12" s="9" t="s">
        <v>235</v>
      </c>
      <c r="AL12">
        <f>COUNTIFS(Table1[Adventure],1, Table1[Children''s],1,Table1[Comedy],1,Table1[Fantasy],1,Table1[Romance],1)</f>
        <v>1</v>
      </c>
    </row>
    <row r="13" spans="1:38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5">
        <v>2</v>
      </c>
      <c r="Y13" s="8" t="s">
        <v>14</v>
      </c>
      <c r="Z13">
        <f>COUNTIF( Table1[Musical], 1)</f>
        <v>114</v>
      </c>
      <c r="AB13" s="7" t="s">
        <v>32</v>
      </c>
      <c r="AC13">
        <f>COUNTIFS(Table1[Adventure],1,Table1[Children''s],1)</f>
        <v>81</v>
      </c>
      <c r="AD13" s="9"/>
      <c r="AE13" s="9" t="s">
        <v>112</v>
      </c>
      <c r="AF13">
        <f>COUNTIFS(Table1[Action],1,Table1[Adventure],1, Table1[War],1)</f>
        <v>8</v>
      </c>
      <c r="AG13" s="7"/>
      <c r="AH13" s="9" t="s">
        <v>257</v>
      </c>
      <c r="AI13">
        <f>COUNTIFS(Table1[Action],1,Table1[Adventure],1, Table1[Thriller],1,Table1[Drama],1)</f>
        <v>1</v>
      </c>
      <c r="AJ13" s="7"/>
      <c r="AK13" s="9" t="s">
        <v>236</v>
      </c>
      <c r="AL13">
        <f>COUNTIFS(Table1[Adventure],1, Table1[Children''s],1,Table1[Comedy],1,Table1[Fantasy],1,Table1[Sci-Fi],1)</f>
        <v>1</v>
      </c>
    </row>
    <row r="14" spans="1:38" x14ac:dyDescent="0.2">
      <c r="A14">
        <v>13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">
        <v>2</v>
      </c>
      <c r="Y14" s="8" t="s">
        <v>15</v>
      </c>
      <c r="Z14">
        <f>COUNTIF( Table1[Mystery], 1)</f>
        <v>106</v>
      </c>
      <c r="AB14" t="s">
        <v>33</v>
      </c>
      <c r="AC14">
        <f>COUNTIFS(Table1[Adventure],1,Table1[Comedy],1)</f>
        <v>44</v>
      </c>
      <c r="AD14" s="9"/>
      <c r="AE14" s="9" t="s">
        <v>113</v>
      </c>
      <c r="AF14">
        <f>COUNTIFS(Table1[Action],1,Table1[Adventure],1, Table1[Western],1)</f>
        <v>1</v>
      </c>
      <c r="AH14" s="9" t="s">
        <v>258</v>
      </c>
      <c r="AI14">
        <f>COUNTIFS(Table1[Action],1,Table1[Adventure],1, Table1[Fantasy],1,Table1[Sci-Fi],1)</f>
        <v>3</v>
      </c>
      <c r="AK14" s="9" t="s">
        <v>237</v>
      </c>
      <c r="AL14">
        <f>COUNTIFS(Table1[Animation],1, Table1[Children''s],1,Table1[Comedy],1,Table1[Musical],1,Table1[Romance],1)</f>
        <v>2</v>
      </c>
    </row>
    <row r="15" spans="1:38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5">
        <v>1</v>
      </c>
      <c r="Y15" s="8" t="s">
        <v>16</v>
      </c>
      <c r="Z15">
        <f>COUNTIF( Table1[Romance], 1)</f>
        <v>471</v>
      </c>
      <c r="AB15" t="s">
        <v>34</v>
      </c>
      <c r="AC15">
        <f>COUNTIFS(Table1[Adventure],1,Table1[Drama],1)</f>
        <v>33</v>
      </c>
      <c r="AD15" s="9"/>
      <c r="AE15" s="9" t="s">
        <v>114</v>
      </c>
      <c r="AF15">
        <f>COUNTIFS(Table1[Action],1,Table1[Children''s],1, Table1[Fantasy],1)</f>
        <v>5</v>
      </c>
      <c r="AH15" s="9" t="s">
        <v>259</v>
      </c>
      <c r="AI15">
        <f>COUNTIFS(Table1[Action],1,Table1[Adventure],1, Table1[Horror],1,Table1[Thriller],1)</f>
        <v>1</v>
      </c>
    </row>
    <row r="16" spans="1:38" x14ac:dyDescent="0.2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 s="5">
        <v>3</v>
      </c>
      <c r="Y16" s="8" t="s">
        <v>17</v>
      </c>
      <c r="Z16">
        <f>COUNTIF( Table1[Sci-Fi], 1)</f>
        <v>276</v>
      </c>
      <c r="AB16" t="s">
        <v>35</v>
      </c>
      <c r="AC16">
        <f>COUNTIFS(Table1[Adventure],1,Table1[Fantasy],1)</f>
        <v>35</v>
      </c>
      <c r="AD16" s="9"/>
      <c r="AE16" s="9" t="s">
        <v>115</v>
      </c>
      <c r="AF16">
        <f>COUNTIFS(Table1[Action],1,Table1[Comedy],1,Table1[Crime], 1)</f>
        <v>12</v>
      </c>
      <c r="AH16" s="9" t="s">
        <v>260</v>
      </c>
      <c r="AI16">
        <f>COUNTIFS(Table1[Action],1,Table1[Adventure],1, Table1[Mystery],1,Table1[Sci-Fi],1)</f>
        <v>1</v>
      </c>
      <c r="AK16" s="4" t="s">
        <v>245</v>
      </c>
      <c r="AL16" s="10" t="s">
        <v>241</v>
      </c>
    </row>
    <row r="17" spans="1:38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 s="5">
        <v>2</v>
      </c>
      <c r="Y17" s="8" t="s">
        <v>18</v>
      </c>
      <c r="Z17">
        <f>COUNTIF( Table1[Thriller], 1)</f>
        <v>492</v>
      </c>
      <c r="AB17" t="s">
        <v>36</v>
      </c>
      <c r="AC17">
        <f>COUNTIFS(Table1[Adventure],1,Table1[Musical],1)</f>
        <v>9</v>
      </c>
      <c r="AD17" s="9"/>
      <c r="AE17" s="9" t="s">
        <v>116</v>
      </c>
      <c r="AF17">
        <f>COUNTIFS(Table1[Action],1,Table1[Comedy],1,Table1[Drama], 1)</f>
        <v>10</v>
      </c>
      <c r="AH17" s="9" t="s">
        <v>261</v>
      </c>
      <c r="AI17">
        <f>COUNTIFS(Table1[Action],1,Table1[Adventure],1, Table1[Romance],1,Table1[Thriller],1)</f>
        <v>2</v>
      </c>
      <c r="AK17" s="9" t="s">
        <v>244</v>
      </c>
      <c r="AL17">
        <f>COUNTIFS(Table1[Action],1,Table1[Animation],1, Table1[Children''s],1,Table1[Sci-Fi],1,Table1[Thriller],1,Table1[War],1)</f>
        <v>1</v>
      </c>
    </row>
    <row r="18" spans="1:38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 s="5">
        <v>2</v>
      </c>
      <c r="Y18" s="8" t="s">
        <v>19</v>
      </c>
      <c r="Z18">
        <f>COUNTIF( Table1[War], 1)</f>
        <v>143</v>
      </c>
      <c r="AB18" t="s">
        <v>37</v>
      </c>
      <c r="AC18">
        <f>COUNTIFS(Table1[Adventure],1,Table1[Romance],1)</f>
        <v>27</v>
      </c>
      <c r="AD18" s="9"/>
      <c r="AE18" s="9" t="s">
        <v>117</v>
      </c>
      <c r="AF18">
        <f>COUNTIFS(Table1[Action],1,Table1[Comedy],1,Table1[Fantasy], 1)</f>
        <v>1</v>
      </c>
      <c r="AH18" s="9" t="s">
        <v>262</v>
      </c>
      <c r="AI18">
        <f>COUNTIFS(Table1[Action],1,Table1[Adventure],1, Table1[Romance],1,Table1[War],1)</f>
        <v>2</v>
      </c>
    </row>
    <row r="19" spans="1:38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 s="5">
        <v>1</v>
      </c>
      <c r="Y19" s="8" t="s">
        <v>20</v>
      </c>
      <c r="Z19">
        <f>COUNTIF( Table1[Western], 1)</f>
        <v>68</v>
      </c>
      <c r="AB19" t="s">
        <v>38</v>
      </c>
      <c r="AC19">
        <f>COUNTIFS(Table1[Adventure],1,Table1[Sci-Fi],1)</f>
        <v>67</v>
      </c>
      <c r="AD19" s="9"/>
      <c r="AE19" s="9" t="s">
        <v>118</v>
      </c>
      <c r="AF19">
        <f>COUNTIFS(Table1[Action],1,Table1[Comedy],1,Table1[Musical], 1)</f>
        <v>3</v>
      </c>
      <c r="AH19" s="9" t="s">
        <v>263</v>
      </c>
      <c r="AI19">
        <f>COUNTIFS(Table1[Action],1,Table1[Adventure],1, Table1[Thriller],1,Table1[Sci-Fi],1)</f>
        <v>8</v>
      </c>
      <c r="AK19" t="s">
        <v>224</v>
      </c>
    </row>
    <row r="20" spans="1:38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5">
        <v>1</v>
      </c>
      <c r="AB20" t="s">
        <v>39</v>
      </c>
      <c r="AC20">
        <f>COUNTIFS(Table1[Adventure],1,Table1[Thriller],1)</f>
        <v>31</v>
      </c>
      <c r="AD20" s="9"/>
      <c r="AE20" s="9" t="s">
        <v>119</v>
      </c>
      <c r="AF20">
        <f>COUNTIFS(Table1[Action],1,Table1[Comedy],1,Table1[War], 1)</f>
        <v>4</v>
      </c>
      <c r="AH20" s="9" t="s">
        <v>264</v>
      </c>
      <c r="AI20">
        <f>COUNTIFS(Table1[Action],1,Table1[Adventure],1, Table1[War],1,Table1[Sci-Fi],1)</f>
        <v>4</v>
      </c>
    </row>
    <row r="21" spans="1:38" x14ac:dyDescent="0.2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5">
        <v>1</v>
      </c>
      <c r="Y21" s="11" t="s">
        <v>312</v>
      </c>
      <c r="Z21" s="11"/>
      <c r="AB21" t="s">
        <v>40</v>
      </c>
      <c r="AC21">
        <f>COUNTIFS(Table1[Adventure],1,Table1[War],1)</f>
        <v>12</v>
      </c>
      <c r="AD21" s="9"/>
      <c r="AE21" s="9" t="s">
        <v>120</v>
      </c>
      <c r="AF21">
        <f>COUNTIFS(Table1[Action],1,Table1[Comedy],1,Table1[Western], 1)</f>
        <v>4</v>
      </c>
      <c r="AH21" s="9" t="s">
        <v>265</v>
      </c>
      <c r="AI21">
        <f>COUNTIFS(Table1[Action],1,Table1[Comedy],1, Table1[Crime],1,Table1[Drama],1)</f>
        <v>7</v>
      </c>
    </row>
    <row r="22" spans="1:38" x14ac:dyDescent="0.2">
      <c r="A22">
        <v>21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5">
        <v>3</v>
      </c>
      <c r="Y22" s="12" t="s">
        <v>238</v>
      </c>
      <c r="Z22" s="10" t="s">
        <v>241</v>
      </c>
      <c r="AB22" t="s">
        <v>41</v>
      </c>
      <c r="AC22">
        <f>COUNTIFS(Table1[Adventure],1,Table1[Western],1)</f>
        <v>4</v>
      </c>
      <c r="AD22" s="9"/>
      <c r="AE22" s="9" t="s">
        <v>121</v>
      </c>
      <c r="AF22">
        <f>COUNTIFS(Table1[Action],1,Table1[Crime],1,Table1[Drama], 1)</f>
        <v>17</v>
      </c>
      <c r="AH22" s="9" t="s">
        <v>266</v>
      </c>
      <c r="AI22">
        <f>COUNTIFS(Table1[Action],1,Table1[Comedy],1, Table1[Musical],1,Table1[Sci-Fi],1)</f>
        <v>1</v>
      </c>
    </row>
    <row r="23" spans="1:38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 s="5">
        <v>3</v>
      </c>
      <c r="Y23" s="11" t="s">
        <v>4</v>
      </c>
      <c r="Z23">
        <f>COUNTIFS(Table1[Action],1,Table1[Adventure],0,Table1[Animation],0,Table1[Children''s],0,Table1[Comedy],0,Table1[Crime],0,Table1[Documentary],0,Table1[Drama],0,Table1[Fantasy],0,Table1[Film-Noir],0,Table1[Horror],0,Table1[Musical],0,Table1[Mystery],0,Table1[Romance],0,Table1[Sci-Fi],0,Table1[Thriller],0,Table1[War],0,Table1[Western],0)</f>
        <v>65</v>
      </c>
      <c r="AB23" t="s">
        <v>42</v>
      </c>
      <c r="AC23">
        <f>COUNTIFS(Table1[Animation],1,Table1[Children''s],1)</f>
        <v>84</v>
      </c>
      <c r="AD23" s="9"/>
      <c r="AE23" s="9" t="s">
        <v>122</v>
      </c>
      <c r="AF23">
        <f>COUNTIFS(Table1[Action],1,Table1[Crime],1,Table1[Mystery], 1)</f>
        <v>2</v>
      </c>
      <c r="AH23" s="9" t="s">
        <v>267</v>
      </c>
      <c r="AI23">
        <f>COUNTIFS(Table1[Action],1,Table1[Comedy],1, Table1[Romance],1,Table1[Thriller],1)</f>
        <v>1</v>
      </c>
    </row>
    <row r="24" spans="1:38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 s="5">
        <v>1</v>
      </c>
      <c r="Y24" s="11" t="s">
        <v>1</v>
      </c>
      <c r="Z24">
        <f>COUNTIFS(Table1[Action],0,Table1[Adventure],1,Table1[Animation],0,Table1[Children''s],0,Table1[Comedy],0,Table1[Crime],0,Table1[Documentary],0,Table1[Drama],0,Table1[Fantasy],0,Table1[Film-Noir],0,Table1[Horror],0,Table1[Musical],0,Table1[Mystery],0,Table1[Romance],0,Table1[Sci-Fi],0,Table1[Thriller],0,Table1[War],0,Table1[Western],0)</f>
        <v>17</v>
      </c>
      <c r="AB24" t="s">
        <v>43</v>
      </c>
      <c r="AC24">
        <f>COUNTIFS(Table1[Animation],1,Table1[Comedy],1)</f>
        <v>25</v>
      </c>
      <c r="AD24" s="9"/>
      <c r="AE24" s="9" t="s">
        <v>123</v>
      </c>
      <c r="AF24">
        <f>COUNTIFS(Table1[Action],1,Table1[Crime],1,Table1[Romance], 1)</f>
        <v>4</v>
      </c>
      <c r="AH24" s="9" t="s">
        <v>268</v>
      </c>
      <c r="AI24">
        <f>COUNTIFS(Table1[Action],1,Table1[Comedy],1, Table1[Sci-Fi],1,Table1[Thriller],1)</f>
        <v>1</v>
      </c>
    </row>
    <row r="25" spans="1:38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 s="5">
        <v>2</v>
      </c>
      <c r="Y25" s="11" t="s">
        <v>5</v>
      </c>
      <c r="Z25">
        <f>COUNTIFS(Table1[Action],0,Table1[Adventure],0,Table1[Animation],1,Table1[Children''s],0,Table1[Comedy],0,Table1[Crime],0,Table1[Documentary],0,Table1[Drama],0,Table1[Fantasy],0,Table1[Film-Noir],0,Table1[Horror],0,Table1[Musical],0,Table1[Mystery],0,Table1[Romance],0,Table1[Sci-Fi],0,Table1[Thriller],0,Table1[War],0,Table1[Western],0)</f>
        <v>2</v>
      </c>
      <c r="AB25" t="s">
        <v>44</v>
      </c>
      <c r="AC25">
        <f>COUNTIFS(Table1[Animation],1,Table1[Musical],1)</f>
        <v>32</v>
      </c>
      <c r="AD25" s="9"/>
      <c r="AE25" s="9" t="s">
        <v>124</v>
      </c>
      <c r="AF25">
        <f>COUNTIFS(Table1[Action],1,Table1[Crime],1,Table1[Sci-Fi], 1)</f>
        <v>3</v>
      </c>
      <c r="AH25" s="9" t="s">
        <v>269</v>
      </c>
      <c r="AI25">
        <f>COUNTIFS(Table1[Action],1,Table1[Comedy],1, Table1[Sci-Fi],1,Table1[War],1)</f>
        <v>1</v>
      </c>
    </row>
    <row r="26" spans="1:38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 s="5">
        <v>2</v>
      </c>
      <c r="Y26" s="11" t="s">
        <v>6</v>
      </c>
      <c r="Z26">
        <f>COUNTIFS(Table1[Action],0,Table1[Adventure],0,Table1[Animation],0,Table1[Children''s],1,Table1[Comedy],0,Table1[Crime],0,Table1[Documentary],0,Table1[Drama],0,Table1[Fantasy],0,Table1[Film-Noir],0,Table1[Horror],0,Table1[Musical],0,Table1[Mystery],0,Table1[Romance],0,Table1[Sci-Fi],0,Table1[Thriller],0,Table1[War],0,Table1[Western],0)</f>
        <v>5</v>
      </c>
      <c r="AB26" t="s">
        <v>45</v>
      </c>
      <c r="AC26">
        <f>COUNTIFS(Table1[Animation],1,Table1[Mystery],1)</f>
        <v>1</v>
      </c>
      <c r="AD26" s="9"/>
      <c r="AE26" s="9" t="s">
        <v>125</v>
      </c>
      <c r="AF26">
        <f>COUNTIFS(Table1[Action],1,Table1[Crime],1,Table1[Thriller], 1)</f>
        <v>11</v>
      </c>
      <c r="AH26" s="9" t="s">
        <v>270</v>
      </c>
      <c r="AI26">
        <f>COUNTIFS(Table1[Action],1,Table1[Crime],1, Table1[Drama],1,Table1[Thriller],1)</f>
        <v>2</v>
      </c>
    </row>
    <row r="27" spans="1:38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5">
        <v>1</v>
      </c>
      <c r="Y27" s="11" t="s">
        <v>7</v>
      </c>
      <c r="Z27">
        <f>COUNTIFS(Table1[Action],0,Table1[Adventure],0,Table1[Animation],0,Table1[Children''s],0,Table1[Comedy],1,Table1[Crime],0,Table1[Documentary],0,Table1[Drama],0,Table1[Fantasy],0,Table1[Film-Noir],0,Table1[Horror],0,Table1[Musical],0,Table1[Mystery],0,Table1[Romance],0,Table1[Sci-Fi],0,Table1[Thriller],0,Table1[War],0,Table1[Western],0)</f>
        <v>521</v>
      </c>
      <c r="AB27" t="s">
        <v>46</v>
      </c>
      <c r="AC27">
        <f>COUNTIFS(Table1[Animation],1,Table1[Sci-Fi],1)</f>
        <v>8</v>
      </c>
      <c r="AD27" s="9"/>
      <c r="AE27" s="9" t="s">
        <v>126</v>
      </c>
      <c r="AF27">
        <f>COUNTIFS(Table1[Action],1,Table1[Drama],1,Table1[Mystery],1)</f>
        <v>2</v>
      </c>
      <c r="AH27" s="9" t="s">
        <v>271</v>
      </c>
      <c r="AI27">
        <f>COUNTIFS(Table1[Action],1,Table1[Crime],1, Table1[Mystery],1,Table1[Thriller],1)</f>
        <v>1</v>
      </c>
    </row>
    <row r="28" spans="1:38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5">
        <v>1</v>
      </c>
      <c r="Y28" s="11" t="s">
        <v>8</v>
      </c>
      <c r="Z28">
        <f>COUNTIFS(Table1[Action],0,Table1[Adventure],0,Table1[Animation],0,Table1[Children''s],0,Table1[Comedy],0,Table1[Crime],1,Table1[Documentary],0,Table1[Drama],0,Table1[Fantasy],0,Table1[Film-Noir],0,Table1[Horror],0,Table1[Musical],0,Table1[Mystery],0,Table1[Romance],0,Table1[Sci-Fi],0,Table1[Thriller],0,Table1[War],0,Table1[Western],0)</f>
        <v>26</v>
      </c>
      <c r="AB28" t="s">
        <v>47</v>
      </c>
      <c r="AC28">
        <f>COUNTIFS(Table1[Children''s],1,Table1[Comedy],1)</f>
        <v>93</v>
      </c>
      <c r="AD28" s="9"/>
      <c r="AE28" s="9" t="s">
        <v>127</v>
      </c>
      <c r="AF28">
        <f>COUNTIFS(Table1[Action],1,Table1[Drama],1,Table1[Romance],1)</f>
        <v>7</v>
      </c>
      <c r="AH28" s="9" t="s">
        <v>272</v>
      </c>
      <c r="AI28">
        <f>COUNTIFS(Table1[Action],1,Table1[Drama],1, Table1[Fantasy],1,Table1[Romance],1)</f>
        <v>1</v>
      </c>
    </row>
    <row r="29" spans="1:38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 s="5">
        <v>1</v>
      </c>
      <c r="Y29" s="11" t="s">
        <v>9</v>
      </c>
      <c r="Z29">
        <f>COUNTIFS(Table1[Action],0,Table1[Adventure],0,Table1[Animation],0,Table1[Children''s],0,Table1[Comedy],0,Table1[Crime],0,Table1[Documentary],1,Table1[Drama],0,Table1[Fantasy],0,Table1[Film-Noir],0,Table1[Horror],0,Table1[Musical],0,Table1[Mystery],0,Table1[Romance],0,Table1[Sci-Fi],0,Table1[Thriller],0,Table1[War],0,Table1[Western],0)</f>
        <v>116</v>
      </c>
      <c r="AB29" t="s">
        <v>48</v>
      </c>
      <c r="AC29">
        <f>COUNTIFS(Table1[Children''s],1,Table1[Drama],1)</f>
        <v>27</v>
      </c>
      <c r="AD29" s="9"/>
      <c r="AE29" s="9" t="s">
        <v>128</v>
      </c>
      <c r="AF29">
        <f>COUNTIFS(Table1[Action],1,Table1[Drama],1,Table1[Thriller],1)</f>
        <v>18</v>
      </c>
      <c r="AH29" s="9" t="s">
        <v>273</v>
      </c>
      <c r="AI29">
        <f>COUNTIFS(Table1[Action],1,Table1[Drama],1, Table1[Romance],1,Table1[Thriller],1)</f>
        <v>3</v>
      </c>
    </row>
    <row r="30" spans="1:38" x14ac:dyDescent="0.2">
      <c r="A30">
        <v>29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 s="5">
        <v>2</v>
      </c>
      <c r="Y30" s="11" t="s">
        <v>10</v>
      </c>
      <c r="Z30">
        <f>COUNTIFS(Table1[Action],0,Table1[Adventure],0,Table1[Animation],0,Table1[Children''s],0,Table1[Comedy],0,Table1[Crime],0,Table1[Documentary],0,Table1[Drama],1,Table1[Fantasy],0,Table1[Film-Noir],0,Table1[Horror],0,Table1[Musical],0,Table1[Mystery],0,Table1[Romance],0,Table1[Sci-Fi],0,Table1[Thriller],0,Table1[War],0,Table1[Western],0)</f>
        <v>843</v>
      </c>
      <c r="AB30" t="s">
        <v>49</v>
      </c>
      <c r="AC30">
        <f>COUNTIFS(Table1[Children''s],1,Table1[Fantasy],1)</f>
        <v>38</v>
      </c>
      <c r="AD30" s="9"/>
      <c r="AE30" s="9" t="s">
        <v>129</v>
      </c>
      <c r="AF30">
        <f>COUNTIFS(Table1[Action],1,Table1[Drama],1,Table1[War],1)</f>
        <v>15</v>
      </c>
      <c r="AH30" s="9" t="s">
        <v>274</v>
      </c>
      <c r="AI30">
        <f>COUNTIFS(Table1[Action],1,Table1[Drama],1, Table1[Sci-Fi],1,Table1[Thriller],1)</f>
        <v>1</v>
      </c>
    </row>
    <row r="31" spans="1:38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5">
        <v>1</v>
      </c>
      <c r="Y31" s="11" t="s">
        <v>11</v>
      </c>
      <c r="Z31">
        <f>COUNTIFS(Table1[Action],0,Table1[Adventure],0,Table1[Animation],0,Table1[Children''s],0,Table1[Comedy],0,Table1[Crime],0,Table1[Documentary],0,Table1[Drama],0,Table1[Fantasy],1,Table1[Film-Noir],0,Table1[Horror],0,Table1[Musical],0,Table1[Mystery],0,Table1[Romance],0,Table1[Sci-Fi],0,Table1[Thriller],0,Table1[War],0,Table1[Western],0)</f>
        <v>1</v>
      </c>
      <c r="AB31" t="s">
        <v>50</v>
      </c>
      <c r="AC31">
        <f>COUNTIFS(Table1[Children''s],1,Table1[Horror],1)</f>
        <v>1</v>
      </c>
      <c r="AD31" s="9"/>
      <c r="AE31" s="9" t="s">
        <v>130</v>
      </c>
      <c r="AF31">
        <f>COUNTIFS(Table1[Action],1,Table1[Drama],1,Table1[Western],1)</f>
        <v>1</v>
      </c>
      <c r="AH31" s="9" t="s">
        <v>275</v>
      </c>
      <c r="AI31">
        <f>COUNTIFS(Table1[Action],1,Table1[Drama],1, Table1[War],1,Table1[Thriller],1)</f>
        <v>1</v>
      </c>
    </row>
    <row r="32" spans="1:38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5">
        <v>1</v>
      </c>
      <c r="Y32" s="11" t="s">
        <v>12</v>
      </c>
      <c r="Z32">
        <f>COUNTIFS(Table1[Action],0,Table1[Adventure],0,Table1[Animation],0,Table1[Children''s],0,Table1[Comedy],0,Table1[Crime],0,Table1[Documentary],0,Table1[Drama],0,Table1[Fantasy],0,Table1[Film-Noir],1,Table1[Horror],0,Table1[Musical],0,Table1[Mystery],0,Table1[Romance],0,Table1[Sci-Fi],0,Table1[Thriller],0,Table1[War],0,Table1[Western],0)</f>
        <v>10</v>
      </c>
      <c r="AB32" t="s">
        <v>51</v>
      </c>
      <c r="AC32">
        <f>COUNTIFS(Table1[Children''s],1,Table1[Musical],1)</f>
        <v>37</v>
      </c>
      <c r="AD32" s="9"/>
      <c r="AE32" s="9" t="s">
        <v>131</v>
      </c>
      <c r="AF32">
        <f>COUNTIFS(Table1[Action],1,Table1[Horror],1,Table1[Sci-Fi],1)</f>
        <v>12</v>
      </c>
      <c r="AH32" s="9" t="s">
        <v>276</v>
      </c>
      <c r="AI32">
        <f>COUNTIFS(Table1[Action],1,Table1[Horror],1, Table1[Sci-Fi],1,Table1[Thriller],1)</f>
        <v>3</v>
      </c>
    </row>
    <row r="33" spans="1:35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 s="5">
        <v>2</v>
      </c>
      <c r="Y33" s="11" t="s">
        <v>13</v>
      </c>
      <c r="Z33">
        <f>COUNTIFS(Table1[Action],0,Table1[Adventure],0,Table1[Animation],0,Table1[Children''s],0,Table1[Comedy],0,Table1[Crime],0,Table1[Documentary],0,Table1[Drama],0,Table1[Fantasy],0,Table1[Film-Noir],0,Table1[Horror],1,Table1[Musical],0,Table1[Mystery],0,Table1[Romance],0,Table1[Sci-Fi],0,Table1[Thriller],0,Table1[War],0,Table1[Western],0)</f>
        <v>178</v>
      </c>
      <c r="AB33" t="s">
        <v>52</v>
      </c>
      <c r="AC33">
        <f>COUNTIFS(Table1[Children''s],1,Table1[Sci-Fi],1)</f>
        <v>14</v>
      </c>
      <c r="AD33" s="9"/>
      <c r="AE33" s="9" t="s">
        <v>132</v>
      </c>
      <c r="AF33">
        <f>COUNTIFS(Table1[Action],1,Table1[Horror],1,Table1[Thriller],1)</f>
        <v>6</v>
      </c>
      <c r="AH33" s="9" t="s">
        <v>277</v>
      </c>
      <c r="AI33">
        <f>COUNTIFS(Table1[Action],1,Table1[Mystery],1, Table1[Romance],1,Table1[Thriller],1)</f>
        <v>2</v>
      </c>
    </row>
    <row r="34" spans="1:35" x14ac:dyDescent="0.2">
      <c r="A34">
        <v>33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 s="5">
        <v>2</v>
      </c>
      <c r="Y34" s="11" t="s">
        <v>14</v>
      </c>
      <c r="Z34">
        <f>COUNTIFS(Table1[Action],0,Table1[Adventure],0,Table1[Animation],0,Table1[Children''s],0,Table1[Comedy],0,Table1[Crime],0,Table1[Documentary],0,Table1[Drama],0,Table1[Fantasy],0,Table1[Film-Noir],0,Table1[Horror],0,Table1[Musical],1,Table1[Mystery],0,Table1[Romance],0,Table1[Sci-Fi],0,Table1[Thriller],0,Table1[War],0,Table1[Western],0)</f>
        <v>18</v>
      </c>
      <c r="AB34" t="s">
        <v>53</v>
      </c>
      <c r="AC34">
        <f>COUNTIFS(Table1[Comedy],1,Table1[Crime],1)</f>
        <v>36</v>
      </c>
      <c r="AD34" s="9"/>
      <c r="AE34" s="9" t="s">
        <v>133</v>
      </c>
      <c r="AF34">
        <f>COUNTIFS(Table1[Action],1,Table1[Mystery],1,Table1[Thriller],1)</f>
        <v>7</v>
      </c>
      <c r="AH34" s="9" t="s">
        <v>278</v>
      </c>
      <c r="AI34">
        <f>COUNTIFS(Table1[Action],1,Table1[Mystery],1, Table1[Sci-Fi],1,Table1[Thriller],1)</f>
        <v>1</v>
      </c>
    </row>
    <row r="35" spans="1:35" x14ac:dyDescent="0.2">
      <c r="A35">
        <v>34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5">
        <v>3</v>
      </c>
      <c r="Y35" s="11" t="s">
        <v>15</v>
      </c>
      <c r="Z35">
        <f>COUNTIFS(Table1[Action],0,Table1[Adventure],0,Table1[Animation],0,Table1[Children''s],0,Table1[Comedy],0,Table1[Crime],0,Table1[Documentary],0,Table1[Drama],0,Table1[Fantasy],0,Table1[Film-Noir],0,Table1[Horror],0,Table1[Musical],0,Table1[Mystery],1,Table1[Romance],0,Table1[Sci-Fi],0,Table1[Thriller],0,Table1[War],0,Table1[Western],0)</f>
        <v>10</v>
      </c>
      <c r="AB35" t="s">
        <v>54</v>
      </c>
      <c r="AC35">
        <f>COUNTIFS(Table1[Comedy],1,Table1[Documentary],1)</f>
        <v>4</v>
      </c>
      <c r="AD35" s="9"/>
      <c r="AE35" s="9" t="s">
        <v>134</v>
      </c>
      <c r="AF35">
        <f>COUNTIFS(Table1[Action],1,Table1[Romance],1,Table1[Sci-Fi],1)</f>
        <v>2</v>
      </c>
      <c r="AH35" s="9" t="s">
        <v>279</v>
      </c>
      <c r="AI35">
        <f>COUNTIFS(Table1[Action],1,Table1[Sci-Fi],1, Table1[Thriller],1,Table1[War],1)</f>
        <v>3</v>
      </c>
    </row>
    <row r="36" spans="1:35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 s="5">
        <v>2</v>
      </c>
      <c r="Y36" s="11" t="s">
        <v>16</v>
      </c>
      <c r="Z36">
        <f>COUNTIFS(Table1[Action],0,Table1[Adventure],0,Table1[Animation],0,Table1[Children''s],0,Table1[Comedy],0,Table1[Crime],0,Table1[Documentary],0,Table1[Drama],0,Table1[Fantasy],0,Table1[Film-Noir],0,Table1[Horror],0,Table1[Musical],0,Table1[Mystery],0,Table1[Romance],1,Table1[Sci-Fi],0,Table1[Thriller],0,Table1[War],0,Table1[Western],0)</f>
        <v>40</v>
      </c>
      <c r="AB36" t="s">
        <v>55</v>
      </c>
      <c r="AC36">
        <f>COUNTIFS(Table1[Comedy],1,Table1[Drama],1)</f>
        <v>226</v>
      </c>
      <c r="AD36" s="9"/>
      <c r="AE36" s="9" t="s">
        <v>135</v>
      </c>
      <c r="AF36">
        <f>COUNTIFS(Table1[Action],1,Table1[Romance],1,Table1[Thriller],1)</f>
        <v>14</v>
      </c>
      <c r="AH36" s="9" t="s">
        <v>280</v>
      </c>
      <c r="AI36">
        <f>COUNTIFS(Table1[Action],1,Table1[Sci-Fi],1, Table1[Thriller],1,Table1[Western],1)</f>
        <v>1</v>
      </c>
    </row>
    <row r="37" spans="1:35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5">
        <v>1</v>
      </c>
      <c r="Y37" s="11" t="s">
        <v>17</v>
      </c>
      <c r="Z37">
        <f>COUNTIFS(Table1[Action],0,Table1[Adventure],0,Table1[Animation],0,Table1[Children''s],0,Table1[Comedy],0,Table1[Crime],0,Table1[Documentary],0,Table1[Drama],0,Table1[Fantasy],0,Table1[Film-Noir],0,Table1[Horror],0,Table1[Musical],0,Table1[Mystery],0,Table1[Romance],0,Table1[Sci-Fi],1,Table1[Thriller],0,Table1[War],0,Table1[Western],0)</f>
        <v>27</v>
      </c>
      <c r="AB37" t="s">
        <v>56</v>
      </c>
      <c r="AC37">
        <f>COUNTIFS(Table1[Comedy],1,Table1[Fantasy],1)</f>
        <v>19</v>
      </c>
      <c r="AD37" s="9"/>
      <c r="AE37" s="9" t="s">
        <v>136</v>
      </c>
      <c r="AF37">
        <f>COUNTIFS(Table1[Action],1,Table1[Romance],1,Table1[War],1)</f>
        <v>3</v>
      </c>
      <c r="AH37" s="9" t="s">
        <v>281</v>
      </c>
      <c r="AI37">
        <f>COUNTIFS(Table1[Adventure],1,Table1[Animation],1, Table1[Children''s],1,Table1[Fantasy],1)</f>
        <v>3</v>
      </c>
    </row>
    <row r="38" spans="1:35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5">
        <v>1</v>
      </c>
      <c r="Y38" s="11" t="s">
        <v>18</v>
      </c>
      <c r="Z38">
        <f>COUNTIFS(Table1[Action],0,Table1[Adventure],0,Table1[Animation],0,Table1[Children''s],0,Table1[Comedy],0,Table1[Crime],0,Table1[Documentary],0,Table1[Drama],0,Table1[Fantasy],0,Table1[Film-Noir],0,Table1[Horror],0,Table1[Musical],0,Table1[Mystery],0,Table1[Romance],0,Table1[Sci-Fi],0,Table1[Thriller],1,Table1[War],0,Table1[Western],0)</f>
        <v>101</v>
      </c>
      <c r="AB38" t="s">
        <v>57</v>
      </c>
      <c r="AC38">
        <f>COUNTIFS(Table1[Comedy],1,Table1[Horror],1)</f>
        <v>41</v>
      </c>
      <c r="AD38" s="9"/>
      <c r="AE38" s="9" t="s">
        <v>137</v>
      </c>
      <c r="AF38">
        <f>COUNTIFS(Table1[Action],1,Table1[Sci-Fi],1,Table1[Thriller],1)</f>
        <v>31</v>
      </c>
      <c r="AH38" s="9" t="s">
        <v>282</v>
      </c>
      <c r="AI38">
        <f>COUNTIFS(Table1[Adventure],1,Table1[Animation],1, Table1[Children''s],1,Table1[Musical],1)</f>
        <v>3</v>
      </c>
    </row>
    <row r="39" spans="1:35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5">
        <v>1</v>
      </c>
      <c r="Y39" s="11" t="s">
        <v>19</v>
      </c>
      <c r="Z39">
        <f>COUNTIFS(Table1[Action],0,Table1[Adventure],0,Table1[Animation],0,Table1[Children''s],0,Table1[Comedy],0,Table1[Crime],0,Table1[Documentary],0,Table1[Drama],0,Table1[Fantasy],0,Table1[Film-Noir],0,Table1[Horror],0,Table1[Musical],0,Table1[Mystery],0,Table1[Romance],0,Table1[Sci-Fi],0,Table1[Thriller],0,Table1[War],1,Table1[Western],0)</f>
        <v>12</v>
      </c>
      <c r="AB39" t="s">
        <v>58</v>
      </c>
      <c r="AC39">
        <f>COUNTIFS(Table1[Comedy],1,Table1[Musical],1)</f>
        <v>41</v>
      </c>
      <c r="AD39" s="9"/>
      <c r="AE39" s="9" t="s">
        <v>138</v>
      </c>
      <c r="AF39">
        <f>COUNTIFS(Table1[Action],1,Table1[Sci-Fi],1,Table1[War],1)</f>
        <v>9</v>
      </c>
      <c r="AH39" s="9" t="s">
        <v>283</v>
      </c>
      <c r="AI39">
        <f>COUNTIFS(Table1[Adventure],1,Table1[Animation],1, Table1[Children''s],1,Table1[Sci-Fi],1)</f>
        <v>1</v>
      </c>
    </row>
    <row r="40" spans="1:35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 s="5">
        <v>2</v>
      </c>
      <c r="Y40" s="11" t="s">
        <v>20</v>
      </c>
      <c r="Z40">
        <f>COUNTIFS(Table1[Action],0,Table1[Adventure],0,Table1[Animation],0,Table1[Children''s],0,Table1[Comedy],0,Table1[Crime],0,Table1[Documentary],0,Table1[Drama],0,Table1[Fantasy],0,Table1[Film-Noir],0,Table1[Horror],0,Table1[Musical],0,Table1[Mystery],0,Table1[Romance],0,Table1[Sci-Fi],0,Table1[Thriller],0,Table1[War],0,Table1[Western],1)</f>
        <v>33</v>
      </c>
      <c r="AB40" t="s">
        <v>59</v>
      </c>
      <c r="AC40">
        <f>COUNTIFS(Table1[Comedy],1,Table1[Mystery],1)</f>
        <v>13</v>
      </c>
      <c r="AD40" s="9"/>
      <c r="AE40" s="9" t="s">
        <v>139</v>
      </c>
      <c r="AF40">
        <f>COUNTIFS(Table1[Action],1,Table1[Sci-Fi],1,Table1[Western],1)</f>
        <v>2</v>
      </c>
      <c r="AH40" s="9" t="s">
        <v>284</v>
      </c>
      <c r="AI40">
        <f>COUNTIFS(Table1[Adventure],1,Table1[Animation],1, Table1[Thriller],1,Table1[Sci-Fi],1)</f>
        <v>1</v>
      </c>
    </row>
    <row r="41" spans="1:35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5">
        <v>1</v>
      </c>
      <c r="AB41" t="s">
        <v>60</v>
      </c>
      <c r="AC41">
        <f>COUNTIFS(Table1[Comedy],1,Table1[Romance],1)</f>
        <v>204</v>
      </c>
      <c r="AD41" s="9"/>
      <c r="AE41" s="9" t="s">
        <v>140</v>
      </c>
      <c r="AF41">
        <f>COUNTIFS(Table1[Action],1,Table1[War],1,Table1[Thriller],1)</f>
        <v>5</v>
      </c>
      <c r="AH41" s="9" t="s">
        <v>285</v>
      </c>
      <c r="AI41">
        <f>COUNTIFS(Table1[Adventure],1,Table1[Children''s],1, Table1[Comedy],1,Table1[Fantasy],1)</f>
        <v>5</v>
      </c>
    </row>
    <row r="42" spans="1:35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 s="5">
        <v>2</v>
      </c>
      <c r="AB42" t="s">
        <v>61</v>
      </c>
      <c r="AC42">
        <f>COUNTIFS(Table1[Comedy],1,Table1[Sci-Fi],1)</f>
        <v>31</v>
      </c>
      <c r="AD42" s="9"/>
      <c r="AE42" s="9" t="s">
        <v>141</v>
      </c>
      <c r="AF42">
        <f>COUNTIFS(Table1[Adventure],1,Table1[Animation],1,Table1[Children''s],1)</f>
        <v>9</v>
      </c>
      <c r="AH42" s="9" t="s">
        <v>286</v>
      </c>
      <c r="AI42">
        <f>COUNTIFS(Table1[Adventure],1,Table1[Children''s],1, Table1[Comedy],1,Table1[Musical],1)</f>
        <v>2</v>
      </c>
    </row>
    <row r="43" spans="1:35" x14ac:dyDescent="0.2">
      <c r="A43">
        <v>42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5">
        <v>3</v>
      </c>
      <c r="AB43" t="s">
        <v>62</v>
      </c>
      <c r="AC43">
        <f>COUNTIFS(Table1[Comedy],1,Table1[Thriller],1)</f>
        <v>31</v>
      </c>
      <c r="AD43" s="9"/>
      <c r="AE43" s="9" t="s">
        <v>142</v>
      </c>
      <c r="AF43">
        <f>COUNTIFS(Table1[Adventure],1,Table1[Animation],1,Table1[Film-Noir],1)</f>
        <v>1</v>
      </c>
      <c r="AH43" s="9" t="s">
        <v>287</v>
      </c>
      <c r="AI43">
        <f>COUNTIFS(Table1[Adventure],1,Table1[Children''s],1, Table1[Drama],1,Table1[Musical],1)</f>
        <v>1</v>
      </c>
    </row>
    <row r="44" spans="1:35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5">
        <v>1</v>
      </c>
      <c r="AB44" t="s">
        <v>63</v>
      </c>
      <c r="AC44">
        <f>COUNTIFS(Table1[Comedy],1,Table1[War],1)</f>
        <v>18</v>
      </c>
      <c r="AD44" s="9"/>
      <c r="AE44" s="9" t="s">
        <v>143</v>
      </c>
      <c r="AF44">
        <f>COUNTIFS(Table1[Adventure],1,Table1[Animation],1,Table1[Sci-Fi],1)</f>
        <v>4</v>
      </c>
      <c r="AH44" s="9" t="s">
        <v>288</v>
      </c>
      <c r="AI44">
        <f>COUNTIFS(Table1[Adventure],1,Table1[Children''s],1, Table1[Drama],1,Table1[Romance],1)</f>
        <v>1</v>
      </c>
    </row>
    <row r="45" spans="1:35" x14ac:dyDescent="0.2">
      <c r="A45">
        <v>44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5">
        <v>2</v>
      </c>
      <c r="AB45" t="s">
        <v>64</v>
      </c>
      <c r="AC45">
        <f>COUNTIFS(Table1[Comedy],1,Table1[Western],1)</f>
        <v>17</v>
      </c>
      <c r="AD45" s="9"/>
      <c r="AE45" s="9" t="s">
        <v>144</v>
      </c>
      <c r="AF45">
        <f>COUNTIFS(Table1[Adventure],1,Table1[Children''s],1,Table1[Comedy],1)</f>
        <v>15</v>
      </c>
      <c r="AH45" s="9" t="s">
        <v>289</v>
      </c>
      <c r="AI45">
        <f>COUNTIFS(Table1[Adventure],1,Table1[Children''s],1, Table1[Fantasy],1,Table1[Sci-Fi],1)</f>
        <v>4</v>
      </c>
    </row>
    <row r="46" spans="1:35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5">
        <v>2</v>
      </c>
      <c r="AB46" t="s">
        <v>65</v>
      </c>
      <c r="AC46">
        <f>COUNTIFS(Table1[Crime],1,Table1[Drama],1)</f>
        <v>90</v>
      </c>
      <c r="AD46" s="9"/>
      <c r="AE46" s="9" t="s">
        <v>145</v>
      </c>
      <c r="AF46">
        <f>COUNTIFS(Table1[Adventure],1,Table1[Children''s],1,Table1[Drama],1)</f>
        <v>8</v>
      </c>
      <c r="AH46" s="9" t="s">
        <v>290</v>
      </c>
      <c r="AI46">
        <f>COUNTIFS(Table1[Adventure],1,Table1[Crime],1, Table1[Thriller],1,Table1[Sci-Fi],1)</f>
        <v>1</v>
      </c>
    </row>
    <row r="47" spans="1:35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5">
        <v>2</v>
      </c>
      <c r="AB47" t="s">
        <v>66</v>
      </c>
      <c r="AC47">
        <f>COUNTIFS(Table1[Crime],1,Table1[Film-Noir],1)</f>
        <v>15</v>
      </c>
      <c r="AD47" s="9"/>
      <c r="AE47" s="9" t="s">
        <v>146</v>
      </c>
      <c r="AF47">
        <f>COUNTIFS(Table1[Adventure],1,Table1[Children''s],1,Table1[Fantasy],1)</f>
        <v>22</v>
      </c>
      <c r="AH47" s="9" t="s">
        <v>291</v>
      </c>
      <c r="AI47">
        <f>COUNTIFS(Table1[Adventure],1,Table1[Drama],1, Table1[Romance],1,Table1[Sci-Fi],1)</f>
        <v>1</v>
      </c>
    </row>
    <row r="48" spans="1:35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 s="5">
        <v>2</v>
      </c>
      <c r="AB48" t="s">
        <v>67</v>
      </c>
      <c r="AC48">
        <f>COUNTIFS(Table1[Crime],1,Table1[Horror],1)</f>
        <v>6</v>
      </c>
      <c r="AD48" s="9"/>
      <c r="AE48" s="9" t="s">
        <v>147</v>
      </c>
      <c r="AF48">
        <f>COUNTIFS(Table1[Adventure],1,Table1[Children''s],1,Table1[Musical],1)</f>
        <v>6</v>
      </c>
      <c r="AH48" s="9" t="s">
        <v>292</v>
      </c>
      <c r="AI48">
        <f>COUNTIFS(Table1[Animation],1,Table1[Children''s],1, Table1[Comedy],1,Table1[Musical],1)</f>
        <v>6</v>
      </c>
    </row>
    <row r="49" spans="1:35" x14ac:dyDescent="0.2">
      <c r="A49">
        <v>48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5">
        <v>4</v>
      </c>
      <c r="AB49" t="s">
        <v>68</v>
      </c>
      <c r="AC49">
        <f>COUNTIFS(Table1[Crime],1,Table1[Mystery],1)</f>
        <v>13</v>
      </c>
      <c r="AD49" s="9"/>
      <c r="AE49" s="9" t="s">
        <v>148</v>
      </c>
      <c r="AF49">
        <f>COUNTIFS(Table1[Adventure],1,Table1[Children''s],1,Table1[Romance],1)</f>
        <v>3</v>
      </c>
      <c r="AH49" s="9" t="s">
        <v>293</v>
      </c>
      <c r="AI49">
        <f>COUNTIFS(Table1[Animation],1,Table1[Children''s],1, Table1[Comedy],1,Table1[Romance],1)</f>
        <v>3</v>
      </c>
    </row>
    <row r="50" spans="1:35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 s="5">
        <v>2</v>
      </c>
      <c r="AB50" t="s">
        <v>69</v>
      </c>
      <c r="AC50">
        <f>COUNTIFS(Table1[Crime],1,Table1[Thriller],1)</f>
        <v>58</v>
      </c>
      <c r="AD50" s="9"/>
      <c r="AE50" s="9" t="s">
        <v>149</v>
      </c>
      <c r="AF50">
        <f>COUNTIFS(Table1[Adventure],1,Table1[Children''s],1,Table1[Sci-Fi],1)</f>
        <v>8</v>
      </c>
      <c r="AH50" s="9" t="s">
        <v>294</v>
      </c>
      <c r="AI50">
        <f>COUNTIFS(Table1[Animation],1,Table1[Children''s],1, Table1[Drama],1,Table1[Fantasy],1)</f>
        <v>1</v>
      </c>
    </row>
    <row r="51" spans="1:35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 s="5">
        <v>2</v>
      </c>
      <c r="AB51" t="s">
        <v>70</v>
      </c>
      <c r="AC51">
        <f>COUNTIFS(Table1[Documentary],1,Table1[Drama],1)</f>
        <v>4</v>
      </c>
      <c r="AD51" s="9"/>
      <c r="AE51" s="9" t="s">
        <v>150</v>
      </c>
      <c r="AF51">
        <f>COUNTIFS(Table1[Adventure],1,Table1[Comedy],1,Table1[Drama],1)</f>
        <v>1</v>
      </c>
      <c r="AH51" s="9" t="s">
        <v>295</v>
      </c>
      <c r="AI51">
        <f>COUNTIFS(Table1[Animation],1,Table1[Children''s],1, Table1[Musical],1,Table1[Fantasy],1)</f>
        <v>1</v>
      </c>
    </row>
    <row r="52" spans="1:35" x14ac:dyDescent="0.2">
      <c r="A52">
        <v>51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 s="5">
        <v>3</v>
      </c>
      <c r="AB52" t="s">
        <v>71</v>
      </c>
      <c r="AC52">
        <f>COUNTIFS(Table1[Documentary],1,Table1[Musical],1)</f>
        <v>2</v>
      </c>
      <c r="AD52" s="9"/>
      <c r="AE52" s="9" t="s">
        <v>151</v>
      </c>
      <c r="AF52">
        <f>COUNTIFS(Table1[Adventure],1,Table1[Comedy],1,Table1[Musical],1)</f>
        <v>3</v>
      </c>
      <c r="AH52" s="9" t="s">
        <v>296</v>
      </c>
      <c r="AI52">
        <f>COUNTIFS(Table1[Animation],1,Table1[Children''s],1, Table1[War],1,Table1[Fantasy],1)</f>
        <v>1</v>
      </c>
    </row>
    <row r="53" spans="1:35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5">
        <v>1</v>
      </c>
      <c r="AB53" t="s">
        <v>72</v>
      </c>
      <c r="AC53">
        <f>COUNTIFS(Table1[Documentary],1,Table1[War],1)</f>
        <v>1</v>
      </c>
      <c r="AD53" s="9"/>
      <c r="AE53" s="9" t="s">
        <v>152</v>
      </c>
      <c r="AF53">
        <f>COUNTIFS(Table1[Adventure],1,Table1[Comedy],1,Table1[Romance],1)</f>
        <v>6</v>
      </c>
      <c r="AH53" s="9" t="s">
        <v>297</v>
      </c>
      <c r="AI53">
        <f>COUNTIFS(Table1[Animation],1,Table1[Children''s],1, Table1[Romance],1,Table1[Musical],1)</f>
        <v>3</v>
      </c>
    </row>
    <row r="54" spans="1:35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5">
        <v>1</v>
      </c>
      <c r="AB54" t="s">
        <v>73</v>
      </c>
      <c r="AC54">
        <f>COUNTIFS(Table1[Drama],1,Table1[Fantasy],1)</f>
        <v>9</v>
      </c>
      <c r="AD54" s="9"/>
      <c r="AE54" s="9" t="s">
        <v>153</v>
      </c>
      <c r="AF54">
        <f>COUNTIFS(Table1[Adventure],1,Table1[Comedy],1,Table1[Sci-Fi],1)</f>
        <v>6</v>
      </c>
      <c r="AH54" s="9" t="s">
        <v>298</v>
      </c>
      <c r="AI54">
        <f>COUNTIFS(Table1[Children''s],1,Table1[Drama],1, Table1[Fantasy],1,Table1[Sci-Fi],1)</f>
        <v>1</v>
      </c>
    </row>
    <row r="55" spans="1:35" x14ac:dyDescent="0.2">
      <c r="A55">
        <v>54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5">
        <v>2</v>
      </c>
      <c r="AB55" t="s">
        <v>74</v>
      </c>
      <c r="AC55">
        <f>COUNTIFS(Table1[Drama],1,Table1[Film-Noir],1)</f>
        <v>6</v>
      </c>
      <c r="AD55" s="9"/>
      <c r="AE55" s="9" t="s">
        <v>154</v>
      </c>
      <c r="AF55">
        <f>COUNTIFS(Table1[Adventure],1,Table1[Drama],1,Table1[Romance],1)</f>
        <v>5</v>
      </c>
      <c r="AH55" s="9" t="s">
        <v>299</v>
      </c>
      <c r="AI55">
        <f>COUNTIFS(Table1[Comedy],1,Table1[Crime],1, Table1[Drama],1,Table1[Mystery],1)</f>
        <v>1</v>
      </c>
    </row>
    <row r="56" spans="1:35" x14ac:dyDescent="0.2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5">
        <v>1</v>
      </c>
      <c r="AB56" t="s">
        <v>75</v>
      </c>
      <c r="AC56">
        <f>COUNTIFS(Table1[Drama],1,Table1[Horror],1)</f>
        <v>12</v>
      </c>
      <c r="AD56" s="9"/>
      <c r="AE56" s="9" t="s">
        <v>155</v>
      </c>
      <c r="AF56">
        <f>COUNTIFS(Table1[Adventure],1,Table1[Drama],1,Table1[Thriller],1)</f>
        <v>2</v>
      </c>
      <c r="AH56" s="9" t="s">
        <v>300</v>
      </c>
      <c r="AI56">
        <f>COUNTIFS(Table1[Comedy],1,Table1[Crime],1, Table1[Thriller],1,Table1[Mystery],1)</f>
        <v>1</v>
      </c>
    </row>
    <row r="57" spans="1:35" x14ac:dyDescent="0.2">
      <c r="A57">
        <v>56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5">
        <v>3</v>
      </c>
      <c r="AB57" t="s">
        <v>76</v>
      </c>
      <c r="AC57">
        <f>COUNTIFS(Table1[Drama],1,Table1[Musical],1)</f>
        <v>15</v>
      </c>
      <c r="AD57" s="9"/>
      <c r="AE57" s="9" t="s">
        <v>156</v>
      </c>
      <c r="AF57">
        <f>COUNTIFS(Table1[Adventure],1,Table1[Drama],1,Table1[Western],1)</f>
        <v>1</v>
      </c>
      <c r="AH57" s="9" t="s">
        <v>301</v>
      </c>
      <c r="AI57">
        <f>COUNTIFS(Table1[Comedy],1,Table1[Fantasy],1, Table1[Romance],1,Table1[Sci-Fi],1)</f>
        <v>1</v>
      </c>
    </row>
    <row r="58" spans="1:35" x14ac:dyDescent="0.2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5">
        <v>1</v>
      </c>
      <c r="AB58" t="s">
        <v>77</v>
      </c>
      <c r="AC58">
        <f>COUNTIFS(Table1[Drama],1,Table1[Mystery],1)</f>
        <v>32</v>
      </c>
      <c r="AD58" s="9"/>
      <c r="AE58" s="9" t="s">
        <v>157</v>
      </c>
      <c r="AF58">
        <f>COUNTIFS(Table1[Adventure],1,Table1[Fantasy],1,Table1[Romance],1)</f>
        <v>3</v>
      </c>
      <c r="AH58" s="9" t="s">
        <v>302</v>
      </c>
      <c r="AI58">
        <f>COUNTIFS(Table1[Comedy],1,Table1[Horror],1, Table1[Musical],1,Table1[Sci-Fi],1)</f>
        <v>1</v>
      </c>
    </row>
    <row r="59" spans="1:35" x14ac:dyDescent="0.2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 s="5">
        <v>2</v>
      </c>
      <c r="AB59" t="s">
        <v>78</v>
      </c>
      <c r="AC59">
        <f>COUNTIFS(Table1[Drama],1,Table1[Romance],1)</f>
        <v>204</v>
      </c>
      <c r="AD59" s="9"/>
      <c r="AE59" s="9" t="s">
        <v>158</v>
      </c>
      <c r="AF59">
        <f>COUNTIFS(Table1[Adventure],1,Table1[Fantasy],1,Table1[Sci-Fi],1)</f>
        <v>9</v>
      </c>
      <c r="AH59" s="9" t="s">
        <v>303</v>
      </c>
      <c r="AI59">
        <f>COUNTIFS(Table1[Comedy],1,Table1[Mystery],1, Table1[Romance],1,Table1[Thriller],1)</f>
        <v>2</v>
      </c>
    </row>
    <row r="60" spans="1:35" x14ac:dyDescent="0.2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 s="5">
        <v>2</v>
      </c>
      <c r="AB60" t="s">
        <v>79</v>
      </c>
      <c r="AC60">
        <f>COUNTIFS(Table1[Drama],1,Table1[Sci-Fi],1)</f>
        <v>23</v>
      </c>
      <c r="AD60" s="9"/>
      <c r="AE60" s="9" t="s">
        <v>159</v>
      </c>
      <c r="AF60">
        <f>COUNTIFS(Table1[Adventure],1,Table1[Musical],1,Table1[Romance],1)</f>
        <v>1</v>
      </c>
      <c r="AH60" s="9" t="s">
        <v>304</v>
      </c>
      <c r="AI60">
        <f>COUNTIFS(Table1[Crime],1,Table1[Drama],1, Table1[Film-Noir],1,Table1[Thriller],1)</f>
        <v>1</v>
      </c>
    </row>
    <row r="61" spans="1:35" x14ac:dyDescent="0.2">
      <c r="A61">
        <v>60</v>
      </c>
      <c r="B61">
        <v>0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5">
        <v>3</v>
      </c>
      <c r="AB61" t="s">
        <v>80</v>
      </c>
      <c r="AC61">
        <f>COUNTIFS(Table1[Drama],1,Table1[Thriller],1)</f>
        <v>110</v>
      </c>
      <c r="AD61" s="9"/>
      <c r="AE61" s="9" t="s">
        <v>160</v>
      </c>
      <c r="AF61">
        <f>COUNTIFS(Table1[Adventure],1,Table1[Sci-Fi],1,Table1[Romance],1)</f>
        <v>3</v>
      </c>
      <c r="AH61" s="9" t="s">
        <v>305</v>
      </c>
      <c r="AI61">
        <f>COUNTIFS(Table1[Crime],1,Table1[Drama],1, Table1[Mystery],1,Table1[Thriller],1)</f>
        <v>1</v>
      </c>
    </row>
    <row r="62" spans="1:35" x14ac:dyDescent="0.2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 s="5">
        <v>2</v>
      </c>
      <c r="AB62" t="s">
        <v>81</v>
      </c>
      <c r="AC62">
        <f>COUNTIFS(Table1[Drama],1,Table1[War],1)</f>
        <v>76</v>
      </c>
      <c r="AD62" s="9"/>
      <c r="AE62" s="9" t="s">
        <v>161</v>
      </c>
      <c r="AF62">
        <f>COUNTIFS(Table1[Adventure],1,Table1[Sci-Fi],1,Table1[Thriller],1)</f>
        <v>12</v>
      </c>
      <c r="AH62" s="9" t="s">
        <v>306</v>
      </c>
      <c r="AI62">
        <f>COUNTIFS(Table1[Crime],1,Table1[Drama],1, Table1[Romance],1,Table1[Thriller],1)</f>
        <v>2</v>
      </c>
    </row>
    <row r="63" spans="1:35" x14ac:dyDescent="0.2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5">
        <v>1</v>
      </c>
      <c r="AB63" t="s">
        <v>82</v>
      </c>
      <c r="AC63">
        <f>COUNTIFS(Table1[Drama],1,Table1[Western],1)</f>
        <v>13</v>
      </c>
      <c r="AD63" s="9"/>
      <c r="AE63" s="9" t="s">
        <v>162</v>
      </c>
      <c r="AF63">
        <f>COUNTIFS(Table1[Animation],1,Table1[Children''s],1,Table1[Comedy],1)</f>
        <v>18</v>
      </c>
      <c r="AH63" s="9" t="s">
        <v>307</v>
      </c>
      <c r="AI63">
        <f>COUNTIFS(Table1[Crime],1,Table1[Film-Noir],1, Table1[Mystery],1,Table1[Thriller],1)</f>
        <v>2</v>
      </c>
    </row>
    <row r="64" spans="1:35" x14ac:dyDescent="0.2">
      <c r="A64">
        <v>63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5">
        <v>1</v>
      </c>
      <c r="AB64" t="s">
        <v>83</v>
      </c>
      <c r="AC64">
        <f>COUNTIFS(Table1[Fantasy],1,Table1[Sci-Fi],1)</f>
        <v>13</v>
      </c>
      <c r="AD64" s="9"/>
      <c r="AE64" s="9" t="s">
        <v>163</v>
      </c>
      <c r="AF64">
        <f>COUNTIFS(Table1[Animation],1,Table1[Children''s],1,Table1[Musical],1)</f>
        <v>29</v>
      </c>
      <c r="AH64" s="9" t="s">
        <v>308</v>
      </c>
      <c r="AI64">
        <f>COUNTIFS(Table1[Crime],1,Table1[Horror],1, Table1[Mystery],1,Table1[Thriller],1)</f>
        <v>1</v>
      </c>
    </row>
    <row r="65" spans="1:35" x14ac:dyDescent="0.2">
      <c r="A65">
        <v>64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 s="5">
        <v>2</v>
      </c>
      <c r="AB65" t="s">
        <v>84</v>
      </c>
      <c r="AC65">
        <f>COUNTIFS(Table1[Film-Noir],1,Table1[Horror],1)</f>
        <v>1</v>
      </c>
      <c r="AD65" s="9"/>
      <c r="AE65" s="9" t="s">
        <v>164</v>
      </c>
      <c r="AF65">
        <f>COUNTIFS(Table1[Animation],1,Table1[Thriller],1,Table1[Comedy],1)</f>
        <v>2</v>
      </c>
      <c r="AH65" s="9" t="s">
        <v>309</v>
      </c>
      <c r="AI65">
        <f>COUNTIFS(Table1[Drama],1,Table1[Fantasy],1, Table1[Romance],1,Table1[Thriller],1)</f>
        <v>1</v>
      </c>
    </row>
    <row r="66" spans="1:35" x14ac:dyDescent="0.2">
      <c r="A66">
        <v>65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5">
        <v>1</v>
      </c>
      <c r="AB66" t="s">
        <v>85</v>
      </c>
      <c r="AC66">
        <f>COUNTIFS(Table1[Film-Noir],1,Table1[Mystery],1)</f>
        <v>8</v>
      </c>
      <c r="AD66" s="9"/>
      <c r="AE66" s="9" t="s">
        <v>165</v>
      </c>
      <c r="AF66">
        <f>COUNTIFS(Table1[Children''s],1,Table1[Comedy],1,Table1[Drama],1)</f>
        <v>3</v>
      </c>
      <c r="AH66" s="9" t="s">
        <v>310</v>
      </c>
      <c r="AI66">
        <f>COUNTIFS(Table1[Drama],1,Table1[Mystery],1, Table1[Sci-Fi],1,Table1[Thriller],1)</f>
        <v>1</v>
      </c>
    </row>
    <row r="67" spans="1:35" x14ac:dyDescent="0.2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>
        <v>0</v>
      </c>
      <c r="T67" s="5">
        <v>2</v>
      </c>
      <c r="AB67" t="s">
        <v>86</v>
      </c>
      <c r="AC67">
        <f>COUNTIFS(Table1[Film-Noir],1,Table1[Sci-Fi],1)</f>
        <v>2</v>
      </c>
      <c r="AD67" s="9"/>
      <c r="AE67" s="9" t="s">
        <v>166</v>
      </c>
      <c r="AF67">
        <f>COUNTIFS(Table1[Children''s],1,Table1[Comedy],1,Table1[Fantasy],1)</f>
        <v>9</v>
      </c>
      <c r="AH67" s="9" t="s">
        <v>311</v>
      </c>
      <c r="AI67">
        <f>COUNTIFS(Table1[Drama],1,Table1[Romance],1, Table1[War],1,Table1[Western],1)</f>
        <v>1</v>
      </c>
    </row>
    <row r="68" spans="1:35" x14ac:dyDescent="0.2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5">
        <v>1</v>
      </c>
      <c r="AB68" t="s">
        <v>87</v>
      </c>
      <c r="AC68">
        <f>COUNTIFS(Table1[Film-Noir],1,Table1[Thriller],1)</f>
        <v>20</v>
      </c>
      <c r="AD68" s="9"/>
      <c r="AE68" s="9" t="s">
        <v>167</v>
      </c>
      <c r="AF68">
        <f>COUNTIFS(Table1[Children''s],1,Table1[Comedy],1,Table1[Musical],1)</f>
        <v>9</v>
      </c>
    </row>
    <row r="69" spans="1:35" x14ac:dyDescent="0.2">
      <c r="A69">
        <v>68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 s="5">
        <v>2</v>
      </c>
      <c r="AB69" t="s">
        <v>88</v>
      </c>
      <c r="AC69">
        <f>COUNTIFS(Table1[Horror],1,Table1[Mystery],1)</f>
        <v>6</v>
      </c>
      <c r="AD69" s="9"/>
      <c r="AE69" s="9" t="s">
        <v>168</v>
      </c>
      <c r="AF69">
        <f>COUNTIFS(Table1[Children''s],1,Table1[Comedy],1,Table1[Mystery],1)</f>
        <v>2</v>
      </c>
    </row>
    <row r="70" spans="1:35" x14ac:dyDescent="0.2">
      <c r="A70">
        <v>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5">
        <v>1</v>
      </c>
      <c r="AB70" t="s">
        <v>89</v>
      </c>
      <c r="AC70">
        <f>COUNTIFS(Table1[Horror],1,Table1[Romance],1)</f>
        <v>3</v>
      </c>
      <c r="AD70" s="9"/>
      <c r="AE70" s="9" t="s">
        <v>169</v>
      </c>
      <c r="AF70">
        <f>COUNTIFS(Table1[Children''s],1,Table1[Comedy],1,Table1[Sci-Fi],1)</f>
        <v>3</v>
      </c>
    </row>
    <row r="71" spans="1:35" x14ac:dyDescent="0.2">
      <c r="A71">
        <v>70</v>
      </c>
      <c r="B71">
        <v>1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 s="5">
        <v>5</v>
      </c>
      <c r="AB71" t="s">
        <v>90</v>
      </c>
      <c r="AC71">
        <f>COUNTIFS(Table1[Horror],1,Table1[Sci-Fi],1)</f>
        <v>58</v>
      </c>
      <c r="AD71" s="9"/>
      <c r="AE71" s="9" t="s">
        <v>170</v>
      </c>
      <c r="AF71">
        <f>COUNTIFS(Table1[Children''s],1,Table1[Comedy],1,Table1[Western],1)</f>
        <v>2</v>
      </c>
    </row>
    <row r="72" spans="1:35" x14ac:dyDescent="0.2">
      <c r="A72"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5">
        <v>1</v>
      </c>
      <c r="AB72" t="s">
        <v>91</v>
      </c>
      <c r="AC72">
        <f>COUNTIFS(Table1[Horror],1,Table1[Thriller],1)</f>
        <v>59</v>
      </c>
      <c r="AD72" s="9"/>
      <c r="AE72" s="9" t="s">
        <v>171</v>
      </c>
      <c r="AF72">
        <f>COUNTIFS(Table1[Children''s],1,Table1[Drama],1,Table1[Fantasy],1)</f>
        <v>4</v>
      </c>
    </row>
    <row r="73" spans="1:35" x14ac:dyDescent="0.2">
      <c r="A73">
        <v>72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5">
        <v>2</v>
      </c>
      <c r="AB73" t="s">
        <v>92</v>
      </c>
      <c r="AC73">
        <f>COUNTIFS(Table1[Musical],1,Table1[Romance],1)</f>
        <v>18</v>
      </c>
      <c r="AD73" s="9"/>
      <c r="AE73" s="9" t="s">
        <v>172</v>
      </c>
      <c r="AF73">
        <f>COUNTIFS(Table1[Children''s],1,Table1[Fantasy],1,Table1[Musical],1)</f>
        <v>2</v>
      </c>
    </row>
    <row r="74" spans="1:35" x14ac:dyDescent="0.2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5">
        <v>2</v>
      </c>
      <c r="AB74" t="s">
        <v>93</v>
      </c>
      <c r="AC74">
        <f>COUNTIFS(Table1[Musical],1,Table1[War],1)</f>
        <v>3</v>
      </c>
      <c r="AD74" s="9"/>
      <c r="AE74" s="9" t="s">
        <v>173</v>
      </c>
      <c r="AF74">
        <f>COUNTIFS(Table1[Children''s],1,Table1[Fantasy],1,Table1[Sci-Fi],1)</f>
        <v>6</v>
      </c>
    </row>
    <row r="75" spans="1:35" x14ac:dyDescent="0.2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 s="5">
        <v>2</v>
      </c>
      <c r="AB75" t="s">
        <v>94</v>
      </c>
      <c r="AC75">
        <f>COUNTIFS(Table1[Mystery],1,Table1[Sci-Fi],1)</f>
        <v>6</v>
      </c>
      <c r="AD75" s="9"/>
      <c r="AE75" s="9" t="s">
        <v>174</v>
      </c>
      <c r="AF75">
        <f>COUNTIFS(Table1[Comedy],1,Table1[Crime],1,Table1[Drama],1)</f>
        <v>12</v>
      </c>
    </row>
    <row r="76" spans="1:35" x14ac:dyDescent="0.2">
      <c r="A76">
        <v>75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5">
        <v>2</v>
      </c>
      <c r="AB76" t="s">
        <v>95</v>
      </c>
      <c r="AC76">
        <f>COUNTIFS(Table1[Mystery],1,Table1[Thriller],1)</f>
        <v>49</v>
      </c>
      <c r="AD76" s="9"/>
      <c r="AE76" s="9" t="s">
        <v>175</v>
      </c>
      <c r="AF76">
        <f>COUNTIFS(Table1[Comedy],1,Table1[Crime],1,Table1[Fantasy],1)</f>
        <v>1</v>
      </c>
    </row>
    <row r="77" spans="1:35" x14ac:dyDescent="0.2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 s="5">
        <v>2</v>
      </c>
      <c r="AB77" t="s">
        <v>96</v>
      </c>
      <c r="AC77">
        <f>COUNTIFS(Table1[Romance],1,Table1[Thriller],1)</f>
        <v>33</v>
      </c>
      <c r="AD77" s="9"/>
      <c r="AE77" s="9" t="s">
        <v>176</v>
      </c>
      <c r="AF77">
        <f>COUNTIFS(Table1[Comedy],1,Table1[Crime],1,Table1[Horror],1)</f>
        <v>2</v>
      </c>
    </row>
    <row r="78" spans="1:35" x14ac:dyDescent="0.2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5">
        <v>1</v>
      </c>
      <c r="AB78" t="s">
        <v>97</v>
      </c>
      <c r="AC78">
        <f>COUNTIFS(Table1[Romance],1,Table1[War],1)</f>
        <v>20</v>
      </c>
      <c r="AD78" s="9"/>
      <c r="AE78" s="9" t="s">
        <v>177</v>
      </c>
      <c r="AF78">
        <f>COUNTIFS(Table1[Comedy],1,Table1[Crime],1,Table1[Thriller],1)</f>
        <v>5</v>
      </c>
    </row>
    <row r="79" spans="1:35" x14ac:dyDescent="0.2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5">
        <v>1</v>
      </c>
      <c r="AB79" t="s">
        <v>98</v>
      </c>
      <c r="AC79">
        <f>COUNTIFS(Table1[Romance],1,Table1[Western],1)</f>
        <v>3</v>
      </c>
      <c r="AD79" s="9"/>
      <c r="AE79" s="9" t="s">
        <v>178</v>
      </c>
      <c r="AF79">
        <f>COUNTIFS(Table1[Comedy],1,Table1[Drama],1,Table1[Musical],1)</f>
        <v>1</v>
      </c>
    </row>
    <row r="80" spans="1:35" x14ac:dyDescent="0.2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 s="5">
        <v>2</v>
      </c>
      <c r="AB80" t="s">
        <v>99</v>
      </c>
      <c r="AC80">
        <f>COUNTIFS(Table1[Sci-Fi],1,Table1[Thriller],1)</f>
        <v>70</v>
      </c>
      <c r="AD80" s="9"/>
      <c r="AE80" s="9" t="s">
        <v>179</v>
      </c>
      <c r="AF80">
        <f>COUNTIFS(Table1[Comedy],1,Table1[Drama],1,Table1[Romance],1)</f>
        <v>34</v>
      </c>
    </row>
    <row r="81" spans="1:32" x14ac:dyDescent="0.2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5">
        <v>1</v>
      </c>
      <c r="AB81" t="s">
        <v>100</v>
      </c>
      <c r="AC81">
        <f>COUNTIFS(Table1[Sci-Fi],1,Table1[War],1)</f>
        <v>11</v>
      </c>
      <c r="AD81" s="9"/>
      <c r="AE81" s="9" t="s">
        <v>180</v>
      </c>
      <c r="AF81">
        <f>COUNTIFS(Table1[Comedy],1,Table1[Drama],1,Table1[Sci-Fi],1)</f>
        <v>1</v>
      </c>
    </row>
    <row r="82" spans="1:32" x14ac:dyDescent="0.2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 s="5">
        <v>3</v>
      </c>
      <c r="AD82" s="9"/>
      <c r="AE82" s="9" t="s">
        <v>181</v>
      </c>
      <c r="AF82">
        <f>COUNTIFS(Table1[Comedy],1,Table1[Drama],1,Table1[Thriller],1)</f>
        <v>2</v>
      </c>
    </row>
    <row r="83" spans="1:32" x14ac:dyDescent="0.2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5">
        <v>1</v>
      </c>
      <c r="AD83" s="9"/>
      <c r="AE83" s="9" t="s">
        <v>182</v>
      </c>
      <c r="AF83">
        <f>COUNTIFS(Table1[Comedy],1,Table1[Drama],1,Table1[War],1)</f>
        <v>4</v>
      </c>
    </row>
    <row r="84" spans="1:32" x14ac:dyDescent="0.2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5">
        <v>1</v>
      </c>
      <c r="AD84" s="9"/>
      <c r="AE84" s="9" t="s">
        <v>183</v>
      </c>
      <c r="AF84">
        <f>COUNTIFS(Table1[Comedy],1,Table1[Drama],1,Table1[Western],1)</f>
        <v>3</v>
      </c>
    </row>
    <row r="85" spans="1:32" x14ac:dyDescent="0.2">
      <c r="A85">
        <v>84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5">
        <v>2</v>
      </c>
      <c r="AD85" s="9"/>
      <c r="AE85" s="9" t="s">
        <v>184</v>
      </c>
      <c r="AF85">
        <f>COUNTIFS(Table1[Comedy],1,Table1[Fantasy],1,Table1[Romance],1)</f>
        <v>3</v>
      </c>
    </row>
    <row r="86" spans="1:32" x14ac:dyDescent="0.2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 s="5">
        <v>2</v>
      </c>
      <c r="AD86" s="9"/>
      <c r="AE86" s="9" t="s">
        <v>185</v>
      </c>
      <c r="AF86">
        <f>COUNTIFS(Table1[Comedy],1,Table1[Film-Noir],1,Table1[Thriller],1)</f>
        <v>1</v>
      </c>
    </row>
    <row r="87" spans="1:32" x14ac:dyDescent="0.2">
      <c r="A87">
        <v>86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5">
        <v>2</v>
      </c>
      <c r="AD87" s="9"/>
      <c r="AE87" s="9" t="s">
        <v>186</v>
      </c>
      <c r="AF87">
        <f>COUNTIFS(Table1[Comedy],1,Table1[Horror],1,Table1[Musical],1)</f>
        <v>2</v>
      </c>
    </row>
    <row r="88" spans="1:32" x14ac:dyDescent="0.2">
      <c r="A88">
        <v>87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5">
        <v>2</v>
      </c>
      <c r="AD88" s="9"/>
      <c r="AE88" s="9" t="s">
        <v>187</v>
      </c>
      <c r="AF88">
        <f>COUNTIFS(Table1[Comedy],1,Table1[Horror],1,Table1[Sci-Fi],1)</f>
        <v>3</v>
      </c>
    </row>
    <row r="89" spans="1:32" x14ac:dyDescent="0.2">
      <c r="A89">
        <v>88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5">
        <v>1</v>
      </c>
      <c r="AD89" s="9"/>
      <c r="AE89" s="9" t="s">
        <v>188</v>
      </c>
      <c r="AF89">
        <f>COUNTIFS(Table1[Comedy],1,Table1[Horror],1,Table1[Thriller],1)</f>
        <v>4</v>
      </c>
    </row>
    <row r="90" spans="1:32" x14ac:dyDescent="0.2">
      <c r="A90">
        <v>89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 s="5">
        <v>2</v>
      </c>
      <c r="AD90" s="9"/>
      <c r="AE90" s="9" t="s">
        <v>189</v>
      </c>
      <c r="AF90">
        <f>COUNTIFS(Table1[Comedy],1,Table1[Musical],1,Table1[Romance],1)</f>
        <v>10</v>
      </c>
    </row>
    <row r="91" spans="1:32" x14ac:dyDescent="0.2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5">
        <v>1</v>
      </c>
      <c r="AD91" s="9"/>
      <c r="AE91" s="9" t="s">
        <v>190</v>
      </c>
      <c r="AF91">
        <f>COUNTIFS(Table1[Comedy],1,Table1[Mystery],1,Table1[Romance],1)</f>
        <v>3</v>
      </c>
    </row>
    <row r="92" spans="1:32" x14ac:dyDescent="0.2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 s="5">
        <v>2</v>
      </c>
      <c r="AD92" s="9"/>
      <c r="AE92" s="9" t="s">
        <v>191</v>
      </c>
      <c r="AF92">
        <f>COUNTIFS(Table1[Comedy],1,Table1[Mystery],1,Table1[Thriller],1)</f>
        <v>4</v>
      </c>
    </row>
    <row r="93" spans="1:32" x14ac:dyDescent="0.2">
      <c r="A93">
        <v>93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 s="5">
        <v>2</v>
      </c>
      <c r="AD93" s="9"/>
      <c r="AE93" s="9" t="s">
        <v>192</v>
      </c>
      <c r="AF93">
        <f>COUNTIFS(Table1[Comedy],1,Table1[Romance],1,Table1[Sci-Fi],1)</f>
        <v>2</v>
      </c>
    </row>
    <row r="94" spans="1:32" x14ac:dyDescent="0.2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5">
        <v>1</v>
      </c>
      <c r="AD94" s="9"/>
      <c r="AE94" s="9" t="s">
        <v>193</v>
      </c>
      <c r="AF94">
        <f>COUNTIFS(Table1[Comedy],1,Table1[Romance],1,Table1[Thriller],1)</f>
        <v>6</v>
      </c>
    </row>
    <row r="95" spans="1:32" x14ac:dyDescent="0.2">
      <c r="A95">
        <v>95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 s="5">
        <v>2</v>
      </c>
      <c r="AD95" s="9"/>
      <c r="AE95" s="9" t="s">
        <v>194</v>
      </c>
      <c r="AF95">
        <f>COUNTIFS(Table1[Comedy],1,Table1[Romance],1,Table1[War],1)</f>
        <v>1</v>
      </c>
    </row>
    <row r="96" spans="1:32" x14ac:dyDescent="0.2">
      <c r="A96">
        <v>96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5">
        <v>1</v>
      </c>
      <c r="AD96" s="9"/>
      <c r="AE96" s="9" t="s">
        <v>195</v>
      </c>
      <c r="AF96">
        <f>COUNTIFS(Table1[Comedy],1,Table1[Sci-Fi],1,Table1[Western],1)</f>
        <v>1</v>
      </c>
    </row>
    <row r="97" spans="1:32" x14ac:dyDescent="0.2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5">
        <v>1</v>
      </c>
      <c r="AD97" s="9"/>
      <c r="AE97" s="9" t="s">
        <v>196</v>
      </c>
      <c r="AF97">
        <f>COUNTIFS(Table1[Crime],1,Table1[Drama],1,Table1[Film-Noir],1)</f>
        <v>4</v>
      </c>
    </row>
    <row r="98" spans="1:32" x14ac:dyDescent="0.2">
      <c r="A98">
        <v>98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 s="5">
        <v>2</v>
      </c>
      <c r="AD98" s="9"/>
      <c r="AE98" s="9" t="s">
        <v>197</v>
      </c>
      <c r="AF98">
        <f>COUNTIFS(Table1[Crime],1,Table1[Drama],1,Table1[Mystery],1)</f>
        <v>5</v>
      </c>
    </row>
    <row r="99" spans="1:32" x14ac:dyDescent="0.2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5">
        <v>1</v>
      </c>
      <c r="AD99" s="9"/>
      <c r="AE99" s="9" t="s">
        <v>198</v>
      </c>
      <c r="AF99">
        <f>COUNTIFS(Table1[Crime],1,Table1[Drama],1,Table1[Romance],1)</f>
        <v>5</v>
      </c>
    </row>
    <row r="100" spans="1:32" x14ac:dyDescent="0.2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 s="5">
        <v>2</v>
      </c>
      <c r="AD100" s="9"/>
      <c r="AE100" s="9" t="s">
        <v>199</v>
      </c>
      <c r="AF100">
        <f>COUNTIFS(Table1[Crime],1,Table1[Drama],1,Table1[Sci-Fi],1)</f>
        <v>2</v>
      </c>
    </row>
    <row r="101" spans="1:32" x14ac:dyDescent="0.2">
      <c r="A101">
        <v>101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5">
        <v>1</v>
      </c>
      <c r="AD101" s="9"/>
      <c r="AE101" s="9" t="s">
        <v>200</v>
      </c>
      <c r="AF101">
        <f>COUNTIFS(Table1[Crime],1,Table1[Drama],1,Table1[Thriller],1)</f>
        <v>15</v>
      </c>
    </row>
    <row r="102" spans="1:32" x14ac:dyDescent="0.2">
      <c r="A102">
        <v>102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5">
        <v>1</v>
      </c>
      <c r="AD102" s="9"/>
      <c r="AE102" s="9" t="s">
        <v>201</v>
      </c>
      <c r="AF102">
        <f>COUNTIFS(Table1[Crime],1,Table1[Film-Noir],1,Table1[Mystery],1)</f>
        <v>3</v>
      </c>
    </row>
    <row r="103" spans="1:32" x14ac:dyDescent="0.2">
      <c r="A103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 s="5">
        <v>1</v>
      </c>
      <c r="AD103" s="9"/>
      <c r="AE103" s="9" t="s">
        <v>202</v>
      </c>
      <c r="AF103">
        <f>COUNTIFS(Table1[Crime],1,Table1[Film-Noir],1,Table1[Thriller],1)</f>
        <v>7</v>
      </c>
    </row>
    <row r="104" spans="1:32" x14ac:dyDescent="0.2">
      <c r="A104">
        <v>104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5">
        <v>1</v>
      </c>
      <c r="AD104" s="9"/>
      <c r="AE104" s="9" t="s">
        <v>203</v>
      </c>
      <c r="AF104">
        <f>COUNTIFS(Table1[Crime],1,Table1[Horror],1,Table1[Thriller],1)</f>
        <v>3</v>
      </c>
    </row>
    <row r="105" spans="1:32" x14ac:dyDescent="0.2">
      <c r="A105"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 s="5">
        <v>2</v>
      </c>
      <c r="AD105" s="9"/>
      <c r="AE105" s="9" t="s">
        <v>204</v>
      </c>
      <c r="AF105">
        <f>COUNTIFS(Table1[Drama],1,Table1[Film-Noir],1,Table1[Thriller],1)</f>
        <v>2</v>
      </c>
    </row>
    <row r="106" spans="1:32" x14ac:dyDescent="0.2">
      <c r="A106">
        <v>106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5">
        <v>2</v>
      </c>
      <c r="AD106" s="9"/>
      <c r="AE106" s="9" t="s">
        <v>205</v>
      </c>
      <c r="AF106">
        <f>COUNTIFS(Table1[Drama],1,Table1[Horror],1,Table1[Thriller],1)</f>
        <v>1</v>
      </c>
    </row>
    <row r="107" spans="1:32" x14ac:dyDescent="0.2">
      <c r="A107">
        <v>107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5">
        <v>4</v>
      </c>
      <c r="AD107" s="9"/>
      <c r="AE107" s="9" t="s">
        <v>206</v>
      </c>
      <c r="AF107">
        <f>COUNTIFS(Table1[Drama],1,Table1[Musical],1,Table1[War],1)</f>
        <v>1</v>
      </c>
    </row>
    <row r="108" spans="1:32" x14ac:dyDescent="0.2">
      <c r="A108">
        <v>108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5">
        <v>1</v>
      </c>
      <c r="AD108" s="9"/>
      <c r="AE108" s="9" t="s">
        <v>207</v>
      </c>
      <c r="AF108">
        <f>COUNTIFS(Table1[Drama],1,Table1[Mystery],1,Table1[Romance],1)</f>
        <v>5</v>
      </c>
    </row>
    <row r="109" spans="1:32" x14ac:dyDescent="0.2">
      <c r="A109">
        <v>109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5">
        <v>1</v>
      </c>
      <c r="AD109" s="9"/>
      <c r="AE109" s="9" t="s">
        <v>208</v>
      </c>
      <c r="AF109">
        <f>COUNTIFS(Table1[Drama],1,Table1[Mystery],1,Table1[Thriller],1)</f>
        <v>5</v>
      </c>
    </row>
    <row r="110" spans="1:32" x14ac:dyDescent="0.2">
      <c r="A110">
        <v>110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 s="5">
        <v>3</v>
      </c>
      <c r="AD110" s="9"/>
      <c r="AE110" s="9" t="s">
        <v>209</v>
      </c>
      <c r="AF110">
        <f>COUNTIFS(Table1[Drama],1,Table1[Romance],1,Table1[Sci-Fi],1)</f>
        <v>2</v>
      </c>
    </row>
    <row r="111" spans="1:32" x14ac:dyDescent="0.2">
      <c r="A111">
        <v>111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 s="5">
        <v>2</v>
      </c>
      <c r="AD111" s="9"/>
      <c r="AE111" s="9" t="s">
        <v>210</v>
      </c>
      <c r="AF111">
        <f>COUNTIFS(Table1[Drama],1,Table1[Romance],1,Table1[Thriller],1)</f>
        <v>8</v>
      </c>
    </row>
    <row r="112" spans="1:32" x14ac:dyDescent="0.2">
      <c r="A112">
        <v>112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5">
        <v>3</v>
      </c>
      <c r="AD112" s="9"/>
      <c r="AE112" s="9" t="s">
        <v>211</v>
      </c>
      <c r="AF112">
        <f>COUNTIFS(Table1[Drama],1,Table1[Romance],1,Table1[War],1)</f>
        <v>11</v>
      </c>
    </row>
    <row r="113" spans="1:32" x14ac:dyDescent="0.2">
      <c r="A113">
        <v>113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 s="5">
        <v>2</v>
      </c>
      <c r="AD113" s="9"/>
      <c r="AE113" s="9" t="s">
        <v>212</v>
      </c>
      <c r="AF113">
        <f>COUNTIFS(Table1[Drama],1,Table1[Romance],1,Table1[Western],1)</f>
        <v>2</v>
      </c>
    </row>
    <row r="114" spans="1:32" x14ac:dyDescent="0.2">
      <c r="A114">
        <v>114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5">
        <v>1</v>
      </c>
      <c r="AD114" s="9"/>
      <c r="AE114" s="9" t="s">
        <v>213</v>
      </c>
      <c r="AF114">
        <f>COUNTIFS(Table1[Drama],1,Table1[Sci-Fi],1,Table1[Thriller],1)</f>
        <v>5</v>
      </c>
    </row>
    <row r="115" spans="1:32" x14ac:dyDescent="0.2">
      <c r="A115">
        <v>115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5">
        <v>1</v>
      </c>
      <c r="AD115" s="9"/>
      <c r="AE115" s="9" t="s">
        <v>214</v>
      </c>
      <c r="AF115">
        <f>COUNTIFS(Table1[Drama],1,Table1[War],1,Table1[Thriller],1)</f>
        <v>3</v>
      </c>
    </row>
    <row r="116" spans="1:32" x14ac:dyDescent="0.2">
      <c r="A116"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5">
        <v>1</v>
      </c>
      <c r="AD116" s="9"/>
      <c r="AE116" s="9" t="s">
        <v>215</v>
      </c>
      <c r="AF116">
        <f>COUNTIFS(Table1[Film-Noir],1,Table1[Mystery],1,Table1[Thriller],1)</f>
        <v>5</v>
      </c>
    </row>
    <row r="117" spans="1:32" x14ac:dyDescent="0.2">
      <c r="A117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5">
        <v>1</v>
      </c>
      <c r="AD117" s="9"/>
      <c r="AE117" s="9" t="s">
        <v>216</v>
      </c>
      <c r="AF117">
        <f>COUNTIFS(Table1[Film-Noir],1,Table1[Romance],1,Table1[Thriller],1)</f>
        <v>1</v>
      </c>
    </row>
    <row r="118" spans="1:32" x14ac:dyDescent="0.2">
      <c r="A118">
        <v>118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 s="5">
        <v>2</v>
      </c>
      <c r="AD118" s="9"/>
      <c r="AE118" s="9" t="s">
        <v>217</v>
      </c>
      <c r="AF118">
        <f>COUNTIFS(Table1[Film-Noir],1,Table1[Sci-Fi],1,Table1[Thriller],1)</f>
        <v>1</v>
      </c>
    </row>
    <row r="119" spans="1:32" x14ac:dyDescent="0.2">
      <c r="A119">
        <v>119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5">
        <v>1</v>
      </c>
      <c r="AD119" s="9"/>
      <c r="AE119" s="9" t="s">
        <v>218</v>
      </c>
      <c r="AF119">
        <f>COUNTIFS(Table1[Horror],1,Table1[Mystery],1,Table1[Thriller],1)</f>
        <v>5</v>
      </c>
    </row>
    <row r="120" spans="1:32" x14ac:dyDescent="0.2">
      <c r="A120">
        <v>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5">
        <v>1</v>
      </c>
      <c r="AD120" s="9"/>
      <c r="AE120" s="9" t="s">
        <v>219</v>
      </c>
      <c r="AF120">
        <f>COUNTIFS(Table1[Horror],1,Table1[Sci-Fi],1,Table1[Thriller],1)</f>
        <v>14</v>
      </c>
    </row>
    <row r="121" spans="1:32" x14ac:dyDescent="0.2">
      <c r="A121">
        <v>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5">
        <v>1</v>
      </c>
      <c r="AD121" s="9"/>
      <c r="AE121" s="9" t="s">
        <v>220</v>
      </c>
      <c r="AF121">
        <f>COUNTIFS(Table1[Musical],1,Table1[Romance],1,Table1[War],1)</f>
        <v>1</v>
      </c>
    </row>
    <row r="122" spans="1:32" x14ac:dyDescent="0.2">
      <c r="A122">
        <v>122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 s="5">
        <v>2</v>
      </c>
      <c r="AD122" s="9"/>
      <c r="AE122" s="9" t="s">
        <v>221</v>
      </c>
      <c r="AF122">
        <f>COUNTIFS(Table1[Mystery],1,Table1[Romance],1,Table1[Thriller],1)</f>
        <v>7</v>
      </c>
    </row>
    <row r="123" spans="1:32" x14ac:dyDescent="0.2">
      <c r="A123">
        <v>123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s="5">
        <v>3</v>
      </c>
      <c r="AD123" s="9"/>
      <c r="AE123" s="9" t="s">
        <v>222</v>
      </c>
      <c r="AF123">
        <f>COUNTIFS(Table1[Mystery],1,Table1[Sci-Fi],1,Table1[Thriller],1)</f>
        <v>3</v>
      </c>
    </row>
    <row r="124" spans="1:32" x14ac:dyDescent="0.2">
      <c r="A124">
        <v>124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5">
        <v>1</v>
      </c>
      <c r="AD124" s="9"/>
      <c r="AE124" s="9" t="s">
        <v>223</v>
      </c>
      <c r="AF124">
        <f>COUNTIFS(Table1[War],1,Table1[Sci-Fi],1,Table1[Thriller],1)</f>
        <v>4</v>
      </c>
    </row>
    <row r="125" spans="1:32" x14ac:dyDescent="0.2">
      <c r="A125">
        <v>125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5">
        <v>1</v>
      </c>
    </row>
    <row r="126" spans="1:32" x14ac:dyDescent="0.2">
      <c r="A126">
        <v>126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5">
        <v>3</v>
      </c>
    </row>
    <row r="127" spans="1:32" x14ac:dyDescent="0.2">
      <c r="A127">
        <v>127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5">
        <v>1</v>
      </c>
    </row>
    <row r="128" spans="1:32" x14ac:dyDescent="0.2">
      <c r="A128">
        <v>128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5">
        <v>1</v>
      </c>
    </row>
    <row r="129" spans="1:20" x14ac:dyDescent="0.2">
      <c r="A129">
        <v>129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 s="5">
        <v>2</v>
      </c>
    </row>
    <row r="130" spans="1:20" x14ac:dyDescent="0.2">
      <c r="A130">
        <v>130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5">
        <v>1</v>
      </c>
    </row>
    <row r="131" spans="1:20" x14ac:dyDescent="0.2">
      <c r="A131">
        <v>131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 s="5">
        <v>2</v>
      </c>
    </row>
    <row r="132" spans="1:20" x14ac:dyDescent="0.2">
      <c r="A132">
        <v>132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 s="5">
        <v>1</v>
      </c>
    </row>
    <row r="133" spans="1:20" x14ac:dyDescent="0.2">
      <c r="A133">
        <v>133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5">
        <v>2</v>
      </c>
    </row>
    <row r="134" spans="1:20" x14ac:dyDescent="0.2">
      <c r="A134">
        <v>134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5">
        <v>1</v>
      </c>
    </row>
    <row r="135" spans="1:20" x14ac:dyDescent="0.2">
      <c r="A135">
        <v>135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5">
        <v>1</v>
      </c>
    </row>
    <row r="136" spans="1:20" x14ac:dyDescent="0.2">
      <c r="A136">
        <v>136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5">
        <v>1</v>
      </c>
    </row>
    <row r="137" spans="1:20" x14ac:dyDescent="0.2">
      <c r="A137">
        <v>137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5">
        <v>1</v>
      </c>
    </row>
    <row r="138" spans="1:20" x14ac:dyDescent="0.2">
      <c r="A138">
        <v>138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5">
        <v>1</v>
      </c>
    </row>
    <row r="139" spans="1:20" x14ac:dyDescent="0.2">
      <c r="A139">
        <v>139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5">
        <v>2</v>
      </c>
    </row>
    <row r="140" spans="1:20" x14ac:dyDescent="0.2">
      <c r="A140">
        <v>140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 s="5">
        <v>2</v>
      </c>
    </row>
    <row r="141" spans="1:20" x14ac:dyDescent="0.2">
      <c r="A141">
        <v>141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5">
        <v>1</v>
      </c>
    </row>
    <row r="142" spans="1:20" x14ac:dyDescent="0.2">
      <c r="A142">
        <v>142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5">
        <v>1</v>
      </c>
    </row>
    <row r="143" spans="1:20" x14ac:dyDescent="0.2">
      <c r="A143">
        <v>143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5">
        <v>1</v>
      </c>
    </row>
    <row r="144" spans="1:20" x14ac:dyDescent="0.2">
      <c r="A144">
        <v>144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5">
        <v>1</v>
      </c>
    </row>
    <row r="145" spans="1:20" x14ac:dyDescent="0.2">
      <c r="A145">
        <v>145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5">
        <v>1</v>
      </c>
    </row>
    <row r="146" spans="1:20" x14ac:dyDescent="0.2">
      <c r="A146">
        <v>146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5">
        <v>2</v>
      </c>
    </row>
    <row r="147" spans="1:20" x14ac:dyDescent="0.2">
      <c r="A147">
        <v>147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5">
        <v>1</v>
      </c>
    </row>
    <row r="148" spans="1:20" x14ac:dyDescent="0.2">
      <c r="A148">
        <v>148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5">
        <v>1</v>
      </c>
    </row>
    <row r="149" spans="1:20" x14ac:dyDescent="0.2">
      <c r="A149">
        <v>149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 s="5">
        <v>3</v>
      </c>
    </row>
    <row r="150" spans="1:20" x14ac:dyDescent="0.2">
      <c r="A150">
        <v>150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5">
        <v>1</v>
      </c>
    </row>
    <row r="151" spans="1:20" x14ac:dyDescent="0.2">
      <c r="A151">
        <v>151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0</v>
      </c>
      <c r="T151" s="5">
        <v>3</v>
      </c>
    </row>
    <row r="152" spans="1:20" x14ac:dyDescent="0.2">
      <c r="A152">
        <v>152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5">
        <v>1</v>
      </c>
    </row>
    <row r="153" spans="1:20" x14ac:dyDescent="0.2">
      <c r="A153">
        <v>153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5">
        <v>4</v>
      </c>
    </row>
    <row r="154" spans="1:20" x14ac:dyDescent="0.2">
      <c r="A154">
        <v>154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5">
        <v>1</v>
      </c>
    </row>
    <row r="155" spans="1:20" x14ac:dyDescent="0.2">
      <c r="A155">
        <v>155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 s="5">
        <v>2</v>
      </c>
    </row>
    <row r="156" spans="1:20" x14ac:dyDescent="0.2">
      <c r="A156">
        <v>156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5">
        <v>1</v>
      </c>
    </row>
    <row r="157" spans="1:20" x14ac:dyDescent="0.2">
      <c r="A157">
        <v>157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 s="5">
        <v>2</v>
      </c>
    </row>
    <row r="158" spans="1:20" x14ac:dyDescent="0.2">
      <c r="A158">
        <v>158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5">
        <v>2</v>
      </c>
    </row>
    <row r="159" spans="1:20" x14ac:dyDescent="0.2">
      <c r="A159"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5">
        <v>1</v>
      </c>
    </row>
    <row r="160" spans="1:20" x14ac:dyDescent="0.2">
      <c r="A160">
        <v>160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 s="5">
        <v>4</v>
      </c>
    </row>
    <row r="161" spans="1:20" x14ac:dyDescent="0.2">
      <c r="A161"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 s="5">
        <v>3</v>
      </c>
    </row>
    <row r="162" spans="1:20" x14ac:dyDescent="0.2">
      <c r="A162">
        <v>162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5">
        <v>1</v>
      </c>
    </row>
    <row r="163" spans="1:20" x14ac:dyDescent="0.2">
      <c r="A163">
        <v>163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0</v>
      </c>
      <c r="T163" s="5">
        <v>3</v>
      </c>
    </row>
    <row r="164" spans="1:20" x14ac:dyDescent="0.2">
      <c r="A164">
        <v>164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0</v>
      </c>
      <c r="T164" s="5">
        <v>4</v>
      </c>
    </row>
    <row r="165" spans="1:20" x14ac:dyDescent="0.2">
      <c r="A165">
        <v>165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 s="5">
        <v>2</v>
      </c>
    </row>
    <row r="166" spans="1:20" x14ac:dyDescent="0.2">
      <c r="A166">
        <v>166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5">
        <v>2</v>
      </c>
    </row>
    <row r="167" spans="1:20" x14ac:dyDescent="0.2">
      <c r="A167">
        <v>167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5">
        <v>1</v>
      </c>
    </row>
    <row r="168" spans="1:20" x14ac:dyDescent="0.2">
      <c r="A168">
        <v>168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 s="5">
        <v>4</v>
      </c>
    </row>
    <row r="169" spans="1:20" x14ac:dyDescent="0.2">
      <c r="A169">
        <v>169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5">
        <v>3</v>
      </c>
    </row>
    <row r="170" spans="1:20" x14ac:dyDescent="0.2">
      <c r="A170">
        <v>170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 s="5">
        <v>3</v>
      </c>
    </row>
    <row r="171" spans="1:20" x14ac:dyDescent="0.2">
      <c r="A171">
        <v>171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5">
        <v>1</v>
      </c>
    </row>
    <row r="172" spans="1:20" x14ac:dyDescent="0.2">
      <c r="A172">
        <v>172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0</v>
      </c>
      <c r="T172" s="5">
        <v>3</v>
      </c>
    </row>
    <row r="173" spans="1:20" x14ac:dyDescent="0.2">
      <c r="A173">
        <v>173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 s="5">
        <v>3</v>
      </c>
    </row>
    <row r="174" spans="1:20" x14ac:dyDescent="0.2">
      <c r="A174">
        <v>174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5">
        <v>1</v>
      </c>
    </row>
    <row r="175" spans="1:20" x14ac:dyDescent="0.2">
      <c r="A175">
        <v>175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5">
        <v>1</v>
      </c>
    </row>
    <row r="176" spans="1:20" x14ac:dyDescent="0.2">
      <c r="A176">
        <v>176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5">
        <v>1</v>
      </c>
    </row>
    <row r="177" spans="1:20" x14ac:dyDescent="0.2">
      <c r="A177">
        <v>177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5">
        <v>1</v>
      </c>
    </row>
    <row r="178" spans="1:20" x14ac:dyDescent="0.2">
      <c r="A178">
        <v>178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5">
        <v>1</v>
      </c>
    </row>
    <row r="179" spans="1:20" x14ac:dyDescent="0.2">
      <c r="A179">
        <v>179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 s="5">
        <v>2</v>
      </c>
    </row>
    <row r="180" spans="1:20" x14ac:dyDescent="0.2">
      <c r="A180">
        <v>180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5">
        <v>1</v>
      </c>
    </row>
    <row r="181" spans="1:20" x14ac:dyDescent="0.2">
      <c r="A181">
        <v>181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5">
        <v>2</v>
      </c>
    </row>
    <row r="182" spans="1:20" x14ac:dyDescent="0.2">
      <c r="A182">
        <v>182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 s="5">
        <v>2</v>
      </c>
    </row>
    <row r="183" spans="1:20" x14ac:dyDescent="0.2">
      <c r="A183">
        <v>183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 s="5">
        <v>1</v>
      </c>
    </row>
    <row r="184" spans="1:20" x14ac:dyDescent="0.2">
      <c r="A184">
        <v>184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5">
        <v>1</v>
      </c>
    </row>
    <row r="185" spans="1:20" x14ac:dyDescent="0.2">
      <c r="A185">
        <v>185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 s="5">
        <v>2</v>
      </c>
    </row>
    <row r="186" spans="1:20" x14ac:dyDescent="0.2">
      <c r="A186">
        <v>186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5">
        <v>1</v>
      </c>
    </row>
    <row r="187" spans="1:20" x14ac:dyDescent="0.2">
      <c r="A187">
        <v>187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5">
        <v>1</v>
      </c>
    </row>
    <row r="188" spans="1:20" x14ac:dyDescent="0.2">
      <c r="A188">
        <v>188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5">
        <v>1</v>
      </c>
    </row>
    <row r="189" spans="1:20" x14ac:dyDescent="0.2">
      <c r="A189">
        <v>189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5">
        <v>1</v>
      </c>
    </row>
    <row r="190" spans="1:20" x14ac:dyDescent="0.2">
      <c r="A190">
        <v>190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 s="5">
        <v>1</v>
      </c>
    </row>
    <row r="191" spans="1:20" x14ac:dyDescent="0.2">
      <c r="A191"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5">
        <v>1</v>
      </c>
    </row>
    <row r="192" spans="1:20" x14ac:dyDescent="0.2">
      <c r="A192">
        <v>192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5">
        <v>1</v>
      </c>
    </row>
    <row r="193" spans="1:20" x14ac:dyDescent="0.2">
      <c r="A193">
        <v>193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5">
        <v>1</v>
      </c>
    </row>
    <row r="194" spans="1:20" x14ac:dyDescent="0.2">
      <c r="A194">
        <v>194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5">
        <v>1</v>
      </c>
    </row>
    <row r="195" spans="1:20" x14ac:dyDescent="0.2">
      <c r="A195">
        <v>195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 s="5">
        <v>3</v>
      </c>
    </row>
    <row r="196" spans="1:20" x14ac:dyDescent="0.2">
      <c r="A196">
        <v>196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 s="5">
        <v>2</v>
      </c>
    </row>
    <row r="197" spans="1:20" x14ac:dyDescent="0.2">
      <c r="A197">
        <v>197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5">
        <v>1</v>
      </c>
    </row>
    <row r="198" spans="1:20" x14ac:dyDescent="0.2">
      <c r="A198">
        <v>198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 s="5">
        <v>3</v>
      </c>
    </row>
    <row r="199" spans="1:20" x14ac:dyDescent="0.2">
      <c r="A199">
        <v>199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5">
        <v>2</v>
      </c>
    </row>
    <row r="200" spans="1:20" x14ac:dyDescent="0.2">
      <c r="A200">
        <v>200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 s="5">
        <v>1</v>
      </c>
    </row>
    <row r="201" spans="1:20" x14ac:dyDescent="0.2">
      <c r="A201">
        <v>201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5">
        <v>1</v>
      </c>
    </row>
    <row r="202" spans="1:20" x14ac:dyDescent="0.2">
      <c r="A202">
        <v>202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 s="5">
        <v>2</v>
      </c>
    </row>
    <row r="203" spans="1:20" x14ac:dyDescent="0.2">
      <c r="A203">
        <v>203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5">
        <v>1</v>
      </c>
    </row>
    <row r="204" spans="1:20" x14ac:dyDescent="0.2">
      <c r="A204">
        <v>204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5">
        <v>1</v>
      </c>
    </row>
    <row r="205" spans="1:20" x14ac:dyDescent="0.2">
      <c r="A205">
        <v>205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5">
        <v>2</v>
      </c>
    </row>
    <row r="206" spans="1:20" x14ac:dyDescent="0.2">
      <c r="A206">
        <v>206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5">
        <v>1</v>
      </c>
    </row>
    <row r="207" spans="1:20" x14ac:dyDescent="0.2">
      <c r="A207">
        <v>207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 s="5">
        <v>2</v>
      </c>
    </row>
    <row r="208" spans="1:20" x14ac:dyDescent="0.2">
      <c r="A208">
        <v>208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5">
        <v>2</v>
      </c>
    </row>
    <row r="209" spans="1:20" x14ac:dyDescent="0.2">
      <c r="A209">
        <v>209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5">
        <v>1</v>
      </c>
    </row>
    <row r="210" spans="1:20" x14ac:dyDescent="0.2">
      <c r="A210">
        <v>210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 s="5">
        <v>1</v>
      </c>
    </row>
    <row r="211" spans="1:20" x14ac:dyDescent="0.2">
      <c r="A211">
        <v>211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5">
        <v>1</v>
      </c>
    </row>
    <row r="212" spans="1:20" x14ac:dyDescent="0.2">
      <c r="A212">
        <v>212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5">
        <v>1</v>
      </c>
    </row>
    <row r="213" spans="1:20" x14ac:dyDescent="0.2">
      <c r="A213">
        <v>213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5">
        <v>1</v>
      </c>
    </row>
    <row r="214" spans="1:20" x14ac:dyDescent="0.2">
      <c r="A214">
        <v>214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5">
        <v>1</v>
      </c>
    </row>
    <row r="215" spans="1:20" x14ac:dyDescent="0.2">
      <c r="A215">
        <v>215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 s="5">
        <v>2</v>
      </c>
    </row>
    <row r="216" spans="1:20" x14ac:dyDescent="0.2">
      <c r="A216">
        <v>216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5">
        <v>1</v>
      </c>
    </row>
    <row r="217" spans="1:20" x14ac:dyDescent="0.2">
      <c r="A217">
        <v>217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 s="5">
        <v>2</v>
      </c>
    </row>
    <row r="218" spans="1:20" x14ac:dyDescent="0.2">
      <c r="A218">
        <v>218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5">
        <v>2</v>
      </c>
    </row>
    <row r="219" spans="1:20" x14ac:dyDescent="0.2">
      <c r="A219">
        <v>219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5">
        <v>1</v>
      </c>
    </row>
    <row r="220" spans="1:20" x14ac:dyDescent="0.2">
      <c r="A220">
        <v>220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5">
        <v>1</v>
      </c>
    </row>
    <row r="221" spans="1:20" x14ac:dyDescent="0.2">
      <c r="A221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 s="5">
        <v>2</v>
      </c>
    </row>
    <row r="222" spans="1:20" x14ac:dyDescent="0.2">
      <c r="A222">
        <v>223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5">
        <v>1</v>
      </c>
    </row>
    <row r="223" spans="1:20" x14ac:dyDescent="0.2">
      <c r="A223">
        <v>224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 s="5">
        <v>3</v>
      </c>
    </row>
    <row r="224" spans="1:20" x14ac:dyDescent="0.2">
      <c r="A224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 s="5">
        <v>2</v>
      </c>
    </row>
    <row r="225" spans="1:20" x14ac:dyDescent="0.2">
      <c r="A225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 s="5">
        <v>1</v>
      </c>
    </row>
    <row r="226" spans="1:20" x14ac:dyDescent="0.2">
      <c r="A226">
        <v>227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5">
        <v>1</v>
      </c>
    </row>
    <row r="227" spans="1:20" x14ac:dyDescent="0.2">
      <c r="A227">
        <v>228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5">
        <v>1</v>
      </c>
    </row>
    <row r="228" spans="1:20" x14ac:dyDescent="0.2">
      <c r="A228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 s="5">
        <v>2</v>
      </c>
    </row>
    <row r="229" spans="1:20" x14ac:dyDescent="0.2">
      <c r="A229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 s="5">
        <v>2</v>
      </c>
    </row>
    <row r="230" spans="1:20" x14ac:dyDescent="0.2">
      <c r="A230">
        <v>231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5">
        <v>1</v>
      </c>
    </row>
    <row r="231" spans="1:20" x14ac:dyDescent="0.2">
      <c r="A231">
        <v>232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5">
        <v>2</v>
      </c>
    </row>
    <row r="232" spans="1:20" x14ac:dyDescent="0.2">
      <c r="A232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5">
        <v>1</v>
      </c>
    </row>
    <row r="233" spans="1:20" x14ac:dyDescent="0.2">
      <c r="A233">
        <v>234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5">
        <v>1</v>
      </c>
    </row>
    <row r="234" spans="1:20" x14ac:dyDescent="0.2">
      <c r="A234">
        <v>235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5">
        <v>2</v>
      </c>
    </row>
    <row r="235" spans="1:20" x14ac:dyDescent="0.2">
      <c r="A235">
        <v>236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 s="5">
        <v>2</v>
      </c>
    </row>
    <row r="236" spans="1:20" x14ac:dyDescent="0.2">
      <c r="A236">
        <v>237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 s="5">
        <v>2</v>
      </c>
    </row>
    <row r="237" spans="1:20" x14ac:dyDescent="0.2">
      <c r="A237">
        <v>238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5">
        <v>2</v>
      </c>
    </row>
    <row r="238" spans="1:20" x14ac:dyDescent="0.2">
      <c r="A238">
        <v>239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 s="5">
        <v>4</v>
      </c>
    </row>
    <row r="239" spans="1:20" x14ac:dyDescent="0.2">
      <c r="A239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 s="5">
        <v>1</v>
      </c>
    </row>
    <row r="240" spans="1:20" x14ac:dyDescent="0.2">
      <c r="A240">
        <v>241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5">
        <v>2</v>
      </c>
    </row>
    <row r="241" spans="1:20" x14ac:dyDescent="0.2">
      <c r="A241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5">
        <v>2</v>
      </c>
    </row>
    <row r="242" spans="1:20" x14ac:dyDescent="0.2">
      <c r="A242">
        <v>243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5">
        <v>1</v>
      </c>
    </row>
    <row r="243" spans="1:20" x14ac:dyDescent="0.2">
      <c r="A243">
        <v>244</v>
      </c>
      <c r="B243">
        <v>0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s="5">
        <v>2</v>
      </c>
    </row>
    <row r="244" spans="1:20" x14ac:dyDescent="0.2">
      <c r="A244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5">
        <v>2</v>
      </c>
    </row>
    <row r="245" spans="1:20" x14ac:dyDescent="0.2">
      <c r="A245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5">
        <v>1</v>
      </c>
    </row>
    <row r="246" spans="1:20" x14ac:dyDescent="0.2">
      <c r="A246">
        <v>247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1</v>
      </c>
      <c r="R246">
        <v>0</v>
      </c>
      <c r="S246">
        <v>0</v>
      </c>
      <c r="T246" s="5">
        <v>4</v>
      </c>
    </row>
    <row r="247" spans="1:20" x14ac:dyDescent="0.2">
      <c r="A247">
        <v>248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5">
        <v>1</v>
      </c>
    </row>
    <row r="248" spans="1:20" x14ac:dyDescent="0.2">
      <c r="A248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 s="5">
        <v>2</v>
      </c>
    </row>
    <row r="249" spans="1:20" x14ac:dyDescent="0.2">
      <c r="A249">
        <v>250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5">
        <v>2</v>
      </c>
    </row>
    <row r="250" spans="1:20" x14ac:dyDescent="0.2">
      <c r="A250">
        <v>251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5">
        <v>1</v>
      </c>
    </row>
    <row r="251" spans="1:20" x14ac:dyDescent="0.2">
      <c r="A251">
        <v>252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 s="5">
        <v>2</v>
      </c>
    </row>
    <row r="252" spans="1:20" x14ac:dyDescent="0.2">
      <c r="A252">
        <v>253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5">
        <v>2</v>
      </c>
    </row>
    <row r="253" spans="1:20" x14ac:dyDescent="0.2">
      <c r="A253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5">
        <v>1</v>
      </c>
    </row>
    <row r="254" spans="1:20" x14ac:dyDescent="0.2">
      <c r="A254">
        <v>255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5">
        <v>1</v>
      </c>
    </row>
    <row r="255" spans="1:20" x14ac:dyDescent="0.2">
      <c r="A255">
        <v>256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 s="5">
        <v>2</v>
      </c>
    </row>
    <row r="256" spans="1:20" x14ac:dyDescent="0.2">
      <c r="A256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  <c r="R256">
        <v>0</v>
      </c>
      <c r="S256">
        <v>0</v>
      </c>
      <c r="T256" s="5">
        <v>2</v>
      </c>
    </row>
    <row r="257" spans="1:20" x14ac:dyDescent="0.2">
      <c r="A257">
        <v>258</v>
      </c>
      <c r="B257">
        <v>0</v>
      </c>
      <c r="C257">
        <v>1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 s="5">
        <v>5</v>
      </c>
    </row>
    <row r="258" spans="1:20" x14ac:dyDescent="0.2">
      <c r="A258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 s="5">
        <v>3</v>
      </c>
    </row>
    <row r="259" spans="1:20" x14ac:dyDescent="0.2">
      <c r="A259">
        <v>260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 s="5">
        <v>4</v>
      </c>
    </row>
    <row r="260" spans="1:20" x14ac:dyDescent="0.2">
      <c r="A260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s="5">
        <v>1</v>
      </c>
    </row>
    <row r="261" spans="1:20" x14ac:dyDescent="0.2">
      <c r="A261">
        <v>262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5">
        <v>2</v>
      </c>
    </row>
    <row r="262" spans="1:20" x14ac:dyDescent="0.2">
      <c r="A262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5">
        <v>1</v>
      </c>
    </row>
    <row r="263" spans="1:20" x14ac:dyDescent="0.2">
      <c r="A263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5">
        <v>1</v>
      </c>
    </row>
    <row r="264" spans="1:20" x14ac:dyDescent="0.2">
      <c r="A264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 s="5">
        <v>2</v>
      </c>
    </row>
    <row r="265" spans="1:20" x14ac:dyDescent="0.2">
      <c r="A265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  <c r="S265">
        <v>1</v>
      </c>
      <c r="T265" s="5">
        <v>4</v>
      </c>
    </row>
    <row r="266" spans="1:20" x14ac:dyDescent="0.2">
      <c r="A266">
        <v>267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5">
        <v>1</v>
      </c>
    </row>
    <row r="267" spans="1:20" x14ac:dyDescent="0.2">
      <c r="A267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5">
        <v>1</v>
      </c>
    </row>
    <row r="268" spans="1:20" x14ac:dyDescent="0.2">
      <c r="A268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5">
        <v>1</v>
      </c>
    </row>
    <row r="269" spans="1:20" x14ac:dyDescent="0.2">
      <c r="A269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 s="5">
        <v>2</v>
      </c>
    </row>
    <row r="270" spans="1:20" x14ac:dyDescent="0.2">
      <c r="A270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5">
        <v>1</v>
      </c>
    </row>
    <row r="271" spans="1:20" x14ac:dyDescent="0.2">
      <c r="A271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5">
        <v>1</v>
      </c>
    </row>
    <row r="272" spans="1:20" x14ac:dyDescent="0.2">
      <c r="A272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5">
        <v>2</v>
      </c>
    </row>
    <row r="273" spans="1:20" x14ac:dyDescent="0.2">
      <c r="A273">
        <v>274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s="5">
        <v>1</v>
      </c>
    </row>
    <row r="274" spans="1:20" x14ac:dyDescent="0.2">
      <c r="A274">
        <v>275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s="5">
        <v>1</v>
      </c>
    </row>
    <row r="275" spans="1:20" x14ac:dyDescent="0.2">
      <c r="A275">
        <v>276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 s="5">
        <v>2</v>
      </c>
    </row>
    <row r="276" spans="1:20" x14ac:dyDescent="0.2">
      <c r="A276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5">
        <v>1</v>
      </c>
    </row>
    <row r="277" spans="1:20" x14ac:dyDescent="0.2">
      <c r="A277">
        <v>278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5">
        <v>1</v>
      </c>
    </row>
    <row r="278" spans="1:20" x14ac:dyDescent="0.2">
      <c r="A278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s="5">
        <v>1</v>
      </c>
    </row>
    <row r="279" spans="1:20" x14ac:dyDescent="0.2">
      <c r="A279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 s="5">
        <v>2</v>
      </c>
    </row>
    <row r="280" spans="1:20" x14ac:dyDescent="0.2">
      <c r="A280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5">
        <v>1</v>
      </c>
    </row>
    <row r="281" spans="1:20" x14ac:dyDescent="0.2">
      <c r="A281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5">
        <v>1</v>
      </c>
    </row>
    <row r="282" spans="1:20" x14ac:dyDescent="0.2">
      <c r="A282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5">
        <v>2</v>
      </c>
    </row>
    <row r="283" spans="1:20" x14ac:dyDescent="0.2">
      <c r="A283">
        <v>284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s="5">
        <v>2</v>
      </c>
    </row>
    <row r="284" spans="1:20" x14ac:dyDescent="0.2">
      <c r="A284">
        <v>285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s="5">
        <v>2</v>
      </c>
    </row>
    <row r="285" spans="1:20" x14ac:dyDescent="0.2">
      <c r="A285">
        <v>286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0</v>
      </c>
      <c r="S285">
        <v>0</v>
      </c>
      <c r="T285" s="5">
        <v>3</v>
      </c>
    </row>
    <row r="286" spans="1:20" x14ac:dyDescent="0.2">
      <c r="A286">
        <v>287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 s="5">
        <v>2</v>
      </c>
    </row>
    <row r="287" spans="1:20" x14ac:dyDescent="0.2">
      <c r="A287">
        <v>288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 s="5">
        <v>2</v>
      </c>
    </row>
    <row r="288" spans="1:20" x14ac:dyDescent="0.2">
      <c r="A288">
        <v>289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 s="5">
        <v>2</v>
      </c>
    </row>
    <row r="289" spans="1:20" x14ac:dyDescent="0.2">
      <c r="A289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5">
        <v>2</v>
      </c>
    </row>
    <row r="290" spans="1:20" x14ac:dyDescent="0.2">
      <c r="A290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 s="5">
        <v>1</v>
      </c>
    </row>
    <row r="291" spans="1:20" x14ac:dyDescent="0.2">
      <c r="A291">
        <v>292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 s="5">
        <v>3</v>
      </c>
    </row>
    <row r="292" spans="1:20" x14ac:dyDescent="0.2">
      <c r="A292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1</v>
      </c>
      <c r="R292">
        <v>0</v>
      </c>
      <c r="S292">
        <v>0</v>
      </c>
      <c r="T292" s="5">
        <v>4</v>
      </c>
    </row>
    <row r="293" spans="1:20" x14ac:dyDescent="0.2">
      <c r="A293">
        <v>294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 s="5">
        <v>2</v>
      </c>
    </row>
    <row r="294" spans="1:20" x14ac:dyDescent="0.2">
      <c r="A294">
        <v>295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 s="5">
        <v>2</v>
      </c>
    </row>
    <row r="295" spans="1:20" x14ac:dyDescent="0.2">
      <c r="A295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5">
        <v>2</v>
      </c>
    </row>
    <row r="296" spans="1:20" x14ac:dyDescent="0.2">
      <c r="A296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5">
        <v>1</v>
      </c>
    </row>
    <row r="297" spans="1:20" x14ac:dyDescent="0.2">
      <c r="A297">
        <v>298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5">
        <v>1</v>
      </c>
    </row>
    <row r="298" spans="1:20" x14ac:dyDescent="0.2">
      <c r="A298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5">
        <v>1</v>
      </c>
    </row>
    <row r="299" spans="1:20" x14ac:dyDescent="0.2">
      <c r="A299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5">
        <v>1</v>
      </c>
    </row>
    <row r="300" spans="1:20" x14ac:dyDescent="0.2">
      <c r="A300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 s="5">
        <v>2</v>
      </c>
    </row>
    <row r="301" spans="1:20" x14ac:dyDescent="0.2">
      <c r="A301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 s="5">
        <v>2</v>
      </c>
    </row>
    <row r="302" spans="1:20" x14ac:dyDescent="0.2">
      <c r="A302">
        <v>303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 s="5">
        <v>3</v>
      </c>
    </row>
    <row r="303" spans="1:20" x14ac:dyDescent="0.2">
      <c r="A303">
        <v>304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5">
        <v>2</v>
      </c>
    </row>
    <row r="304" spans="1:20" x14ac:dyDescent="0.2">
      <c r="A304">
        <v>305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s="5">
        <v>1</v>
      </c>
    </row>
    <row r="305" spans="1:20" x14ac:dyDescent="0.2">
      <c r="A305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5">
        <v>1</v>
      </c>
    </row>
    <row r="306" spans="1:20" x14ac:dyDescent="0.2">
      <c r="A306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5">
        <v>1</v>
      </c>
    </row>
    <row r="307" spans="1:20" x14ac:dyDescent="0.2">
      <c r="A307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5">
        <v>1</v>
      </c>
    </row>
    <row r="308" spans="1:20" x14ac:dyDescent="0.2">
      <c r="A308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s="5">
        <v>1</v>
      </c>
    </row>
    <row r="309" spans="1:20" x14ac:dyDescent="0.2">
      <c r="A309">
        <v>310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s="5">
        <v>1</v>
      </c>
    </row>
    <row r="310" spans="1:20" x14ac:dyDescent="0.2">
      <c r="A310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 s="5">
        <v>2</v>
      </c>
    </row>
    <row r="311" spans="1:20" x14ac:dyDescent="0.2">
      <c r="A311">
        <v>312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5">
        <v>1</v>
      </c>
    </row>
    <row r="312" spans="1:20" x14ac:dyDescent="0.2">
      <c r="A312">
        <v>313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5">
        <v>2</v>
      </c>
    </row>
    <row r="313" spans="1:20" x14ac:dyDescent="0.2">
      <c r="A313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s="5">
        <v>1</v>
      </c>
    </row>
    <row r="314" spans="1:20" x14ac:dyDescent="0.2">
      <c r="A314">
        <v>315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s="5">
        <v>1</v>
      </c>
    </row>
    <row r="315" spans="1:20" x14ac:dyDescent="0.2">
      <c r="A315">
        <v>316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 s="5">
        <v>3</v>
      </c>
    </row>
    <row r="316" spans="1:20" x14ac:dyDescent="0.2">
      <c r="A316">
        <v>317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5">
        <v>3</v>
      </c>
    </row>
    <row r="317" spans="1:20" x14ac:dyDescent="0.2">
      <c r="A317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5">
        <v>1</v>
      </c>
    </row>
    <row r="318" spans="1:20" x14ac:dyDescent="0.2">
      <c r="A318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 s="5">
        <v>1</v>
      </c>
    </row>
    <row r="319" spans="1:20" x14ac:dyDescent="0.2">
      <c r="A319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 s="5">
        <v>2</v>
      </c>
    </row>
    <row r="320" spans="1:20" x14ac:dyDescent="0.2">
      <c r="A320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5">
        <v>1</v>
      </c>
    </row>
    <row r="321" spans="1:20" x14ac:dyDescent="0.2">
      <c r="A321">
        <v>322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s="5">
        <v>2</v>
      </c>
    </row>
    <row r="322" spans="1:20" x14ac:dyDescent="0.2">
      <c r="A322">
        <v>324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5">
        <v>1</v>
      </c>
    </row>
    <row r="323" spans="1:20" x14ac:dyDescent="0.2">
      <c r="A323">
        <v>325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s="5">
        <v>1</v>
      </c>
    </row>
    <row r="324" spans="1:20" x14ac:dyDescent="0.2">
      <c r="A324">
        <v>326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s="5">
        <v>1</v>
      </c>
    </row>
    <row r="325" spans="1:20" x14ac:dyDescent="0.2">
      <c r="A325">
        <v>327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 s="5">
        <v>4</v>
      </c>
    </row>
    <row r="326" spans="1:20" x14ac:dyDescent="0.2">
      <c r="A326">
        <v>328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5">
        <v>1</v>
      </c>
    </row>
    <row r="327" spans="1:20" x14ac:dyDescent="0.2">
      <c r="A327">
        <v>329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 s="5">
        <v>3</v>
      </c>
    </row>
    <row r="328" spans="1:20" x14ac:dyDescent="0.2">
      <c r="A328">
        <v>330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5">
        <v>2</v>
      </c>
    </row>
    <row r="329" spans="1:20" x14ac:dyDescent="0.2">
      <c r="A329">
        <v>331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s="5">
        <v>1</v>
      </c>
    </row>
    <row r="330" spans="1:20" x14ac:dyDescent="0.2">
      <c r="A330">
        <v>332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 s="5">
        <v>2</v>
      </c>
    </row>
    <row r="331" spans="1:20" x14ac:dyDescent="0.2">
      <c r="A331">
        <v>333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s="5">
        <v>1</v>
      </c>
    </row>
    <row r="332" spans="1:20" x14ac:dyDescent="0.2">
      <c r="A332">
        <v>334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5">
        <v>1</v>
      </c>
    </row>
    <row r="333" spans="1:20" x14ac:dyDescent="0.2">
      <c r="A333">
        <v>335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 s="5">
        <v>2</v>
      </c>
    </row>
    <row r="334" spans="1:20" x14ac:dyDescent="0.2">
      <c r="A334">
        <v>336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 s="5">
        <v>2</v>
      </c>
    </row>
    <row r="335" spans="1:20" x14ac:dyDescent="0.2">
      <c r="A335">
        <v>337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5">
        <v>1</v>
      </c>
    </row>
    <row r="336" spans="1:20" x14ac:dyDescent="0.2">
      <c r="A336">
        <v>338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1</v>
      </c>
      <c r="R336">
        <v>0</v>
      </c>
      <c r="S336">
        <v>0</v>
      </c>
      <c r="T336" s="5">
        <v>2</v>
      </c>
    </row>
    <row r="337" spans="1:20" x14ac:dyDescent="0.2">
      <c r="A337">
        <v>339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 s="5">
        <v>2</v>
      </c>
    </row>
    <row r="338" spans="1:20" x14ac:dyDescent="0.2">
      <c r="A338">
        <v>340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s="5">
        <v>2</v>
      </c>
    </row>
    <row r="339" spans="1:20" x14ac:dyDescent="0.2">
      <c r="A339">
        <v>341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5">
        <v>1</v>
      </c>
    </row>
    <row r="340" spans="1:20" x14ac:dyDescent="0.2">
      <c r="A340">
        <v>342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 s="5">
        <v>2</v>
      </c>
    </row>
    <row r="341" spans="1:20" x14ac:dyDescent="0.2">
      <c r="A341">
        <v>343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5">
        <v>1</v>
      </c>
    </row>
    <row r="342" spans="1:20" x14ac:dyDescent="0.2">
      <c r="A342">
        <v>344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5">
        <v>1</v>
      </c>
    </row>
    <row r="343" spans="1:20" x14ac:dyDescent="0.2">
      <c r="A343">
        <v>345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5">
        <v>2</v>
      </c>
    </row>
    <row r="344" spans="1:20" x14ac:dyDescent="0.2">
      <c r="A344">
        <v>346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5">
        <v>2</v>
      </c>
    </row>
    <row r="345" spans="1:20" x14ac:dyDescent="0.2">
      <c r="A345">
        <v>347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5">
        <v>1</v>
      </c>
    </row>
    <row r="346" spans="1:20" x14ac:dyDescent="0.2">
      <c r="A346">
        <v>348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5">
        <v>1</v>
      </c>
    </row>
    <row r="347" spans="1:20" x14ac:dyDescent="0.2">
      <c r="A347">
        <v>349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 s="5">
        <v>3</v>
      </c>
    </row>
    <row r="348" spans="1:20" x14ac:dyDescent="0.2">
      <c r="A348">
        <v>350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0</v>
      </c>
      <c r="T348" s="5">
        <v>3</v>
      </c>
    </row>
    <row r="349" spans="1:20" x14ac:dyDescent="0.2">
      <c r="A349">
        <v>351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 s="5">
        <v>3</v>
      </c>
    </row>
    <row r="350" spans="1:20" x14ac:dyDescent="0.2">
      <c r="A350">
        <v>352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5">
        <v>1</v>
      </c>
    </row>
    <row r="351" spans="1:20" x14ac:dyDescent="0.2">
      <c r="A351">
        <v>353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1</v>
      </c>
      <c r="R351">
        <v>0</v>
      </c>
      <c r="S351">
        <v>0</v>
      </c>
      <c r="T351" s="5">
        <v>3</v>
      </c>
    </row>
    <row r="352" spans="1:20" x14ac:dyDescent="0.2">
      <c r="A352">
        <v>354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5">
        <v>1</v>
      </c>
    </row>
    <row r="353" spans="1:20" x14ac:dyDescent="0.2">
      <c r="A353">
        <v>355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5">
        <v>2</v>
      </c>
    </row>
    <row r="354" spans="1:20" x14ac:dyDescent="0.2">
      <c r="A354">
        <v>356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1</v>
      </c>
      <c r="S354">
        <v>0</v>
      </c>
      <c r="T354" s="5">
        <v>3</v>
      </c>
    </row>
    <row r="355" spans="1:20" x14ac:dyDescent="0.2">
      <c r="A355">
        <v>357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 s="5">
        <v>2</v>
      </c>
    </row>
    <row r="356" spans="1:20" x14ac:dyDescent="0.2">
      <c r="A356">
        <v>358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5">
        <v>1</v>
      </c>
    </row>
    <row r="357" spans="1:20" x14ac:dyDescent="0.2">
      <c r="A357">
        <v>359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 s="5">
        <v>3</v>
      </c>
    </row>
    <row r="358" spans="1:20" x14ac:dyDescent="0.2">
      <c r="A358">
        <v>360</v>
      </c>
      <c r="B358">
        <v>1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5">
        <v>2</v>
      </c>
    </row>
    <row r="359" spans="1:20" x14ac:dyDescent="0.2">
      <c r="A359">
        <v>361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 s="5">
        <v>2</v>
      </c>
    </row>
    <row r="360" spans="1:20" x14ac:dyDescent="0.2">
      <c r="A360">
        <v>362</v>
      </c>
      <c r="B360">
        <v>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 s="5">
        <v>3</v>
      </c>
    </row>
    <row r="361" spans="1:20" x14ac:dyDescent="0.2">
      <c r="A361">
        <v>363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5">
        <v>1</v>
      </c>
    </row>
    <row r="362" spans="1:20" x14ac:dyDescent="0.2">
      <c r="A362">
        <v>364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5">
        <v>3</v>
      </c>
    </row>
    <row r="363" spans="1:20" x14ac:dyDescent="0.2">
      <c r="A363">
        <v>365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5">
        <v>1</v>
      </c>
    </row>
    <row r="364" spans="1:20" x14ac:dyDescent="0.2">
      <c r="A364">
        <v>366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5">
        <v>1</v>
      </c>
    </row>
    <row r="365" spans="1:20" x14ac:dyDescent="0.2">
      <c r="A365">
        <v>367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5">
        <v>3</v>
      </c>
    </row>
    <row r="366" spans="1:20" x14ac:dyDescent="0.2">
      <c r="A366">
        <v>368</v>
      </c>
      <c r="B366">
        <v>1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 s="5">
        <v>3</v>
      </c>
    </row>
    <row r="367" spans="1:20" x14ac:dyDescent="0.2">
      <c r="A367">
        <v>369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s="5">
        <v>1</v>
      </c>
    </row>
    <row r="368" spans="1:20" x14ac:dyDescent="0.2">
      <c r="A368">
        <v>370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s="5">
        <v>1</v>
      </c>
    </row>
    <row r="369" spans="1:20" x14ac:dyDescent="0.2">
      <c r="A369">
        <v>371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s="5">
        <v>2</v>
      </c>
    </row>
    <row r="370" spans="1:20" x14ac:dyDescent="0.2">
      <c r="A370">
        <v>372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5">
        <v>2</v>
      </c>
    </row>
    <row r="371" spans="1:20" x14ac:dyDescent="0.2">
      <c r="A371">
        <v>373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 s="5">
        <v>1</v>
      </c>
    </row>
    <row r="372" spans="1:20" x14ac:dyDescent="0.2">
      <c r="A372">
        <v>374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s="5">
        <v>2</v>
      </c>
    </row>
    <row r="373" spans="1:20" x14ac:dyDescent="0.2">
      <c r="A373">
        <v>375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s="5">
        <v>1</v>
      </c>
    </row>
    <row r="374" spans="1:20" x14ac:dyDescent="0.2">
      <c r="A374">
        <v>376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0</v>
      </c>
      <c r="T374" s="5">
        <v>2</v>
      </c>
    </row>
    <row r="375" spans="1:20" x14ac:dyDescent="0.2">
      <c r="A375">
        <v>377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1</v>
      </c>
      <c r="R375">
        <v>0</v>
      </c>
      <c r="S375">
        <v>0</v>
      </c>
      <c r="T375" s="5">
        <v>3</v>
      </c>
    </row>
    <row r="376" spans="1:20" x14ac:dyDescent="0.2">
      <c r="A376">
        <v>378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 s="5">
        <v>2</v>
      </c>
    </row>
    <row r="377" spans="1:20" x14ac:dyDescent="0.2">
      <c r="A377">
        <v>379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 s="5">
        <v>2</v>
      </c>
    </row>
    <row r="378" spans="1:20" x14ac:dyDescent="0.2">
      <c r="A378">
        <v>380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 s="5">
        <v>4</v>
      </c>
    </row>
    <row r="379" spans="1:20" x14ac:dyDescent="0.2">
      <c r="A379">
        <v>381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5">
        <v>1</v>
      </c>
    </row>
    <row r="380" spans="1:20" x14ac:dyDescent="0.2">
      <c r="A380">
        <v>382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5">
        <v>2</v>
      </c>
    </row>
    <row r="381" spans="1:20" x14ac:dyDescent="0.2">
      <c r="A381">
        <v>383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 s="5">
        <v>1</v>
      </c>
    </row>
    <row r="382" spans="1:20" x14ac:dyDescent="0.2">
      <c r="A382">
        <v>384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s="5">
        <v>1</v>
      </c>
    </row>
    <row r="383" spans="1:20" x14ac:dyDescent="0.2">
      <c r="A383">
        <v>385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s="5">
        <v>1</v>
      </c>
    </row>
    <row r="384" spans="1:20" x14ac:dyDescent="0.2">
      <c r="A384">
        <v>386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s="5">
        <v>1</v>
      </c>
    </row>
    <row r="385" spans="1:20" x14ac:dyDescent="0.2">
      <c r="A385">
        <v>387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s="5">
        <v>2</v>
      </c>
    </row>
    <row r="386" spans="1:20" x14ac:dyDescent="0.2">
      <c r="A386">
        <v>388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s="5">
        <v>1</v>
      </c>
    </row>
    <row r="387" spans="1:20" x14ac:dyDescent="0.2">
      <c r="A387">
        <v>389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1</v>
      </c>
      <c r="S387">
        <v>0</v>
      </c>
      <c r="T387" s="5">
        <v>3</v>
      </c>
    </row>
    <row r="388" spans="1:20" x14ac:dyDescent="0.2">
      <c r="A388">
        <v>390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5">
        <v>3</v>
      </c>
    </row>
    <row r="389" spans="1:20" x14ac:dyDescent="0.2">
      <c r="A389">
        <v>391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s="5">
        <v>2</v>
      </c>
    </row>
    <row r="390" spans="1:20" x14ac:dyDescent="0.2">
      <c r="A390">
        <v>392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5">
        <v>2</v>
      </c>
    </row>
    <row r="391" spans="1:20" x14ac:dyDescent="0.2">
      <c r="A391">
        <v>393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5">
        <v>1</v>
      </c>
    </row>
    <row r="392" spans="1:20" x14ac:dyDescent="0.2">
      <c r="A392">
        <v>394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s="5">
        <v>1</v>
      </c>
    </row>
    <row r="393" spans="1:20" x14ac:dyDescent="0.2">
      <c r="A393">
        <v>395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5">
        <v>1</v>
      </c>
    </row>
    <row r="394" spans="1:20" x14ac:dyDescent="0.2">
      <c r="A394">
        <v>396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s="5">
        <v>1</v>
      </c>
    </row>
    <row r="395" spans="1:20" x14ac:dyDescent="0.2">
      <c r="A395">
        <v>397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5">
        <v>1</v>
      </c>
    </row>
    <row r="396" spans="1:20" x14ac:dyDescent="0.2">
      <c r="A396">
        <v>398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5">
        <v>1</v>
      </c>
    </row>
    <row r="397" spans="1:20" x14ac:dyDescent="0.2">
      <c r="A397">
        <v>399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s="5">
        <v>1</v>
      </c>
    </row>
    <row r="398" spans="1:20" x14ac:dyDescent="0.2">
      <c r="A398">
        <v>400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5">
        <v>1</v>
      </c>
    </row>
    <row r="399" spans="1:20" x14ac:dyDescent="0.2">
      <c r="A399">
        <v>401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 s="5">
        <v>2</v>
      </c>
    </row>
    <row r="400" spans="1:20" x14ac:dyDescent="0.2">
      <c r="A400">
        <v>402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5">
        <v>1</v>
      </c>
    </row>
    <row r="401" spans="1:20" x14ac:dyDescent="0.2">
      <c r="A401">
        <v>403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s="5">
        <v>3</v>
      </c>
    </row>
    <row r="402" spans="1:20" x14ac:dyDescent="0.2">
      <c r="A402">
        <v>404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s="5">
        <v>1</v>
      </c>
    </row>
    <row r="403" spans="1:20" x14ac:dyDescent="0.2">
      <c r="A403">
        <v>405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 s="5">
        <v>2</v>
      </c>
    </row>
    <row r="404" spans="1:20" x14ac:dyDescent="0.2">
      <c r="A404">
        <v>406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5">
        <v>1</v>
      </c>
    </row>
    <row r="405" spans="1:20" x14ac:dyDescent="0.2">
      <c r="A405">
        <v>407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 s="5">
        <v>2</v>
      </c>
    </row>
    <row r="406" spans="1:20" x14ac:dyDescent="0.2">
      <c r="A406">
        <v>408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s="5">
        <v>1</v>
      </c>
    </row>
    <row r="407" spans="1:20" x14ac:dyDescent="0.2">
      <c r="A407">
        <v>409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s="5">
        <v>1</v>
      </c>
    </row>
    <row r="408" spans="1:20" x14ac:dyDescent="0.2">
      <c r="A408">
        <v>410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s="5">
        <v>1</v>
      </c>
    </row>
    <row r="409" spans="1:20" x14ac:dyDescent="0.2">
      <c r="A409">
        <v>411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s="5">
        <v>1</v>
      </c>
    </row>
    <row r="410" spans="1:20" x14ac:dyDescent="0.2">
      <c r="A410">
        <v>412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s="5">
        <v>1</v>
      </c>
    </row>
    <row r="411" spans="1:20" x14ac:dyDescent="0.2">
      <c r="A411">
        <v>413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s="5">
        <v>1</v>
      </c>
    </row>
    <row r="412" spans="1:20" x14ac:dyDescent="0.2">
      <c r="A412">
        <v>414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s="5">
        <v>1</v>
      </c>
    </row>
    <row r="413" spans="1:20" x14ac:dyDescent="0.2">
      <c r="A413">
        <v>415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 s="5">
        <v>2</v>
      </c>
    </row>
    <row r="414" spans="1:20" x14ac:dyDescent="0.2">
      <c r="A414">
        <v>416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s="5">
        <v>1</v>
      </c>
    </row>
    <row r="415" spans="1:20" x14ac:dyDescent="0.2">
      <c r="A415">
        <v>417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 s="5">
        <v>2</v>
      </c>
    </row>
    <row r="416" spans="1:20" x14ac:dyDescent="0.2">
      <c r="A416">
        <v>418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s="5">
        <v>1</v>
      </c>
    </row>
    <row r="417" spans="1:20" x14ac:dyDescent="0.2">
      <c r="A417">
        <v>419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s="5">
        <v>1</v>
      </c>
    </row>
    <row r="418" spans="1:20" x14ac:dyDescent="0.2">
      <c r="A418">
        <v>420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5">
        <v>2</v>
      </c>
    </row>
    <row r="419" spans="1:20" x14ac:dyDescent="0.2">
      <c r="A419">
        <v>421</v>
      </c>
      <c r="B419">
        <v>0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s="5">
        <v>2</v>
      </c>
    </row>
    <row r="420" spans="1:20" x14ac:dyDescent="0.2">
      <c r="A420">
        <v>422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 s="5">
        <v>1</v>
      </c>
    </row>
    <row r="421" spans="1:20" x14ac:dyDescent="0.2">
      <c r="A421">
        <v>423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 s="5">
        <v>2</v>
      </c>
    </row>
    <row r="422" spans="1:20" x14ac:dyDescent="0.2">
      <c r="A422">
        <v>424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s="5">
        <v>1</v>
      </c>
    </row>
    <row r="423" spans="1:20" x14ac:dyDescent="0.2">
      <c r="A423">
        <v>425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 s="5">
        <v>2</v>
      </c>
    </row>
    <row r="424" spans="1:20" x14ac:dyDescent="0.2">
      <c r="A424">
        <v>426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1</v>
      </c>
      <c r="Q424">
        <v>1</v>
      </c>
      <c r="R424">
        <v>0</v>
      </c>
      <c r="S424">
        <v>0</v>
      </c>
      <c r="T424" s="5">
        <v>3</v>
      </c>
    </row>
    <row r="425" spans="1:20" x14ac:dyDescent="0.2">
      <c r="A425">
        <v>427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0</v>
      </c>
      <c r="Q425">
        <v>1</v>
      </c>
      <c r="R425">
        <v>0</v>
      </c>
      <c r="S425">
        <v>0</v>
      </c>
      <c r="T425" s="5">
        <v>3</v>
      </c>
    </row>
    <row r="426" spans="1:20" x14ac:dyDescent="0.2">
      <c r="A426">
        <v>428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5">
        <v>1</v>
      </c>
    </row>
    <row r="427" spans="1:20" x14ac:dyDescent="0.2">
      <c r="A427">
        <v>429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5">
        <v>1</v>
      </c>
    </row>
    <row r="428" spans="1:20" x14ac:dyDescent="0.2">
      <c r="A428">
        <v>430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s="5">
        <v>1</v>
      </c>
    </row>
    <row r="429" spans="1:20" x14ac:dyDescent="0.2">
      <c r="A429">
        <v>431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s="5">
        <v>2</v>
      </c>
    </row>
    <row r="430" spans="1:20" x14ac:dyDescent="0.2">
      <c r="A430">
        <v>432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 s="5">
        <v>2</v>
      </c>
    </row>
    <row r="431" spans="1:20" x14ac:dyDescent="0.2">
      <c r="A431">
        <v>433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s="5">
        <v>1</v>
      </c>
    </row>
    <row r="432" spans="1:20" x14ac:dyDescent="0.2">
      <c r="A432">
        <v>434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5">
        <v>3</v>
      </c>
    </row>
    <row r="433" spans="1:20" x14ac:dyDescent="0.2">
      <c r="A433">
        <v>435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 s="5">
        <v>2</v>
      </c>
    </row>
    <row r="434" spans="1:20" x14ac:dyDescent="0.2">
      <c r="A434">
        <v>436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 s="5">
        <v>2</v>
      </c>
    </row>
    <row r="435" spans="1:20" x14ac:dyDescent="0.2">
      <c r="A435">
        <v>437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s="5">
        <v>1</v>
      </c>
    </row>
    <row r="436" spans="1:20" x14ac:dyDescent="0.2">
      <c r="A436">
        <v>438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s="5">
        <v>2</v>
      </c>
    </row>
    <row r="437" spans="1:20" x14ac:dyDescent="0.2">
      <c r="A437">
        <v>439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s="5">
        <v>1</v>
      </c>
    </row>
    <row r="438" spans="1:20" x14ac:dyDescent="0.2">
      <c r="A438">
        <v>440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 s="5">
        <v>2</v>
      </c>
    </row>
    <row r="439" spans="1:20" x14ac:dyDescent="0.2">
      <c r="A439">
        <v>441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s="5">
        <v>1</v>
      </c>
    </row>
    <row r="440" spans="1:20" x14ac:dyDescent="0.2">
      <c r="A440">
        <v>442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 s="5">
        <v>2</v>
      </c>
    </row>
    <row r="441" spans="1:20" x14ac:dyDescent="0.2">
      <c r="A441">
        <v>443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s="5">
        <v>1</v>
      </c>
    </row>
    <row r="442" spans="1:20" x14ac:dyDescent="0.2">
      <c r="A442">
        <v>444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 s="5">
        <v>2</v>
      </c>
    </row>
    <row r="443" spans="1:20" x14ac:dyDescent="0.2">
      <c r="A443">
        <v>445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s="5">
        <v>1</v>
      </c>
    </row>
    <row r="444" spans="1:20" x14ac:dyDescent="0.2">
      <c r="A444">
        <v>446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 s="5">
        <v>2</v>
      </c>
    </row>
    <row r="445" spans="1:20" x14ac:dyDescent="0.2">
      <c r="A445">
        <v>447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 s="5">
        <v>2</v>
      </c>
    </row>
    <row r="446" spans="1:20" x14ac:dyDescent="0.2">
      <c r="A446">
        <v>448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s="5">
        <v>1</v>
      </c>
    </row>
    <row r="447" spans="1:20" x14ac:dyDescent="0.2">
      <c r="A447">
        <v>449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s="5">
        <v>1</v>
      </c>
    </row>
    <row r="448" spans="1:20" x14ac:dyDescent="0.2">
      <c r="A448">
        <v>450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5">
        <v>2</v>
      </c>
    </row>
    <row r="449" spans="1:20" x14ac:dyDescent="0.2">
      <c r="A449">
        <v>451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0</v>
      </c>
      <c r="Q449">
        <v>0</v>
      </c>
      <c r="R449">
        <v>0</v>
      </c>
      <c r="S449">
        <v>0</v>
      </c>
      <c r="T449" s="5">
        <v>3</v>
      </c>
    </row>
    <row r="450" spans="1:20" x14ac:dyDescent="0.2">
      <c r="A450">
        <v>452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s="5">
        <v>1</v>
      </c>
    </row>
    <row r="451" spans="1:20" x14ac:dyDescent="0.2">
      <c r="A451">
        <v>453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s="5">
        <v>1</v>
      </c>
    </row>
    <row r="452" spans="1:20" x14ac:dyDescent="0.2">
      <c r="A452">
        <v>454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 s="5">
        <v>2</v>
      </c>
    </row>
    <row r="453" spans="1:20" x14ac:dyDescent="0.2">
      <c r="A453">
        <v>455</v>
      </c>
      <c r="B453">
        <v>0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s="5">
        <v>3</v>
      </c>
    </row>
    <row r="454" spans="1:20" x14ac:dyDescent="0.2">
      <c r="A454">
        <v>456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s="5">
        <v>1</v>
      </c>
    </row>
    <row r="455" spans="1:20" x14ac:dyDescent="0.2">
      <c r="A455">
        <v>457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 s="5">
        <v>2</v>
      </c>
    </row>
    <row r="456" spans="1:20" x14ac:dyDescent="0.2">
      <c r="A456">
        <v>458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 s="5">
        <v>2</v>
      </c>
    </row>
    <row r="457" spans="1:20" x14ac:dyDescent="0.2">
      <c r="A457">
        <v>459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s="5">
        <v>1</v>
      </c>
    </row>
    <row r="458" spans="1:20" x14ac:dyDescent="0.2">
      <c r="A458">
        <v>460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s="5">
        <v>1</v>
      </c>
    </row>
    <row r="459" spans="1:20" x14ac:dyDescent="0.2">
      <c r="A459">
        <v>461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 s="5">
        <v>2</v>
      </c>
    </row>
    <row r="460" spans="1:20" x14ac:dyDescent="0.2">
      <c r="A460">
        <v>462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5">
        <v>2</v>
      </c>
    </row>
    <row r="461" spans="1:20" x14ac:dyDescent="0.2">
      <c r="A461">
        <v>463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 s="5">
        <v>3</v>
      </c>
    </row>
    <row r="462" spans="1:20" x14ac:dyDescent="0.2">
      <c r="A462">
        <v>464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0</v>
      </c>
      <c r="S462">
        <v>0</v>
      </c>
      <c r="T462" s="5">
        <v>4</v>
      </c>
    </row>
    <row r="463" spans="1:20" x14ac:dyDescent="0.2">
      <c r="A463">
        <v>465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 s="5">
        <v>3</v>
      </c>
    </row>
    <row r="464" spans="1:20" x14ac:dyDescent="0.2">
      <c r="A464">
        <v>466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 s="5">
        <v>3</v>
      </c>
    </row>
    <row r="465" spans="1:20" x14ac:dyDescent="0.2">
      <c r="A465">
        <v>467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s="5">
        <v>1</v>
      </c>
    </row>
    <row r="466" spans="1:20" x14ac:dyDescent="0.2">
      <c r="A466">
        <v>468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 s="5">
        <v>2</v>
      </c>
    </row>
    <row r="467" spans="1:20" x14ac:dyDescent="0.2">
      <c r="A467">
        <v>469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 s="5">
        <v>2</v>
      </c>
    </row>
    <row r="468" spans="1:20" x14ac:dyDescent="0.2">
      <c r="A468">
        <v>470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s="5">
        <v>1</v>
      </c>
    </row>
    <row r="469" spans="1:20" x14ac:dyDescent="0.2">
      <c r="A469">
        <v>471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 s="5">
        <v>2</v>
      </c>
    </row>
    <row r="470" spans="1:20" x14ac:dyDescent="0.2">
      <c r="A470">
        <v>472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5">
        <v>2</v>
      </c>
    </row>
    <row r="471" spans="1:20" x14ac:dyDescent="0.2">
      <c r="A471">
        <v>473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 s="5">
        <v>2</v>
      </c>
    </row>
    <row r="472" spans="1:20" x14ac:dyDescent="0.2">
      <c r="A472">
        <v>474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 s="5">
        <v>2</v>
      </c>
    </row>
    <row r="473" spans="1:20" x14ac:dyDescent="0.2">
      <c r="A473">
        <v>475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5">
        <v>1</v>
      </c>
    </row>
    <row r="474" spans="1:20" x14ac:dyDescent="0.2">
      <c r="A474">
        <v>476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5">
        <v>2</v>
      </c>
    </row>
    <row r="475" spans="1:20" x14ac:dyDescent="0.2">
      <c r="A475">
        <v>477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5">
        <v>1</v>
      </c>
    </row>
    <row r="476" spans="1:20" x14ac:dyDescent="0.2">
      <c r="A476">
        <v>478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5">
        <v>1</v>
      </c>
    </row>
    <row r="477" spans="1:20" x14ac:dyDescent="0.2">
      <c r="A477">
        <v>479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5">
        <v>1</v>
      </c>
    </row>
    <row r="478" spans="1:20" x14ac:dyDescent="0.2">
      <c r="A478">
        <v>480</v>
      </c>
      <c r="B478">
        <v>1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 s="5">
        <v>3</v>
      </c>
    </row>
    <row r="479" spans="1:20" x14ac:dyDescent="0.2">
      <c r="A479">
        <v>481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 s="5">
        <v>2</v>
      </c>
    </row>
    <row r="480" spans="1:20" x14ac:dyDescent="0.2">
      <c r="A480">
        <v>482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 s="5">
        <v>1</v>
      </c>
    </row>
    <row r="481" spans="1:20" x14ac:dyDescent="0.2">
      <c r="A481">
        <v>483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5">
        <v>1</v>
      </c>
    </row>
    <row r="482" spans="1:20" x14ac:dyDescent="0.2">
      <c r="A482">
        <v>484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5">
        <v>2</v>
      </c>
    </row>
    <row r="483" spans="1:20" x14ac:dyDescent="0.2">
      <c r="A483">
        <v>485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5">
        <v>2</v>
      </c>
    </row>
    <row r="484" spans="1:20" x14ac:dyDescent="0.2">
      <c r="A484">
        <v>486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5">
        <v>1</v>
      </c>
    </row>
    <row r="485" spans="1:20" x14ac:dyDescent="0.2">
      <c r="A485">
        <v>487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 s="5">
        <v>2</v>
      </c>
    </row>
    <row r="486" spans="1:20" x14ac:dyDescent="0.2">
      <c r="A486">
        <v>488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5">
        <v>1</v>
      </c>
    </row>
    <row r="487" spans="1:20" x14ac:dyDescent="0.2">
      <c r="A487">
        <v>489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5">
        <v>1</v>
      </c>
    </row>
    <row r="488" spans="1:20" x14ac:dyDescent="0.2">
      <c r="A488">
        <v>490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0</v>
      </c>
      <c r="T488" s="5">
        <v>1</v>
      </c>
    </row>
    <row r="489" spans="1:20" x14ac:dyDescent="0.2">
      <c r="A489">
        <v>491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s="5">
        <v>1</v>
      </c>
    </row>
    <row r="490" spans="1:20" x14ac:dyDescent="0.2">
      <c r="A490">
        <v>492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 s="5">
        <v>2</v>
      </c>
    </row>
    <row r="491" spans="1:20" x14ac:dyDescent="0.2">
      <c r="A491">
        <v>493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s="5">
        <v>3</v>
      </c>
    </row>
    <row r="492" spans="1:20" x14ac:dyDescent="0.2">
      <c r="A492">
        <v>494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 s="5">
        <v>2</v>
      </c>
    </row>
    <row r="493" spans="1:20" x14ac:dyDescent="0.2">
      <c r="A493">
        <v>495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s="5">
        <v>1</v>
      </c>
    </row>
    <row r="494" spans="1:20" x14ac:dyDescent="0.2">
      <c r="A494">
        <v>496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 s="5">
        <v>3</v>
      </c>
    </row>
    <row r="495" spans="1:20" x14ac:dyDescent="0.2">
      <c r="A495">
        <v>497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  <c r="T495" s="5">
        <v>2</v>
      </c>
    </row>
    <row r="496" spans="1:20" x14ac:dyDescent="0.2">
      <c r="A496">
        <v>498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 s="5">
        <v>2</v>
      </c>
    </row>
    <row r="497" spans="1:20" x14ac:dyDescent="0.2">
      <c r="A497">
        <v>499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 s="5">
        <v>2</v>
      </c>
    </row>
    <row r="498" spans="1:20" x14ac:dyDescent="0.2">
      <c r="A498">
        <v>500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s="5">
        <v>1</v>
      </c>
    </row>
    <row r="499" spans="1:20" x14ac:dyDescent="0.2">
      <c r="A499">
        <v>501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5">
        <v>1</v>
      </c>
    </row>
    <row r="500" spans="1:20" x14ac:dyDescent="0.2">
      <c r="A500">
        <v>502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s="5">
        <v>2</v>
      </c>
    </row>
    <row r="501" spans="1:20" x14ac:dyDescent="0.2">
      <c r="A501">
        <v>503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5">
        <v>1</v>
      </c>
    </row>
    <row r="502" spans="1:20" x14ac:dyDescent="0.2">
      <c r="A502">
        <v>504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 s="5">
        <v>2</v>
      </c>
    </row>
    <row r="503" spans="1:20" x14ac:dyDescent="0.2">
      <c r="A503">
        <v>505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5">
        <v>1</v>
      </c>
    </row>
    <row r="504" spans="1:20" x14ac:dyDescent="0.2">
      <c r="A504">
        <v>506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s="5">
        <v>1</v>
      </c>
    </row>
    <row r="505" spans="1:20" x14ac:dyDescent="0.2">
      <c r="A505">
        <v>507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5">
        <v>2</v>
      </c>
    </row>
    <row r="506" spans="1:20" x14ac:dyDescent="0.2">
      <c r="A506">
        <v>508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s="5">
        <v>1</v>
      </c>
    </row>
    <row r="507" spans="1:20" x14ac:dyDescent="0.2">
      <c r="A507">
        <v>509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 s="5">
        <v>2</v>
      </c>
    </row>
    <row r="508" spans="1:20" x14ac:dyDescent="0.2">
      <c r="A508">
        <v>510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s="5">
        <v>1</v>
      </c>
    </row>
    <row r="509" spans="1:20" x14ac:dyDescent="0.2">
      <c r="A509">
        <v>511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s="5">
        <v>2</v>
      </c>
    </row>
    <row r="510" spans="1:20" x14ac:dyDescent="0.2">
      <c r="A510">
        <v>512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 s="5">
        <v>2</v>
      </c>
    </row>
    <row r="511" spans="1:20" x14ac:dyDescent="0.2">
      <c r="A511">
        <v>513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0</v>
      </c>
      <c r="Q511">
        <v>0</v>
      </c>
      <c r="R511">
        <v>0</v>
      </c>
      <c r="S511">
        <v>0</v>
      </c>
      <c r="T511" s="5">
        <v>3</v>
      </c>
    </row>
    <row r="512" spans="1:20" x14ac:dyDescent="0.2">
      <c r="A512">
        <v>514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5">
        <v>1</v>
      </c>
    </row>
    <row r="513" spans="1:20" x14ac:dyDescent="0.2">
      <c r="A513">
        <v>515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s="5">
        <v>1</v>
      </c>
    </row>
    <row r="514" spans="1:20" x14ac:dyDescent="0.2">
      <c r="A514">
        <v>516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  <c r="T514" s="5">
        <v>3</v>
      </c>
    </row>
    <row r="515" spans="1:20" x14ac:dyDescent="0.2">
      <c r="A515">
        <v>517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 s="5">
        <v>3</v>
      </c>
    </row>
    <row r="516" spans="1:20" x14ac:dyDescent="0.2">
      <c r="A516">
        <v>518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5">
        <v>1</v>
      </c>
    </row>
    <row r="517" spans="1:20" x14ac:dyDescent="0.2">
      <c r="A517">
        <v>519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0</v>
      </c>
      <c r="S517">
        <v>0</v>
      </c>
      <c r="T517" s="5">
        <v>2</v>
      </c>
    </row>
    <row r="518" spans="1:20" x14ac:dyDescent="0.2">
      <c r="A518">
        <v>520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s="5">
        <v>1</v>
      </c>
    </row>
    <row r="519" spans="1:20" x14ac:dyDescent="0.2">
      <c r="A519">
        <v>521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 s="5">
        <v>2</v>
      </c>
    </row>
    <row r="520" spans="1:20" x14ac:dyDescent="0.2">
      <c r="A520">
        <v>522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5">
        <v>2</v>
      </c>
    </row>
    <row r="521" spans="1:20" x14ac:dyDescent="0.2">
      <c r="A521">
        <v>523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5">
        <v>1</v>
      </c>
    </row>
    <row r="522" spans="1:20" x14ac:dyDescent="0.2">
      <c r="A522">
        <v>524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s="5">
        <v>1</v>
      </c>
    </row>
    <row r="523" spans="1:20" x14ac:dyDescent="0.2">
      <c r="A523">
        <v>525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5">
        <v>1</v>
      </c>
    </row>
    <row r="524" spans="1:20" x14ac:dyDescent="0.2">
      <c r="A524">
        <v>526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5">
        <v>1</v>
      </c>
    </row>
    <row r="525" spans="1:20" x14ac:dyDescent="0.2">
      <c r="A525">
        <v>527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 s="5">
        <v>2</v>
      </c>
    </row>
    <row r="526" spans="1:20" x14ac:dyDescent="0.2">
      <c r="A526">
        <v>528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5">
        <v>1</v>
      </c>
    </row>
    <row r="527" spans="1:20" x14ac:dyDescent="0.2">
      <c r="A527">
        <v>529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s="5">
        <v>1</v>
      </c>
    </row>
    <row r="528" spans="1:20" x14ac:dyDescent="0.2">
      <c r="A528">
        <v>530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5">
        <v>1</v>
      </c>
    </row>
    <row r="529" spans="1:20" x14ac:dyDescent="0.2">
      <c r="A529">
        <v>531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5">
        <v>2</v>
      </c>
    </row>
    <row r="530" spans="1:20" x14ac:dyDescent="0.2">
      <c r="A530">
        <v>532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5">
        <v>3</v>
      </c>
    </row>
    <row r="531" spans="1:20" x14ac:dyDescent="0.2">
      <c r="A531">
        <v>533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5">
        <v>1</v>
      </c>
    </row>
    <row r="532" spans="1:20" x14ac:dyDescent="0.2">
      <c r="A532">
        <v>534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 s="5">
        <v>2</v>
      </c>
    </row>
    <row r="533" spans="1:20" x14ac:dyDescent="0.2">
      <c r="A533">
        <v>535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s="5">
        <v>1</v>
      </c>
    </row>
    <row r="534" spans="1:20" x14ac:dyDescent="0.2">
      <c r="A534">
        <v>536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s="5">
        <v>1</v>
      </c>
    </row>
    <row r="535" spans="1:20" x14ac:dyDescent="0.2">
      <c r="A535">
        <v>537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s="5">
        <v>2</v>
      </c>
    </row>
    <row r="536" spans="1:20" x14ac:dyDescent="0.2">
      <c r="A536">
        <v>538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s="5">
        <v>1</v>
      </c>
    </row>
    <row r="537" spans="1:20" x14ac:dyDescent="0.2">
      <c r="A537">
        <v>539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 s="5">
        <v>2</v>
      </c>
    </row>
    <row r="538" spans="1:20" x14ac:dyDescent="0.2">
      <c r="A538">
        <v>540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 s="5">
        <v>1</v>
      </c>
    </row>
    <row r="539" spans="1:20" x14ac:dyDescent="0.2">
      <c r="A539">
        <v>541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 s="5">
        <v>2</v>
      </c>
    </row>
    <row r="540" spans="1:20" x14ac:dyDescent="0.2">
      <c r="A540">
        <v>542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s="5">
        <v>1</v>
      </c>
    </row>
    <row r="541" spans="1:20" x14ac:dyDescent="0.2">
      <c r="A541">
        <v>543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1</v>
      </c>
      <c r="R541">
        <v>0</v>
      </c>
      <c r="S541">
        <v>0</v>
      </c>
      <c r="T541" s="5">
        <v>3</v>
      </c>
    </row>
    <row r="542" spans="1:20" x14ac:dyDescent="0.2">
      <c r="A542">
        <v>544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5">
        <v>1</v>
      </c>
    </row>
    <row r="543" spans="1:20" x14ac:dyDescent="0.2">
      <c r="A543">
        <v>545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s="5">
        <v>1</v>
      </c>
    </row>
    <row r="544" spans="1:20" x14ac:dyDescent="0.2">
      <c r="A544">
        <v>546</v>
      </c>
      <c r="B544">
        <v>1</v>
      </c>
      <c r="C544">
        <v>1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 s="5">
        <v>4</v>
      </c>
    </row>
    <row r="545" spans="1:20" x14ac:dyDescent="0.2">
      <c r="A545">
        <v>547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0</v>
      </c>
      <c r="T545" s="5">
        <v>3</v>
      </c>
    </row>
    <row r="546" spans="1:20" x14ac:dyDescent="0.2">
      <c r="A546">
        <v>548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s="5">
        <v>1</v>
      </c>
    </row>
    <row r="547" spans="1:20" x14ac:dyDescent="0.2">
      <c r="A547">
        <v>549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s="5">
        <v>1</v>
      </c>
    </row>
    <row r="548" spans="1:20" x14ac:dyDescent="0.2">
      <c r="A548">
        <v>550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0</v>
      </c>
      <c r="T548" s="5">
        <v>2</v>
      </c>
    </row>
    <row r="549" spans="1:20" x14ac:dyDescent="0.2">
      <c r="A549">
        <v>551</v>
      </c>
      <c r="B549">
        <v>0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s="5">
        <v>3</v>
      </c>
    </row>
    <row r="550" spans="1:20" x14ac:dyDescent="0.2">
      <c r="A550">
        <v>552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s="5">
        <v>3</v>
      </c>
    </row>
    <row r="551" spans="1:20" x14ac:dyDescent="0.2">
      <c r="A551">
        <v>553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 s="5">
        <v>1</v>
      </c>
    </row>
    <row r="552" spans="1:20" x14ac:dyDescent="0.2">
      <c r="A552">
        <v>554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 s="5">
        <v>1</v>
      </c>
    </row>
    <row r="553" spans="1:20" x14ac:dyDescent="0.2">
      <c r="A553">
        <v>555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 s="5">
        <v>3</v>
      </c>
    </row>
    <row r="554" spans="1:20" x14ac:dyDescent="0.2">
      <c r="A554">
        <v>556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s="5">
        <v>1</v>
      </c>
    </row>
    <row r="555" spans="1:20" x14ac:dyDescent="0.2">
      <c r="A555">
        <v>557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s="5">
        <v>1</v>
      </c>
    </row>
    <row r="556" spans="1:20" x14ac:dyDescent="0.2">
      <c r="A556">
        <v>558</v>
      </c>
      <c r="B556">
        <v>1</v>
      </c>
      <c r="C556">
        <v>1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s="5">
        <v>5</v>
      </c>
    </row>
    <row r="557" spans="1:20" x14ac:dyDescent="0.2">
      <c r="A557">
        <v>559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s="5">
        <v>1</v>
      </c>
    </row>
    <row r="558" spans="1:20" x14ac:dyDescent="0.2">
      <c r="A558">
        <v>560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s="5">
        <v>1</v>
      </c>
    </row>
    <row r="559" spans="1:20" x14ac:dyDescent="0.2">
      <c r="A559">
        <v>561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  <c r="T559" s="5">
        <v>1</v>
      </c>
    </row>
    <row r="560" spans="1:20" x14ac:dyDescent="0.2">
      <c r="A560">
        <v>562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s="5">
        <v>2</v>
      </c>
    </row>
    <row r="561" spans="1:20" x14ac:dyDescent="0.2">
      <c r="A561">
        <v>563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s="5">
        <v>1</v>
      </c>
    </row>
    <row r="562" spans="1:20" x14ac:dyDescent="0.2">
      <c r="A562">
        <v>564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5">
        <v>1</v>
      </c>
    </row>
    <row r="563" spans="1:20" x14ac:dyDescent="0.2">
      <c r="A563">
        <v>565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5">
        <v>1</v>
      </c>
    </row>
    <row r="564" spans="1:20" x14ac:dyDescent="0.2">
      <c r="A564">
        <v>566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 s="5">
        <v>2</v>
      </c>
    </row>
    <row r="565" spans="1:20" x14ac:dyDescent="0.2">
      <c r="A565">
        <v>567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s="5">
        <v>1</v>
      </c>
    </row>
    <row r="566" spans="1:20" x14ac:dyDescent="0.2">
      <c r="A566">
        <v>568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s="5">
        <v>2</v>
      </c>
    </row>
    <row r="567" spans="1:20" x14ac:dyDescent="0.2">
      <c r="A567">
        <v>569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s="5">
        <v>2</v>
      </c>
    </row>
    <row r="568" spans="1:20" x14ac:dyDescent="0.2">
      <c r="A568">
        <v>570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s="5">
        <v>2</v>
      </c>
    </row>
    <row r="569" spans="1:20" x14ac:dyDescent="0.2">
      <c r="A569">
        <v>571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s="5">
        <v>1</v>
      </c>
    </row>
    <row r="570" spans="1:20" x14ac:dyDescent="0.2">
      <c r="A570">
        <v>572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5">
        <v>1</v>
      </c>
    </row>
    <row r="571" spans="1:20" x14ac:dyDescent="0.2">
      <c r="A571">
        <v>573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5">
        <v>1</v>
      </c>
    </row>
    <row r="572" spans="1:20" x14ac:dyDescent="0.2">
      <c r="A572">
        <v>574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s="5">
        <v>2</v>
      </c>
    </row>
    <row r="573" spans="1:20" x14ac:dyDescent="0.2">
      <c r="A573">
        <v>575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5">
        <v>2</v>
      </c>
    </row>
    <row r="574" spans="1:20" x14ac:dyDescent="0.2">
      <c r="A574">
        <v>576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5">
        <v>1</v>
      </c>
    </row>
    <row r="575" spans="1:20" x14ac:dyDescent="0.2">
      <c r="A575">
        <v>577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s="5">
        <v>2</v>
      </c>
    </row>
    <row r="576" spans="1:20" x14ac:dyDescent="0.2">
      <c r="A576">
        <v>578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 s="5">
        <v>2</v>
      </c>
    </row>
    <row r="577" spans="1:20" x14ac:dyDescent="0.2">
      <c r="A577">
        <v>579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  <c r="T577" s="5">
        <v>1</v>
      </c>
    </row>
    <row r="578" spans="1:20" x14ac:dyDescent="0.2">
      <c r="A578">
        <v>580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s="5">
        <v>1</v>
      </c>
    </row>
    <row r="579" spans="1:20" x14ac:dyDescent="0.2">
      <c r="A579">
        <v>581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s="5">
        <v>1</v>
      </c>
    </row>
    <row r="580" spans="1:20" x14ac:dyDescent="0.2">
      <c r="A580">
        <v>582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s="5">
        <v>1</v>
      </c>
    </row>
    <row r="581" spans="1:20" x14ac:dyDescent="0.2">
      <c r="A581">
        <v>583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5">
        <v>2</v>
      </c>
    </row>
    <row r="582" spans="1:20" x14ac:dyDescent="0.2">
      <c r="A582">
        <v>584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s="5">
        <v>1</v>
      </c>
    </row>
    <row r="583" spans="1:20" x14ac:dyDescent="0.2">
      <c r="A583">
        <v>585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s="5">
        <v>1</v>
      </c>
    </row>
    <row r="584" spans="1:20" x14ac:dyDescent="0.2">
      <c r="A584">
        <v>586</v>
      </c>
      <c r="B584">
        <v>0</v>
      </c>
      <c r="C584">
        <v>0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s="5">
        <v>2</v>
      </c>
    </row>
    <row r="585" spans="1:20" x14ac:dyDescent="0.2">
      <c r="A585">
        <v>587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1</v>
      </c>
      <c r="R585">
        <v>0</v>
      </c>
      <c r="S585">
        <v>0</v>
      </c>
      <c r="T585" s="5">
        <v>3</v>
      </c>
    </row>
    <row r="586" spans="1:20" x14ac:dyDescent="0.2">
      <c r="A586">
        <v>588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s="5">
        <v>4</v>
      </c>
    </row>
    <row r="587" spans="1:20" x14ac:dyDescent="0.2">
      <c r="A587">
        <v>589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1</v>
      </c>
      <c r="R587">
        <v>0</v>
      </c>
      <c r="S587">
        <v>0</v>
      </c>
      <c r="T587" s="5">
        <v>3</v>
      </c>
    </row>
    <row r="588" spans="1:20" x14ac:dyDescent="0.2">
      <c r="A588">
        <v>590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 s="5">
        <v>3</v>
      </c>
    </row>
    <row r="589" spans="1:20" x14ac:dyDescent="0.2">
      <c r="A589">
        <v>591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 s="5">
        <v>3</v>
      </c>
    </row>
    <row r="590" spans="1:20" x14ac:dyDescent="0.2">
      <c r="A590">
        <v>592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5">
        <v>4</v>
      </c>
    </row>
    <row r="591" spans="1:20" x14ac:dyDescent="0.2">
      <c r="A591">
        <v>593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 s="5">
        <v>2</v>
      </c>
    </row>
    <row r="592" spans="1:20" x14ac:dyDescent="0.2">
      <c r="A592">
        <v>594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5">
        <v>3</v>
      </c>
    </row>
    <row r="593" spans="1:20" x14ac:dyDescent="0.2">
      <c r="A593">
        <v>595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5">
        <v>3</v>
      </c>
    </row>
    <row r="594" spans="1:20" x14ac:dyDescent="0.2">
      <c r="A594">
        <v>596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5">
        <v>2</v>
      </c>
    </row>
    <row r="595" spans="1:20" x14ac:dyDescent="0.2">
      <c r="A595">
        <v>597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 s="5">
        <v>2</v>
      </c>
    </row>
    <row r="596" spans="1:20" x14ac:dyDescent="0.2">
      <c r="A596">
        <v>598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5">
        <v>1</v>
      </c>
    </row>
    <row r="597" spans="1:20" x14ac:dyDescent="0.2">
      <c r="A597">
        <v>599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 s="5">
        <v>1</v>
      </c>
    </row>
    <row r="598" spans="1:20" x14ac:dyDescent="0.2">
      <c r="A598">
        <v>600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0</v>
      </c>
      <c r="T598" s="5">
        <v>1</v>
      </c>
    </row>
    <row r="599" spans="1:20" x14ac:dyDescent="0.2">
      <c r="A599">
        <v>601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5">
        <v>1</v>
      </c>
    </row>
    <row r="600" spans="1:20" x14ac:dyDescent="0.2">
      <c r="A600">
        <v>602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5">
        <v>1</v>
      </c>
    </row>
    <row r="601" spans="1:20" x14ac:dyDescent="0.2">
      <c r="A601">
        <v>603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5">
        <v>1</v>
      </c>
    </row>
    <row r="602" spans="1:20" x14ac:dyDescent="0.2">
      <c r="A602">
        <v>604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5">
        <v>1</v>
      </c>
    </row>
    <row r="603" spans="1:20" x14ac:dyDescent="0.2">
      <c r="A603">
        <v>605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0</v>
      </c>
      <c r="T603" s="5">
        <v>2</v>
      </c>
    </row>
    <row r="604" spans="1:20" x14ac:dyDescent="0.2">
      <c r="A604">
        <v>606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s="5">
        <v>1</v>
      </c>
    </row>
    <row r="605" spans="1:20" x14ac:dyDescent="0.2">
      <c r="A605">
        <v>607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s="5">
        <v>1</v>
      </c>
    </row>
    <row r="606" spans="1:20" x14ac:dyDescent="0.2">
      <c r="A606">
        <v>608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0</v>
      </c>
      <c r="S606">
        <v>0</v>
      </c>
      <c r="T606" s="5">
        <v>3</v>
      </c>
    </row>
    <row r="607" spans="1:20" x14ac:dyDescent="0.2">
      <c r="A607">
        <v>609</v>
      </c>
      <c r="B607">
        <v>0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s="5">
        <v>2</v>
      </c>
    </row>
    <row r="608" spans="1:20" x14ac:dyDescent="0.2">
      <c r="A608">
        <v>610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 s="5">
        <v>5</v>
      </c>
    </row>
    <row r="609" spans="1:20" x14ac:dyDescent="0.2">
      <c r="A609">
        <v>611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 s="5">
        <v>3</v>
      </c>
    </row>
    <row r="610" spans="1:20" x14ac:dyDescent="0.2">
      <c r="A610">
        <v>612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s="5">
        <v>1</v>
      </c>
    </row>
    <row r="611" spans="1:20" x14ac:dyDescent="0.2">
      <c r="A611">
        <v>613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 s="5">
        <v>2</v>
      </c>
    </row>
    <row r="612" spans="1:20" x14ac:dyDescent="0.2">
      <c r="A612">
        <v>614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 s="5">
        <v>2</v>
      </c>
    </row>
    <row r="613" spans="1:20" x14ac:dyDescent="0.2">
      <c r="A613">
        <v>615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s="5">
        <v>1</v>
      </c>
    </row>
    <row r="614" spans="1:20" x14ac:dyDescent="0.2">
      <c r="A614">
        <v>616</v>
      </c>
      <c r="B614">
        <v>0</v>
      </c>
      <c r="C614">
        <v>0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s="5">
        <v>2</v>
      </c>
    </row>
    <row r="615" spans="1:20" x14ac:dyDescent="0.2">
      <c r="A615">
        <v>617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s="5">
        <v>1</v>
      </c>
    </row>
    <row r="616" spans="1:20" x14ac:dyDescent="0.2">
      <c r="A616">
        <v>618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 s="5">
        <v>2</v>
      </c>
    </row>
    <row r="617" spans="1:20" x14ac:dyDescent="0.2">
      <c r="A617">
        <v>619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s="5">
        <v>1</v>
      </c>
    </row>
    <row r="618" spans="1:20" x14ac:dyDescent="0.2">
      <c r="A618">
        <v>620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5">
        <v>1</v>
      </c>
    </row>
    <row r="619" spans="1:20" x14ac:dyDescent="0.2">
      <c r="A619">
        <v>621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s="5">
        <v>1</v>
      </c>
    </row>
    <row r="620" spans="1:20" x14ac:dyDescent="0.2">
      <c r="A620">
        <v>623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 s="5">
        <v>1</v>
      </c>
    </row>
    <row r="621" spans="1:20" x14ac:dyDescent="0.2">
      <c r="A621">
        <v>624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0</v>
      </c>
      <c r="T621" s="5">
        <v>3</v>
      </c>
    </row>
    <row r="622" spans="1:20" x14ac:dyDescent="0.2">
      <c r="A622">
        <v>625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5">
        <v>1</v>
      </c>
    </row>
    <row r="623" spans="1:20" x14ac:dyDescent="0.2">
      <c r="A623">
        <v>626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5">
        <v>1</v>
      </c>
    </row>
    <row r="624" spans="1:20" x14ac:dyDescent="0.2">
      <c r="A624">
        <v>627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0</v>
      </c>
      <c r="T624" s="5">
        <v>2</v>
      </c>
    </row>
    <row r="625" spans="1:20" x14ac:dyDescent="0.2">
      <c r="A625">
        <v>628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>
        <v>0</v>
      </c>
      <c r="T625" s="5">
        <v>2</v>
      </c>
    </row>
    <row r="626" spans="1:20" x14ac:dyDescent="0.2">
      <c r="A626">
        <v>629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5">
        <v>1</v>
      </c>
    </row>
    <row r="627" spans="1:20" x14ac:dyDescent="0.2">
      <c r="A627">
        <v>630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 s="5">
        <v>2</v>
      </c>
    </row>
    <row r="628" spans="1:20" x14ac:dyDescent="0.2">
      <c r="A628">
        <v>631</v>
      </c>
      <c r="B628">
        <v>0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5">
        <v>3</v>
      </c>
    </row>
    <row r="629" spans="1:20" x14ac:dyDescent="0.2">
      <c r="A629">
        <v>632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 s="5">
        <v>1</v>
      </c>
    </row>
    <row r="630" spans="1:20" x14ac:dyDescent="0.2">
      <c r="A630">
        <v>633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5">
        <v>1</v>
      </c>
    </row>
    <row r="631" spans="1:20" x14ac:dyDescent="0.2">
      <c r="A631">
        <v>634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s="5">
        <v>1</v>
      </c>
    </row>
    <row r="632" spans="1:20" x14ac:dyDescent="0.2">
      <c r="A632">
        <v>635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s="5">
        <v>2</v>
      </c>
    </row>
    <row r="633" spans="1:20" x14ac:dyDescent="0.2">
      <c r="A633">
        <v>636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s="5">
        <v>1</v>
      </c>
    </row>
    <row r="634" spans="1:20" x14ac:dyDescent="0.2">
      <c r="A634">
        <v>637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s="5">
        <v>1</v>
      </c>
    </row>
    <row r="635" spans="1:20" x14ac:dyDescent="0.2">
      <c r="A635">
        <v>638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 s="5">
        <v>1</v>
      </c>
    </row>
    <row r="636" spans="1:20" x14ac:dyDescent="0.2">
      <c r="A636">
        <v>639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s="5">
        <v>1</v>
      </c>
    </row>
    <row r="637" spans="1:20" x14ac:dyDescent="0.2">
      <c r="A637">
        <v>640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 s="5">
        <v>2</v>
      </c>
    </row>
    <row r="638" spans="1:20" x14ac:dyDescent="0.2">
      <c r="A638">
        <v>641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s="5">
        <v>1</v>
      </c>
    </row>
    <row r="639" spans="1:20" x14ac:dyDescent="0.2">
      <c r="A639">
        <v>642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s="5">
        <v>1</v>
      </c>
    </row>
    <row r="640" spans="1:20" x14ac:dyDescent="0.2">
      <c r="A640">
        <v>643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5">
        <v>1</v>
      </c>
    </row>
    <row r="641" spans="1:20" x14ac:dyDescent="0.2">
      <c r="A641">
        <v>644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s="5">
        <v>1</v>
      </c>
    </row>
    <row r="642" spans="1:20" x14ac:dyDescent="0.2">
      <c r="A642">
        <v>645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s="5">
        <v>1</v>
      </c>
    </row>
    <row r="643" spans="1:20" x14ac:dyDescent="0.2">
      <c r="A643">
        <v>647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 s="5">
        <v>2</v>
      </c>
    </row>
    <row r="644" spans="1:20" x14ac:dyDescent="0.2">
      <c r="A644">
        <v>648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 s="5">
        <v>3</v>
      </c>
    </row>
    <row r="645" spans="1:20" x14ac:dyDescent="0.2">
      <c r="A645">
        <v>649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5">
        <v>2</v>
      </c>
    </row>
    <row r="646" spans="1:20" x14ac:dyDescent="0.2">
      <c r="A646">
        <v>650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s="5">
        <v>1</v>
      </c>
    </row>
    <row r="647" spans="1:20" x14ac:dyDescent="0.2">
      <c r="A647">
        <v>651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5">
        <v>1</v>
      </c>
    </row>
    <row r="648" spans="1:20" x14ac:dyDescent="0.2">
      <c r="A648">
        <v>652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 s="5">
        <v>1</v>
      </c>
    </row>
    <row r="649" spans="1:20" x14ac:dyDescent="0.2">
      <c r="A649">
        <v>653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5">
        <v>3</v>
      </c>
    </row>
    <row r="650" spans="1:20" x14ac:dyDescent="0.2">
      <c r="A650">
        <v>654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 s="5">
        <v>2</v>
      </c>
    </row>
    <row r="651" spans="1:20" x14ac:dyDescent="0.2">
      <c r="A651">
        <v>655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5">
        <v>1</v>
      </c>
    </row>
    <row r="652" spans="1:20" x14ac:dyDescent="0.2">
      <c r="A652">
        <v>656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s="5">
        <v>1</v>
      </c>
    </row>
    <row r="653" spans="1:20" x14ac:dyDescent="0.2">
      <c r="A653">
        <v>657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5">
        <v>2</v>
      </c>
    </row>
    <row r="654" spans="1:20" x14ac:dyDescent="0.2">
      <c r="A654">
        <v>658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s="5">
        <v>1</v>
      </c>
    </row>
    <row r="655" spans="1:20" x14ac:dyDescent="0.2">
      <c r="A655">
        <v>659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 s="5">
        <v>2</v>
      </c>
    </row>
    <row r="656" spans="1:20" x14ac:dyDescent="0.2">
      <c r="A656">
        <v>660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s="5">
        <v>1</v>
      </c>
    </row>
    <row r="657" spans="1:20" x14ac:dyDescent="0.2">
      <c r="A657">
        <v>661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s="5">
        <v>3</v>
      </c>
    </row>
    <row r="658" spans="1:20" x14ac:dyDescent="0.2">
      <c r="A658">
        <v>662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0</v>
      </c>
      <c r="S658">
        <v>0</v>
      </c>
      <c r="T658" s="5">
        <v>1</v>
      </c>
    </row>
    <row r="659" spans="1:20" x14ac:dyDescent="0.2">
      <c r="A659">
        <v>663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 s="5">
        <v>1</v>
      </c>
    </row>
    <row r="660" spans="1:20" x14ac:dyDescent="0.2">
      <c r="A660">
        <v>664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s="5">
        <v>1</v>
      </c>
    </row>
    <row r="661" spans="1:20" x14ac:dyDescent="0.2">
      <c r="A661">
        <v>665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 s="5">
        <v>1</v>
      </c>
    </row>
    <row r="662" spans="1:20" x14ac:dyDescent="0.2">
      <c r="A662">
        <v>666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s="5">
        <v>1</v>
      </c>
    </row>
    <row r="663" spans="1:20" x14ac:dyDescent="0.2">
      <c r="A663">
        <v>667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s="5">
        <v>1</v>
      </c>
    </row>
    <row r="664" spans="1:20" x14ac:dyDescent="0.2">
      <c r="A664">
        <v>668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s="5">
        <v>1</v>
      </c>
    </row>
    <row r="665" spans="1:20" x14ac:dyDescent="0.2">
      <c r="A665">
        <v>669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s="5">
        <v>1</v>
      </c>
    </row>
    <row r="666" spans="1:20" x14ac:dyDescent="0.2">
      <c r="A666">
        <v>670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s="5">
        <v>1</v>
      </c>
    </row>
    <row r="667" spans="1:20" x14ac:dyDescent="0.2">
      <c r="A667">
        <v>671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0</v>
      </c>
      <c r="R667">
        <v>0</v>
      </c>
      <c r="S667">
        <v>0</v>
      </c>
      <c r="T667" s="5">
        <v>2</v>
      </c>
    </row>
    <row r="668" spans="1:20" x14ac:dyDescent="0.2">
      <c r="A668">
        <v>672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s="5">
        <v>1</v>
      </c>
    </row>
    <row r="669" spans="1:20" x14ac:dyDescent="0.2">
      <c r="A669">
        <v>673</v>
      </c>
      <c r="B669">
        <v>0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s="5">
        <v>5</v>
      </c>
    </row>
    <row r="670" spans="1:20" x14ac:dyDescent="0.2">
      <c r="A670">
        <v>674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0</v>
      </c>
      <c r="T670" s="5">
        <v>2</v>
      </c>
    </row>
    <row r="671" spans="1:20" x14ac:dyDescent="0.2">
      <c r="A671">
        <v>675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  <c r="T671" s="5">
        <v>3</v>
      </c>
    </row>
    <row r="672" spans="1:20" x14ac:dyDescent="0.2">
      <c r="A672">
        <v>676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s="5">
        <v>1</v>
      </c>
    </row>
    <row r="673" spans="1:20" x14ac:dyDescent="0.2">
      <c r="A673">
        <v>678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0</v>
      </c>
      <c r="S673">
        <v>0</v>
      </c>
      <c r="T673" s="5">
        <v>2</v>
      </c>
    </row>
    <row r="674" spans="1:20" x14ac:dyDescent="0.2">
      <c r="A674">
        <v>679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s="5">
        <v>1</v>
      </c>
    </row>
    <row r="675" spans="1:20" x14ac:dyDescent="0.2">
      <c r="A675">
        <v>680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 s="5">
        <v>1</v>
      </c>
    </row>
    <row r="676" spans="1:20" x14ac:dyDescent="0.2">
      <c r="A676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 s="5">
        <v>1</v>
      </c>
    </row>
    <row r="677" spans="1:20" x14ac:dyDescent="0.2">
      <c r="A677">
        <v>682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s="5">
        <v>2</v>
      </c>
    </row>
    <row r="678" spans="1:20" x14ac:dyDescent="0.2">
      <c r="A678">
        <v>683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s="5">
        <v>1</v>
      </c>
    </row>
    <row r="679" spans="1:20" x14ac:dyDescent="0.2">
      <c r="A679">
        <v>684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s="5">
        <v>1</v>
      </c>
    </row>
    <row r="680" spans="1:20" x14ac:dyDescent="0.2">
      <c r="A680">
        <v>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 s="5">
        <v>1</v>
      </c>
    </row>
    <row r="681" spans="1:20" x14ac:dyDescent="0.2">
      <c r="A681">
        <v>687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 s="5">
        <v>2</v>
      </c>
    </row>
    <row r="682" spans="1:20" x14ac:dyDescent="0.2">
      <c r="A682">
        <v>688</v>
      </c>
      <c r="B682">
        <v>1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0</v>
      </c>
      <c r="T682" s="5">
        <v>4</v>
      </c>
    </row>
    <row r="683" spans="1:20" x14ac:dyDescent="0.2">
      <c r="A683">
        <v>690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 s="5">
        <v>1</v>
      </c>
    </row>
    <row r="684" spans="1:20" x14ac:dyDescent="0.2">
      <c r="A684">
        <v>691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 s="5">
        <v>2</v>
      </c>
    </row>
    <row r="685" spans="1:20" x14ac:dyDescent="0.2">
      <c r="A685">
        <v>692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1</v>
      </c>
      <c r="R685">
        <v>0</v>
      </c>
      <c r="S685">
        <v>0</v>
      </c>
      <c r="T685" s="5">
        <v>3</v>
      </c>
    </row>
    <row r="686" spans="1:20" x14ac:dyDescent="0.2">
      <c r="A686">
        <v>693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5">
        <v>1</v>
      </c>
    </row>
    <row r="687" spans="1:20" x14ac:dyDescent="0.2">
      <c r="A687">
        <v>694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5">
        <v>1</v>
      </c>
    </row>
    <row r="688" spans="1:20" x14ac:dyDescent="0.2">
      <c r="A688">
        <v>695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1</v>
      </c>
      <c r="R688">
        <v>0</v>
      </c>
      <c r="S688">
        <v>0</v>
      </c>
      <c r="T688" s="5">
        <v>2</v>
      </c>
    </row>
    <row r="689" spans="1:20" x14ac:dyDescent="0.2">
      <c r="A689">
        <v>696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0</v>
      </c>
      <c r="T689" s="5">
        <v>1</v>
      </c>
    </row>
    <row r="690" spans="1:20" x14ac:dyDescent="0.2">
      <c r="A690">
        <v>697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 s="5">
        <v>2</v>
      </c>
    </row>
    <row r="691" spans="1:20" x14ac:dyDescent="0.2">
      <c r="A691">
        <v>698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 s="5">
        <v>1</v>
      </c>
    </row>
    <row r="692" spans="1:20" x14ac:dyDescent="0.2">
      <c r="A692">
        <v>699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s="5">
        <v>1</v>
      </c>
    </row>
    <row r="693" spans="1:20" x14ac:dyDescent="0.2">
      <c r="A693">
        <v>700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s="5">
        <v>1</v>
      </c>
    </row>
    <row r="694" spans="1:20" x14ac:dyDescent="0.2">
      <c r="A694">
        <v>701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s="5">
        <v>1</v>
      </c>
    </row>
    <row r="695" spans="1:20" x14ac:dyDescent="0.2">
      <c r="A695">
        <v>702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 s="5">
        <v>1</v>
      </c>
    </row>
    <row r="696" spans="1:20" x14ac:dyDescent="0.2">
      <c r="A696">
        <v>703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 s="5">
        <v>1</v>
      </c>
    </row>
    <row r="697" spans="1:20" x14ac:dyDescent="0.2">
      <c r="A697">
        <v>704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 s="5">
        <v>2</v>
      </c>
    </row>
    <row r="698" spans="1:20" x14ac:dyDescent="0.2">
      <c r="A698">
        <v>705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s="5">
        <v>1</v>
      </c>
    </row>
    <row r="699" spans="1:20" x14ac:dyDescent="0.2">
      <c r="A699">
        <v>706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 s="5">
        <v>1</v>
      </c>
    </row>
    <row r="700" spans="1:20" x14ac:dyDescent="0.2">
      <c r="A700">
        <v>707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0</v>
      </c>
      <c r="S700">
        <v>0</v>
      </c>
      <c r="T700" s="5">
        <v>3</v>
      </c>
    </row>
    <row r="701" spans="1:20" x14ac:dyDescent="0.2">
      <c r="A701">
        <v>708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 s="5">
        <v>2</v>
      </c>
    </row>
    <row r="702" spans="1:20" x14ac:dyDescent="0.2">
      <c r="A702">
        <v>709</v>
      </c>
      <c r="B702">
        <v>0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 s="5">
        <v>2</v>
      </c>
    </row>
    <row r="703" spans="1:20" x14ac:dyDescent="0.2">
      <c r="A703">
        <v>710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s="5">
        <v>1</v>
      </c>
    </row>
    <row r="704" spans="1:20" x14ac:dyDescent="0.2">
      <c r="A704">
        <v>711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s="5">
        <v>2</v>
      </c>
    </row>
    <row r="705" spans="1:20" x14ac:dyDescent="0.2">
      <c r="A705">
        <v>712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 s="5">
        <v>1</v>
      </c>
    </row>
    <row r="706" spans="1:20" x14ac:dyDescent="0.2">
      <c r="A706">
        <v>713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 s="5">
        <v>1</v>
      </c>
    </row>
    <row r="707" spans="1:20" x14ac:dyDescent="0.2">
      <c r="A707">
        <v>714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</v>
      </c>
      <c r="T707" s="5">
        <v>1</v>
      </c>
    </row>
    <row r="708" spans="1:20" x14ac:dyDescent="0.2">
      <c r="A708">
        <v>715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 s="5">
        <v>1</v>
      </c>
    </row>
    <row r="709" spans="1:20" x14ac:dyDescent="0.2">
      <c r="A709">
        <v>716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 s="5">
        <v>1</v>
      </c>
    </row>
    <row r="710" spans="1:20" x14ac:dyDescent="0.2">
      <c r="A710">
        <v>717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s="5">
        <v>1</v>
      </c>
    </row>
    <row r="711" spans="1:20" x14ac:dyDescent="0.2">
      <c r="A711">
        <v>718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 s="5">
        <v>2</v>
      </c>
    </row>
    <row r="712" spans="1:20" x14ac:dyDescent="0.2">
      <c r="A712">
        <v>719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 s="5">
        <v>1</v>
      </c>
    </row>
    <row r="713" spans="1:20" x14ac:dyDescent="0.2">
      <c r="A713">
        <v>720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s="5">
        <v>1</v>
      </c>
    </row>
    <row r="714" spans="1:20" x14ac:dyDescent="0.2">
      <c r="A714">
        <v>721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 s="5">
        <v>1</v>
      </c>
    </row>
    <row r="715" spans="1:20" x14ac:dyDescent="0.2">
      <c r="A715">
        <v>722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 s="5">
        <v>1</v>
      </c>
    </row>
    <row r="716" spans="1:20" x14ac:dyDescent="0.2">
      <c r="A716">
        <v>723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 s="5">
        <v>1</v>
      </c>
    </row>
    <row r="717" spans="1:20" x14ac:dyDescent="0.2">
      <c r="A717">
        <v>724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s="5">
        <v>2</v>
      </c>
    </row>
    <row r="718" spans="1:20" x14ac:dyDescent="0.2">
      <c r="A718">
        <v>725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 s="5">
        <v>1</v>
      </c>
    </row>
    <row r="719" spans="1:20" x14ac:dyDescent="0.2">
      <c r="A719">
        <v>726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s="5">
        <v>1</v>
      </c>
    </row>
    <row r="720" spans="1:20" x14ac:dyDescent="0.2">
      <c r="A720">
        <v>727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s="5">
        <v>1</v>
      </c>
    </row>
    <row r="721" spans="1:20" x14ac:dyDescent="0.2">
      <c r="A721">
        <v>728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 s="5">
        <v>1</v>
      </c>
    </row>
    <row r="722" spans="1:20" x14ac:dyDescent="0.2">
      <c r="A722">
        <v>729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 s="5">
        <v>1</v>
      </c>
    </row>
    <row r="723" spans="1:20" x14ac:dyDescent="0.2">
      <c r="A723">
        <v>730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 s="5">
        <v>1</v>
      </c>
    </row>
    <row r="724" spans="1:20" x14ac:dyDescent="0.2">
      <c r="A724">
        <v>731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1</v>
      </c>
      <c r="R724">
        <v>0</v>
      </c>
      <c r="S724">
        <v>0</v>
      </c>
      <c r="T724" s="5">
        <v>2</v>
      </c>
    </row>
    <row r="725" spans="1:20" x14ac:dyDescent="0.2">
      <c r="A725">
        <v>732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s="5">
        <v>1</v>
      </c>
    </row>
    <row r="726" spans="1:20" x14ac:dyDescent="0.2">
      <c r="A726">
        <v>733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>
        <v>0</v>
      </c>
      <c r="T726" s="5">
        <v>3</v>
      </c>
    </row>
    <row r="727" spans="1:20" x14ac:dyDescent="0.2">
      <c r="A727">
        <v>734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 s="5">
        <v>1</v>
      </c>
    </row>
    <row r="728" spans="1:20" x14ac:dyDescent="0.2">
      <c r="A728">
        <v>735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 s="5">
        <v>2</v>
      </c>
    </row>
    <row r="729" spans="1:20" x14ac:dyDescent="0.2">
      <c r="A729">
        <v>736</v>
      </c>
      <c r="B729">
        <v>1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1</v>
      </c>
      <c r="R729">
        <v>0</v>
      </c>
      <c r="S729">
        <v>0</v>
      </c>
      <c r="T729" s="5">
        <v>4</v>
      </c>
    </row>
    <row r="730" spans="1:20" x14ac:dyDescent="0.2">
      <c r="A730">
        <v>737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 s="5">
        <v>2</v>
      </c>
    </row>
    <row r="731" spans="1:20" x14ac:dyDescent="0.2">
      <c r="A731">
        <v>738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 s="5">
        <v>1</v>
      </c>
    </row>
    <row r="732" spans="1:20" x14ac:dyDescent="0.2">
      <c r="A732">
        <v>739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 s="5">
        <v>1</v>
      </c>
    </row>
    <row r="733" spans="1:20" x14ac:dyDescent="0.2">
      <c r="A733">
        <v>741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0</v>
      </c>
      <c r="T733" s="5">
        <v>2</v>
      </c>
    </row>
    <row r="734" spans="1:20" x14ac:dyDescent="0.2">
      <c r="A734">
        <v>742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 s="5">
        <v>2</v>
      </c>
    </row>
    <row r="735" spans="1:20" x14ac:dyDescent="0.2">
      <c r="A735">
        <v>743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 s="5">
        <v>1</v>
      </c>
    </row>
    <row r="736" spans="1:20" x14ac:dyDescent="0.2">
      <c r="A736">
        <v>744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 s="5">
        <v>1</v>
      </c>
    </row>
    <row r="737" spans="1:20" x14ac:dyDescent="0.2">
      <c r="A737">
        <v>745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0</v>
      </c>
      <c r="S737">
        <v>0</v>
      </c>
      <c r="T737" s="5">
        <v>3</v>
      </c>
    </row>
    <row r="738" spans="1:20" x14ac:dyDescent="0.2">
      <c r="A738">
        <v>746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s="5">
        <v>1</v>
      </c>
    </row>
    <row r="739" spans="1:20" x14ac:dyDescent="0.2">
      <c r="A739">
        <v>747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 s="5">
        <v>1</v>
      </c>
    </row>
    <row r="740" spans="1:20" x14ac:dyDescent="0.2">
      <c r="A740">
        <v>748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1</v>
      </c>
      <c r="R740">
        <v>0</v>
      </c>
      <c r="S740">
        <v>0</v>
      </c>
      <c r="T740" s="5">
        <v>3</v>
      </c>
    </row>
    <row r="741" spans="1:20" x14ac:dyDescent="0.2">
      <c r="A741">
        <v>749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 s="5">
        <v>1</v>
      </c>
    </row>
    <row r="742" spans="1:20" x14ac:dyDescent="0.2">
      <c r="A742">
        <v>750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0</v>
      </c>
      <c r="R742">
        <v>1</v>
      </c>
      <c r="S742">
        <v>0</v>
      </c>
      <c r="T742" s="5">
        <v>2</v>
      </c>
    </row>
    <row r="743" spans="1:20" x14ac:dyDescent="0.2">
      <c r="A743">
        <v>751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 s="5">
        <v>1</v>
      </c>
    </row>
    <row r="744" spans="1:20" x14ac:dyDescent="0.2">
      <c r="A744">
        <v>752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 s="5">
        <v>2</v>
      </c>
    </row>
    <row r="745" spans="1:20" x14ac:dyDescent="0.2">
      <c r="A745">
        <v>753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 s="5">
        <v>2</v>
      </c>
    </row>
    <row r="746" spans="1:20" x14ac:dyDescent="0.2">
      <c r="A746">
        <v>754</v>
      </c>
      <c r="B746">
        <v>0</v>
      </c>
      <c r="C746">
        <v>1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 s="5">
        <v>2</v>
      </c>
    </row>
    <row r="747" spans="1:20" x14ac:dyDescent="0.2">
      <c r="A747">
        <v>755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 s="5">
        <v>2</v>
      </c>
    </row>
    <row r="748" spans="1:20" x14ac:dyDescent="0.2">
      <c r="A748">
        <v>756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 s="5">
        <v>1</v>
      </c>
    </row>
    <row r="749" spans="1:20" x14ac:dyDescent="0.2">
      <c r="A749">
        <v>757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 s="5">
        <v>1</v>
      </c>
    </row>
    <row r="750" spans="1:20" x14ac:dyDescent="0.2">
      <c r="A750">
        <v>758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 s="5">
        <v>1</v>
      </c>
    </row>
    <row r="751" spans="1:20" x14ac:dyDescent="0.2">
      <c r="A751">
        <v>759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 s="5">
        <v>1</v>
      </c>
    </row>
    <row r="752" spans="1:20" x14ac:dyDescent="0.2">
      <c r="A752">
        <v>760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</v>
      </c>
      <c r="T752" s="5">
        <v>1</v>
      </c>
    </row>
    <row r="753" spans="1:20" x14ac:dyDescent="0.2">
      <c r="A753">
        <v>761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 s="5">
        <v>1</v>
      </c>
    </row>
    <row r="754" spans="1:20" x14ac:dyDescent="0.2">
      <c r="A754">
        <v>762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s="5">
        <v>2</v>
      </c>
    </row>
    <row r="755" spans="1:20" x14ac:dyDescent="0.2">
      <c r="A755">
        <v>763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 s="5">
        <v>1</v>
      </c>
    </row>
    <row r="756" spans="1:20" x14ac:dyDescent="0.2">
      <c r="A756">
        <v>764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 s="5">
        <v>2</v>
      </c>
    </row>
    <row r="757" spans="1:20" x14ac:dyDescent="0.2">
      <c r="A757">
        <v>765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 s="5">
        <v>2</v>
      </c>
    </row>
    <row r="758" spans="1:20" x14ac:dyDescent="0.2">
      <c r="A758">
        <v>766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 s="5">
        <v>1</v>
      </c>
    </row>
    <row r="759" spans="1:20" x14ac:dyDescent="0.2">
      <c r="A759">
        <v>767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 s="5">
        <v>1</v>
      </c>
    </row>
    <row r="760" spans="1:20" x14ac:dyDescent="0.2">
      <c r="A760">
        <v>768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s="5">
        <v>1</v>
      </c>
    </row>
    <row r="761" spans="1:20" x14ac:dyDescent="0.2">
      <c r="A761">
        <v>769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 s="5">
        <v>1</v>
      </c>
    </row>
    <row r="762" spans="1:20" x14ac:dyDescent="0.2">
      <c r="A762">
        <v>770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s="5">
        <v>1</v>
      </c>
    </row>
    <row r="763" spans="1:20" x14ac:dyDescent="0.2">
      <c r="A763">
        <v>771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 s="5">
        <v>2</v>
      </c>
    </row>
    <row r="764" spans="1:20" x14ac:dyDescent="0.2">
      <c r="A764">
        <v>772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 s="5">
        <v>1</v>
      </c>
    </row>
    <row r="765" spans="1:20" x14ac:dyDescent="0.2">
      <c r="A765">
        <v>773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 s="5">
        <v>1</v>
      </c>
    </row>
    <row r="766" spans="1:20" x14ac:dyDescent="0.2">
      <c r="A766">
        <v>774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 s="5">
        <v>1</v>
      </c>
    </row>
    <row r="767" spans="1:20" x14ac:dyDescent="0.2">
      <c r="A767">
        <v>775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 s="5">
        <v>1</v>
      </c>
    </row>
    <row r="768" spans="1:20" x14ac:dyDescent="0.2">
      <c r="A768">
        <v>776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 s="5">
        <v>2</v>
      </c>
    </row>
    <row r="769" spans="1:20" x14ac:dyDescent="0.2">
      <c r="A769">
        <v>777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0</v>
      </c>
      <c r="T769" s="5">
        <v>1</v>
      </c>
    </row>
    <row r="770" spans="1:20" x14ac:dyDescent="0.2">
      <c r="A770">
        <v>778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s="5">
        <v>1</v>
      </c>
    </row>
    <row r="771" spans="1:20" x14ac:dyDescent="0.2">
      <c r="A771">
        <v>779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0</v>
      </c>
      <c r="T771" s="5">
        <v>2</v>
      </c>
    </row>
    <row r="772" spans="1:20" x14ac:dyDescent="0.2">
      <c r="A772">
        <v>780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0</v>
      </c>
      <c r="T772" s="5">
        <v>3</v>
      </c>
    </row>
    <row r="773" spans="1:20" x14ac:dyDescent="0.2">
      <c r="A773">
        <v>781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 s="5">
        <v>1</v>
      </c>
    </row>
    <row r="774" spans="1:20" x14ac:dyDescent="0.2">
      <c r="A774">
        <v>782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0</v>
      </c>
      <c r="S774">
        <v>0</v>
      </c>
      <c r="T774" s="5">
        <v>1</v>
      </c>
    </row>
    <row r="775" spans="1:20" x14ac:dyDescent="0.2">
      <c r="A775">
        <v>783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 s="5">
        <v>3</v>
      </c>
    </row>
    <row r="776" spans="1:20" x14ac:dyDescent="0.2">
      <c r="A776">
        <v>784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s="5">
        <v>1</v>
      </c>
    </row>
    <row r="777" spans="1:20" x14ac:dyDescent="0.2">
      <c r="A777">
        <v>785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 s="5">
        <v>1</v>
      </c>
    </row>
    <row r="778" spans="1:20" x14ac:dyDescent="0.2">
      <c r="A778">
        <v>786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 s="5">
        <v>2</v>
      </c>
    </row>
    <row r="779" spans="1:20" x14ac:dyDescent="0.2">
      <c r="A779">
        <v>787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 s="5">
        <v>1</v>
      </c>
    </row>
    <row r="780" spans="1:20" x14ac:dyDescent="0.2">
      <c r="A780">
        <v>788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0</v>
      </c>
      <c r="T780" s="5">
        <v>4</v>
      </c>
    </row>
    <row r="781" spans="1:20" x14ac:dyDescent="0.2">
      <c r="A781">
        <v>789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 s="5">
        <v>1</v>
      </c>
    </row>
    <row r="782" spans="1:20" x14ac:dyDescent="0.2">
      <c r="A782">
        <v>790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 s="5">
        <v>1</v>
      </c>
    </row>
    <row r="783" spans="1:20" x14ac:dyDescent="0.2">
      <c r="A783">
        <v>791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 s="5">
        <v>1</v>
      </c>
    </row>
    <row r="784" spans="1:20" x14ac:dyDescent="0.2">
      <c r="A784">
        <v>792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s="5">
        <v>1</v>
      </c>
    </row>
    <row r="785" spans="1:20" x14ac:dyDescent="0.2">
      <c r="A785">
        <v>793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 s="5">
        <v>1</v>
      </c>
    </row>
    <row r="786" spans="1:20" x14ac:dyDescent="0.2">
      <c r="A786">
        <v>794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 s="5">
        <v>2</v>
      </c>
    </row>
    <row r="787" spans="1:20" x14ac:dyDescent="0.2">
      <c r="A787">
        <v>795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 s="5">
        <v>1</v>
      </c>
    </row>
    <row r="788" spans="1:20" x14ac:dyDescent="0.2">
      <c r="A788">
        <v>796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 s="5">
        <v>1</v>
      </c>
    </row>
    <row r="789" spans="1:20" x14ac:dyDescent="0.2">
      <c r="A789">
        <v>797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s="5">
        <v>1</v>
      </c>
    </row>
    <row r="790" spans="1:20" x14ac:dyDescent="0.2">
      <c r="A790">
        <v>798</v>
      </c>
      <c r="B790">
        <v>1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0</v>
      </c>
      <c r="T790" s="5">
        <v>3</v>
      </c>
    </row>
    <row r="791" spans="1:20" x14ac:dyDescent="0.2">
      <c r="A791">
        <v>799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 s="5">
        <v>2</v>
      </c>
    </row>
    <row r="792" spans="1:20" x14ac:dyDescent="0.2">
      <c r="A792">
        <v>800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 s="5">
        <v>2</v>
      </c>
    </row>
    <row r="793" spans="1:20" x14ac:dyDescent="0.2">
      <c r="A793">
        <v>801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 s="5">
        <v>2</v>
      </c>
    </row>
    <row r="794" spans="1:20" x14ac:dyDescent="0.2">
      <c r="A794">
        <v>802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0</v>
      </c>
      <c r="T794" s="5">
        <v>2</v>
      </c>
    </row>
    <row r="795" spans="1:20" x14ac:dyDescent="0.2">
      <c r="A795">
        <v>803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0</v>
      </c>
      <c r="Q795">
        <v>0</v>
      </c>
      <c r="R795">
        <v>0</v>
      </c>
      <c r="S795">
        <v>0</v>
      </c>
      <c r="T795" s="5">
        <v>1</v>
      </c>
    </row>
    <row r="796" spans="1:20" x14ac:dyDescent="0.2">
      <c r="A796">
        <v>804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0</v>
      </c>
      <c r="T796" s="5">
        <v>2</v>
      </c>
    </row>
    <row r="797" spans="1:20" x14ac:dyDescent="0.2">
      <c r="A797">
        <v>805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 s="5">
        <v>1</v>
      </c>
    </row>
    <row r="798" spans="1:20" x14ac:dyDescent="0.2">
      <c r="A798">
        <v>806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 s="5">
        <v>1</v>
      </c>
    </row>
    <row r="799" spans="1:20" x14ac:dyDescent="0.2">
      <c r="A799">
        <v>807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 s="5">
        <v>2</v>
      </c>
    </row>
    <row r="800" spans="1:20" x14ac:dyDescent="0.2">
      <c r="A800">
        <v>808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 s="5">
        <v>2</v>
      </c>
    </row>
    <row r="801" spans="1:20" x14ac:dyDescent="0.2">
      <c r="A801">
        <v>809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s="5">
        <v>2</v>
      </c>
    </row>
    <row r="802" spans="1:20" x14ac:dyDescent="0.2">
      <c r="A802">
        <v>810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s="5">
        <v>3</v>
      </c>
    </row>
    <row r="803" spans="1:20" x14ac:dyDescent="0.2">
      <c r="A803">
        <v>811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 s="5">
        <v>1</v>
      </c>
    </row>
    <row r="804" spans="1:20" x14ac:dyDescent="0.2">
      <c r="A804">
        <v>812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 s="5">
        <v>1</v>
      </c>
    </row>
    <row r="805" spans="1:20" x14ac:dyDescent="0.2">
      <c r="A805">
        <v>813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 s="5">
        <v>1</v>
      </c>
    </row>
    <row r="806" spans="1:20" x14ac:dyDescent="0.2">
      <c r="A806">
        <v>814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 s="5">
        <v>1</v>
      </c>
    </row>
    <row r="807" spans="1:20" x14ac:dyDescent="0.2">
      <c r="A807">
        <v>815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1</v>
      </c>
      <c r="R807">
        <v>0</v>
      </c>
      <c r="S807">
        <v>0</v>
      </c>
      <c r="T807" s="5">
        <v>3</v>
      </c>
    </row>
    <row r="808" spans="1:20" x14ac:dyDescent="0.2">
      <c r="A808">
        <v>816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s="5">
        <v>1</v>
      </c>
    </row>
    <row r="809" spans="1:20" x14ac:dyDescent="0.2">
      <c r="A809">
        <v>818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 s="5">
        <v>1</v>
      </c>
    </row>
    <row r="810" spans="1:20" x14ac:dyDescent="0.2">
      <c r="A810">
        <v>819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 s="5">
        <v>2</v>
      </c>
    </row>
    <row r="811" spans="1:20" x14ac:dyDescent="0.2">
      <c r="A811">
        <v>820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s="5">
        <v>1</v>
      </c>
    </row>
    <row r="812" spans="1:20" x14ac:dyDescent="0.2">
      <c r="A812">
        <v>821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0</v>
      </c>
      <c r="R812">
        <v>0</v>
      </c>
      <c r="S812">
        <v>0</v>
      </c>
      <c r="T812" s="5">
        <v>1</v>
      </c>
    </row>
    <row r="813" spans="1:20" x14ac:dyDescent="0.2">
      <c r="A813">
        <v>822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s="5">
        <v>1</v>
      </c>
    </row>
    <row r="814" spans="1:20" x14ac:dyDescent="0.2">
      <c r="A814">
        <v>823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s="5">
        <v>1</v>
      </c>
    </row>
    <row r="815" spans="1:20" x14ac:dyDescent="0.2">
      <c r="A815">
        <v>824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 s="5">
        <v>1</v>
      </c>
    </row>
    <row r="816" spans="1:20" x14ac:dyDescent="0.2">
      <c r="A816">
        <v>825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T816" s="5">
        <v>2</v>
      </c>
    </row>
    <row r="817" spans="1:20" x14ac:dyDescent="0.2">
      <c r="A817">
        <v>826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5">
        <v>1</v>
      </c>
    </row>
    <row r="818" spans="1:20" x14ac:dyDescent="0.2">
      <c r="A818">
        <v>827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5">
        <v>1</v>
      </c>
    </row>
    <row r="819" spans="1:20" x14ac:dyDescent="0.2">
      <c r="A819">
        <v>828</v>
      </c>
      <c r="B819">
        <v>0</v>
      </c>
      <c r="C819">
        <v>1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 s="5">
        <v>2</v>
      </c>
    </row>
    <row r="820" spans="1:20" x14ac:dyDescent="0.2">
      <c r="A820">
        <v>829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 s="5">
        <v>2</v>
      </c>
    </row>
    <row r="821" spans="1:20" x14ac:dyDescent="0.2">
      <c r="A821">
        <v>830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 s="5">
        <v>1</v>
      </c>
    </row>
    <row r="822" spans="1:20" x14ac:dyDescent="0.2">
      <c r="A822">
        <v>831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 s="5">
        <v>1</v>
      </c>
    </row>
    <row r="823" spans="1:20" x14ac:dyDescent="0.2">
      <c r="A823">
        <v>832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0</v>
      </c>
      <c r="T823" s="5">
        <v>2</v>
      </c>
    </row>
    <row r="824" spans="1:20" x14ac:dyDescent="0.2">
      <c r="A824">
        <v>833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 s="5">
        <v>1</v>
      </c>
    </row>
    <row r="825" spans="1:20" x14ac:dyDescent="0.2">
      <c r="A825">
        <v>834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 s="5">
        <v>1</v>
      </c>
    </row>
    <row r="826" spans="1:20" x14ac:dyDescent="0.2">
      <c r="A826">
        <v>835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 s="5">
        <v>1</v>
      </c>
    </row>
    <row r="827" spans="1:20" x14ac:dyDescent="0.2">
      <c r="A827">
        <v>836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>
        <v>0</v>
      </c>
      <c r="T827" s="5">
        <v>3</v>
      </c>
    </row>
    <row r="828" spans="1:20" x14ac:dyDescent="0.2">
      <c r="A828">
        <v>837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 s="5">
        <v>2</v>
      </c>
    </row>
    <row r="829" spans="1:20" x14ac:dyDescent="0.2">
      <c r="A829">
        <v>838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 s="5">
        <v>3</v>
      </c>
    </row>
    <row r="830" spans="1:20" x14ac:dyDescent="0.2">
      <c r="A830">
        <v>839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 s="5">
        <v>2</v>
      </c>
    </row>
    <row r="831" spans="1:20" x14ac:dyDescent="0.2">
      <c r="A831">
        <v>840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 s="5">
        <v>1</v>
      </c>
    </row>
    <row r="832" spans="1:20" x14ac:dyDescent="0.2">
      <c r="A832">
        <v>841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 s="5">
        <v>1</v>
      </c>
    </row>
    <row r="833" spans="1:20" x14ac:dyDescent="0.2">
      <c r="A833">
        <v>842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 s="5">
        <v>1</v>
      </c>
    </row>
    <row r="834" spans="1:20" x14ac:dyDescent="0.2">
      <c r="A834">
        <v>843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5">
        <v>1</v>
      </c>
    </row>
    <row r="835" spans="1:20" x14ac:dyDescent="0.2">
      <c r="A835">
        <v>844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 s="5">
        <v>1</v>
      </c>
    </row>
    <row r="836" spans="1:20" x14ac:dyDescent="0.2">
      <c r="A836">
        <v>845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 s="5">
        <v>1</v>
      </c>
    </row>
    <row r="837" spans="1:20" x14ac:dyDescent="0.2">
      <c r="A837">
        <v>846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 s="5">
        <v>1</v>
      </c>
    </row>
    <row r="838" spans="1:20" x14ac:dyDescent="0.2">
      <c r="A838">
        <v>847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 s="5">
        <v>2</v>
      </c>
    </row>
    <row r="839" spans="1:20" x14ac:dyDescent="0.2">
      <c r="A839">
        <v>848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 s="5">
        <v>1</v>
      </c>
    </row>
    <row r="840" spans="1:20" x14ac:dyDescent="0.2">
      <c r="A840">
        <v>849</v>
      </c>
      <c r="B840">
        <v>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1</v>
      </c>
      <c r="R840">
        <v>0</v>
      </c>
      <c r="S840">
        <v>0</v>
      </c>
      <c r="T840" s="5">
        <v>4</v>
      </c>
    </row>
    <row r="841" spans="1:20" x14ac:dyDescent="0.2">
      <c r="A841">
        <v>850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 s="5">
        <v>2</v>
      </c>
    </row>
    <row r="842" spans="1:20" x14ac:dyDescent="0.2">
      <c r="A842">
        <v>851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 s="5">
        <v>1</v>
      </c>
    </row>
    <row r="843" spans="1:20" x14ac:dyDescent="0.2">
      <c r="A843">
        <v>852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0</v>
      </c>
      <c r="T843" s="5">
        <v>2</v>
      </c>
    </row>
    <row r="844" spans="1:20" x14ac:dyDescent="0.2">
      <c r="A844">
        <v>853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 s="5">
        <v>1</v>
      </c>
    </row>
    <row r="845" spans="1:20" x14ac:dyDescent="0.2">
      <c r="A845">
        <v>854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s="5">
        <v>1</v>
      </c>
    </row>
    <row r="846" spans="1:20" x14ac:dyDescent="0.2">
      <c r="A846">
        <v>855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 s="5">
        <v>1</v>
      </c>
    </row>
    <row r="847" spans="1:20" x14ac:dyDescent="0.2">
      <c r="A847">
        <v>856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 s="5">
        <v>1</v>
      </c>
    </row>
    <row r="848" spans="1:20" x14ac:dyDescent="0.2">
      <c r="A848">
        <v>857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 s="5">
        <v>1</v>
      </c>
    </row>
    <row r="849" spans="1:20" x14ac:dyDescent="0.2">
      <c r="A849">
        <v>858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 s="5">
        <v>3</v>
      </c>
    </row>
    <row r="850" spans="1:20" x14ac:dyDescent="0.2">
      <c r="A850">
        <v>859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 s="5">
        <v>1</v>
      </c>
    </row>
    <row r="851" spans="1:20" x14ac:dyDescent="0.2">
      <c r="A851">
        <v>860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s="5">
        <v>1</v>
      </c>
    </row>
    <row r="852" spans="1:20" x14ac:dyDescent="0.2">
      <c r="A852">
        <v>861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0</v>
      </c>
      <c r="T852" s="5">
        <v>2</v>
      </c>
    </row>
    <row r="853" spans="1:20" x14ac:dyDescent="0.2">
      <c r="A853">
        <v>862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 s="5">
        <v>1</v>
      </c>
    </row>
    <row r="854" spans="1:20" x14ac:dyDescent="0.2">
      <c r="A854">
        <v>863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 s="5">
        <v>1</v>
      </c>
    </row>
    <row r="855" spans="1:20" x14ac:dyDescent="0.2">
      <c r="A855">
        <v>864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 s="5">
        <v>2</v>
      </c>
    </row>
    <row r="856" spans="1:20" x14ac:dyDescent="0.2">
      <c r="A856">
        <v>865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 s="5">
        <v>1</v>
      </c>
    </row>
    <row r="857" spans="1:20" x14ac:dyDescent="0.2">
      <c r="A857">
        <v>866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1</v>
      </c>
      <c r="R857">
        <v>0</v>
      </c>
      <c r="S857">
        <v>0</v>
      </c>
      <c r="T857" s="5">
        <v>4</v>
      </c>
    </row>
    <row r="858" spans="1:20" x14ac:dyDescent="0.2">
      <c r="A858">
        <v>867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 s="5">
        <v>2</v>
      </c>
    </row>
    <row r="859" spans="1:20" x14ac:dyDescent="0.2">
      <c r="A859">
        <v>868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 s="5">
        <v>1</v>
      </c>
    </row>
    <row r="860" spans="1:20" x14ac:dyDescent="0.2">
      <c r="A860">
        <v>869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 s="5">
        <v>1</v>
      </c>
    </row>
    <row r="861" spans="1:20" x14ac:dyDescent="0.2">
      <c r="A861">
        <v>870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 s="5">
        <v>1</v>
      </c>
    </row>
    <row r="862" spans="1:20" x14ac:dyDescent="0.2">
      <c r="A862">
        <v>871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 s="5">
        <v>1</v>
      </c>
    </row>
    <row r="863" spans="1:20" x14ac:dyDescent="0.2">
      <c r="A863">
        <v>872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 s="5">
        <v>1</v>
      </c>
    </row>
    <row r="864" spans="1:20" x14ac:dyDescent="0.2">
      <c r="A864">
        <v>873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5">
        <v>1</v>
      </c>
    </row>
    <row r="865" spans="1:20" x14ac:dyDescent="0.2">
      <c r="A865">
        <v>874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s="5">
        <v>2</v>
      </c>
    </row>
    <row r="866" spans="1:20" x14ac:dyDescent="0.2">
      <c r="A866">
        <v>875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 s="5">
        <v>1</v>
      </c>
    </row>
    <row r="867" spans="1:20" x14ac:dyDescent="0.2">
      <c r="A867">
        <v>876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 s="5">
        <v>1</v>
      </c>
    </row>
    <row r="868" spans="1:20" x14ac:dyDescent="0.2">
      <c r="A868">
        <v>877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 s="5">
        <v>1</v>
      </c>
    </row>
    <row r="869" spans="1:20" x14ac:dyDescent="0.2">
      <c r="A869">
        <v>878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 s="5">
        <v>1</v>
      </c>
    </row>
    <row r="870" spans="1:20" x14ac:dyDescent="0.2">
      <c r="A870">
        <v>879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 s="5">
        <v>1</v>
      </c>
    </row>
    <row r="871" spans="1:20" x14ac:dyDescent="0.2">
      <c r="A871">
        <v>880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</v>
      </c>
      <c r="Q871">
        <v>1</v>
      </c>
      <c r="R871">
        <v>0</v>
      </c>
      <c r="S871">
        <v>0</v>
      </c>
      <c r="T871" s="5">
        <v>2</v>
      </c>
    </row>
    <row r="872" spans="1:20" x14ac:dyDescent="0.2">
      <c r="A872">
        <v>881</v>
      </c>
      <c r="B872">
        <v>0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 s="5">
        <v>2</v>
      </c>
    </row>
    <row r="873" spans="1:20" x14ac:dyDescent="0.2">
      <c r="A873">
        <v>882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</v>
      </c>
      <c r="R873">
        <v>0</v>
      </c>
      <c r="S873">
        <v>0</v>
      </c>
      <c r="T873" s="5">
        <v>2</v>
      </c>
    </row>
    <row r="874" spans="1:20" x14ac:dyDescent="0.2">
      <c r="A874">
        <v>884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s="5">
        <v>1</v>
      </c>
    </row>
    <row r="875" spans="1:20" x14ac:dyDescent="0.2">
      <c r="A875">
        <v>885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s="5">
        <v>3</v>
      </c>
    </row>
    <row r="876" spans="1:20" x14ac:dyDescent="0.2">
      <c r="A876">
        <v>886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s="5">
        <v>1</v>
      </c>
    </row>
    <row r="877" spans="1:20" x14ac:dyDescent="0.2">
      <c r="A877">
        <v>887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 s="5">
        <v>1</v>
      </c>
    </row>
    <row r="878" spans="1:20" x14ac:dyDescent="0.2">
      <c r="A878">
        <v>888</v>
      </c>
      <c r="B878">
        <v>0</v>
      </c>
      <c r="C878">
        <v>0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 s="5">
        <v>2</v>
      </c>
    </row>
    <row r="879" spans="1:20" x14ac:dyDescent="0.2">
      <c r="A879">
        <v>889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0</v>
      </c>
      <c r="Q879">
        <v>0</v>
      </c>
      <c r="R879">
        <v>0</v>
      </c>
      <c r="S879">
        <v>0</v>
      </c>
      <c r="T879" s="5">
        <v>1</v>
      </c>
    </row>
    <row r="880" spans="1:20" x14ac:dyDescent="0.2">
      <c r="A880">
        <v>890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 s="5">
        <v>1</v>
      </c>
    </row>
    <row r="881" spans="1:20" x14ac:dyDescent="0.2">
      <c r="A881">
        <v>891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0</v>
      </c>
      <c r="S881">
        <v>0</v>
      </c>
      <c r="T881" s="5">
        <v>2</v>
      </c>
    </row>
    <row r="882" spans="1:20" x14ac:dyDescent="0.2">
      <c r="A882">
        <v>892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 s="5">
        <v>3</v>
      </c>
    </row>
    <row r="883" spans="1:20" x14ac:dyDescent="0.2">
      <c r="A883">
        <v>893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 s="5">
        <v>1</v>
      </c>
    </row>
    <row r="884" spans="1:20" x14ac:dyDescent="0.2">
      <c r="A884">
        <v>894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0</v>
      </c>
      <c r="T884" s="5">
        <v>1</v>
      </c>
    </row>
    <row r="885" spans="1:20" x14ac:dyDescent="0.2">
      <c r="A885">
        <v>895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 s="5">
        <v>1</v>
      </c>
    </row>
    <row r="886" spans="1:20" x14ac:dyDescent="0.2">
      <c r="A886">
        <v>896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 s="5">
        <v>1</v>
      </c>
    </row>
    <row r="887" spans="1:20" x14ac:dyDescent="0.2">
      <c r="A887">
        <v>897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1</v>
      </c>
      <c r="S887">
        <v>0</v>
      </c>
      <c r="T887" s="5">
        <v>2</v>
      </c>
    </row>
    <row r="888" spans="1:20" x14ac:dyDescent="0.2">
      <c r="A888">
        <v>898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  <c r="Q888">
        <v>0</v>
      </c>
      <c r="R888">
        <v>0</v>
      </c>
      <c r="S888">
        <v>0</v>
      </c>
      <c r="T888" s="5">
        <v>2</v>
      </c>
    </row>
    <row r="889" spans="1:20" x14ac:dyDescent="0.2">
      <c r="A889">
        <v>899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 s="5">
        <v>2</v>
      </c>
    </row>
    <row r="890" spans="1:20" x14ac:dyDescent="0.2">
      <c r="A890">
        <v>900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 s="5">
        <v>2</v>
      </c>
    </row>
    <row r="891" spans="1:20" x14ac:dyDescent="0.2">
      <c r="A891">
        <v>901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 s="5">
        <v>2</v>
      </c>
    </row>
    <row r="892" spans="1:20" x14ac:dyDescent="0.2">
      <c r="A892">
        <v>902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T892" s="5">
        <v>2</v>
      </c>
    </row>
    <row r="893" spans="1:20" x14ac:dyDescent="0.2">
      <c r="A893">
        <v>903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0</v>
      </c>
      <c r="T893" s="5">
        <v>2</v>
      </c>
    </row>
    <row r="894" spans="1:20" x14ac:dyDescent="0.2">
      <c r="A894">
        <v>904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1</v>
      </c>
      <c r="R894">
        <v>0</v>
      </c>
      <c r="S894">
        <v>0</v>
      </c>
      <c r="T894" s="5">
        <v>2</v>
      </c>
    </row>
    <row r="895" spans="1:20" x14ac:dyDescent="0.2">
      <c r="A895">
        <v>905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s="5">
        <v>1</v>
      </c>
    </row>
    <row r="896" spans="1:20" x14ac:dyDescent="0.2">
      <c r="A896">
        <v>906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1</v>
      </c>
      <c r="R896">
        <v>0</v>
      </c>
      <c r="S896">
        <v>0</v>
      </c>
      <c r="T896" s="5">
        <v>2</v>
      </c>
    </row>
    <row r="897" spans="1:20" x14ac:dyDescent="0.2">
      <c r="A897">
        <v>907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</v>
      </c>
      <c r="R897">
        <v>0</v>
      </c>
      <c r="S897">
        <v>0</v>
      </c>
      <c r="T897" s="5">
        <v>3</v>
      </c>
    </row>
    <row r="898" spans="1:20" x14ac:dyDescent="0.2">
      <c r="A898">
        <v>908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 s="5">
        <v>2</v>
      </c>
    </row>
    <row r="899" spans="1:20" x14ac:dyDescent="0.2">
      <c r="A899">
        <v>909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 s="5">
        <v>2</v>
      </c>
    </row>
    <row r="900" spans="1:20" x14ac:dyDescent="0.2">
      <c r="A900">
        <v>910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 s="5">
        <v>2</v>
      </c>
    </row>
    <row r="901" spans="1:20" x14ac:dyDescent="0.2">
      <c r="A901">
        <v>911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v>1</v>
      </c>
      <c r="R901">
        <v>0</v>
      </c>
      <c r="S901">
        <v>0</v>
      </c>
      <c r="T901" s="5">
        <v>4</v>
      </c>
    </row>
    <row r="902" spans="1:20" x14ac:dyDescent="0.2">
      <c r="A902">
        <v>912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1</v>
      </c>
      <c r="S902">
        <v>0</v>
      </c>
      <c r="T902" s="5">
        <v>3</v>
      </c>
    </row>
    <row r="903" spans="1:20" x14ac:dyDescent="0.2">
      <c r="A903">
        <v>913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 s="5">
        <v>2</v>
      </c>
    </row>
    <row r="904" spans="1:20" x14ac:dyDescent="0.2">
      <c r="A904">
        <v>914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 s="5">
        <v>2</v>
      </c>
    </row>
    <row r="905" spans="1:20" x14ac:dyDescent="0.2">
      <c r="A905">
        <v>915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0</v>
      </c>
      <c r="R905">
        <v>0</v>
      </c>
      <c r="S905">
        <v>0</v>
      </c>
      <c r="T905" s="5">
        <v>2</v>
      </c>
    </row>
    <row r="906" spans="1:20" x14ac:dyDescent="0.2">
      <c r="A906">
        <v>916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0</v>
      </c>
      <c r="R906">
        <v>0</v>
      </c>
      <c r="S906">
        <v>0</v>
      </c>
      <c r="T906" s="5">
        <v>2</v>
      </c>
    </row>
    <row r="907" spans="1:20" x14ac:dyDescent="0.2">
      <c r="A907">
        <v>917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 s="5">
        <v>2</v>
      </c>
    </row>
    <row r="908" spans="1:20" x14ac:dyDescent="0.2">
      <c r="A908">
        <v>918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 s="5">
        <v>1</v>
      </c>
    </row>
    <row r="909" spans="1:20" x14ac:dyDescent="0.2">
      <c r="A909">
        <v>919</v>
      </c>
      <c r="B909">
        <v>0</v>
      </c>
      <c r="C909">
        <v>1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 s="5">
        <v>4</v>
      </c>
    </row>
    <row r="910" spans="1:20" x14ac:dyDescent="0.2">
      <c r="A910">
        <v>920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1</v>
      </c>
      <c r="S910">
        <v>0</v>
      </c>
      <c r="T910" s="5">
        <v>3</v>
      </c>
    </row>
    <row r="911" spans="1:20" x14ac:dyDescent="0.2">
      <c r="A911">
        <v>921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 s="5">
        <v>1</v>
      </c>
    </row>
    <row r="912" spans="1:20" x14ac:dyDescent="0.2">
      <c r="A912">
        <v>922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s="5">
        <v>1</v>
      </c>
    </row>
    <row r="913" spans="1:20" x14ac:dyDescent="0.2">
      <c r="A913">
        <v>923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 s="5">
        <v>1</v>
      </c>
    </row>
    <row r="914" spans="1:20" x14ac:dyDescent="0.2">
      <c r="A914">
        <v>924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1</v>
      </c>
      <c r="Q914">
        <v>1</v>
      </c>
      <c r="R914">
        <v>0</v>
      </c>
      <c r="S914">
        <v>0</v>
      </c>
      <c r="T914" s="5">
        <v>4</v>
      </c>
    </row>
    <row r="915" spans="1:20" x14ac:dyDescent="0.2">
      <c r="A915">
        <v>925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 s="5">
        <v>2</v>
      </c>
    </row>
    <row r="916" spans="1:20" x14ac:dyDescent="0.2">
      <c r="A916">
        <v>926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5">
        <v>1</v>
      </c>
    </row>
    <row r="917" spans="1:20" x14ac:dyDescent="0.2">
      <c r="A917">
        <v>927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5">
        <v>1</v>
      </c>
    </row>
    <row r="918" spans="1:20" x14ac:dyDescent="0.2">
      <c r="A918">
        <v>928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  <c r="P918">
        <v>0</v>
      </c>
      <c r="Q918">
        <v>1</v>
      </c>
      <c r="R918">
        <v>0</v>
      </c>
      <c r="S918">
        <v>0</v>
      </c>
      <c r="T918" s="5">
        <v>2</v>
      </c>
    </row>
    <row r="919" spans="1:20" x14ac:dyDescent="0.2">
      <c r="A919">
        <v>929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>
        <v>0</v>
      </c>
      <c r="T919" s="5">
        <v>1</v>
      </c>
    </row>
    <row r="920" spans="1:20" x14ac:dyDescent="0.2">
      <c r="A920">
        <v>930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1</v>
      </c>
      <c r="R920">
        <v>0</v>
      </c>
      <c r="S920">
        <v>0</v>
      </c>
      <c r="T920" s="5">
        <v>3</v>
      </c>
    </row>
    <row r="921" spans="1:20" x14ac:dyDescent="0.2">
      <c r="A921">
        <v>931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v>1</v>
      </c>
      <c r="R921">
        <v>0</v>
      </c>
      <c r="S921">
        <v>0</v>
      </c>
      <c r="T921" s="5">
        <v>3</v>
      </c>
    </row>
    <row r="922" spans="1:20" x14ac:dyDescent="0.2">
      <c r="A922">
        <v>932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0</v>
      </c>
      <c r="S922">
        <v>0</v>
      </c>
      <c r="T922" s="5">
        <v>1</v>
      </c>
    </row>
    <row r="923" spans="1:20" x14ac:dyDescent="0.2">
      <c r="A923">
        <v>933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1</v>
      </c>
      <c r="R923">
        <v>0</v>
      </c>
      <c r="S923">
        <v>0</v>
      </c>
      <c r="T923" s="5">
        <v>3</v>
      </c>
    </row>
    <row r="924" spans="1:20" x14ac:dyDescent="0.2">
      <c r="A924">
        <v>934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 s="5">
        <v>1</v>
      </c>
    </row>
    <row r="925" spans="1:20" x14ac:dyDescent="0.2">
      <c r="A925">
        <v>935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 s="5">
        <v>2</v>
      </c>
    </row>
    <row r="926" spans="1:20" x14ac:dyDescent="0.2">
      <c r="A926">
        <v>936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 s="5">
        <v>2</v>
      </c>
    </row>
    <row r="927" spans="1:20" x14ac:dyDescent="0.2">
      <c r="A927">
        <v>937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0</v>
      </c>
      <c r="Q927">
        <v>0</v>
      </c>
      <c r="R927">
        <v>0</v>
      </c>
      <c r="S927">
        <v>0</v>
      </c>
      <c r="T927" s="5">
        <v>2</v>
      </c>
    </row>
    <row r="928" spans="1:20" x14ac:dyDescent="0.2">
      <c r="A928">
        <v>938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 s="5">
        <v>1</v>
      </c>
    </row>
    <row r="929" spans="1:20" x14ac:dyDescent="0.2">
      <c r="A929">
        <v>939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s="5">
        <v>2</v>
      </c>
    </row>
    <row r="930" spans="1:20" x14ac:dyDescent="0.2">
      <c r="A930">
        <v>940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 s="5">
        <v>2</v>
      </c>
    </row>
    <row r="931" spans="1:20" x14ac:dyDescent="0.2">
      <c r="A931">
        <v>941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 s="5">
        <v>1</v>
      </c>
    </row>
    <row r="932" spans="1:20" x14ac:dyDescent="0.2">
      <c r="A932">
        <v>942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 s="5">
        <v>3</v>
      </c>
    </row>
    <row r="933" spans="1:20" x14ac:dyDescent="0.2">
      <c r="A933">
        <v>943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 s="5">
        <v>2</v>
      </c>
    </row>
    <row r="934" spans="1:20" x14ac:dyDescent="0.2">
      <c r="A934">
        <v>944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s="5">
        <v>1</v>
      </c>
    </row>
    <row r="935" spans="1:20" x14ac:dyDescent="0.2">
      <c r="A935">
        <v>945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 s="5">
        <v>3</v>
      </c>
    </row>
    <row r="936" spans="1:20" x14ac:dyDescent="0.2">
      <c r="A936">
        <v>946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0</v>
      </c>
      <c r="T936" s="5">
        <v>3</v>
      </c>
    </row>
    <row r="937" spans="1:20" x14ac:dyDescent="0.2">
      <c r="A937">
        <v>947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 s="5">
        <v>1</v>
      </c>
    </row>
    <row r="938" spans="1:20" x14ac:dyDescent="0.2">
      <c r="A938">
        <v>948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s="5">
        <v>1</v>
      </c>
    </row>
    <row r="939" spans="1:20" x14ac:dyDescent="0.2">
      <c r="A939">
        <v>949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 s="5">
        <v>1</v>
      </c>
    </row>
    <row r="940" spans="1:20" x14ac:dyDescent="0.2">
      <c r="A940">
        <v>950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 s="5">
        <v>1</v>
      </c>
    </row>
    <row r="941" spans="1:20" x14ac:dyDescent="0.2">
      <c r="A941">
        <v>951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 s="5">
        <v>1</v>
      </c>
    </row>
    <row r="942" spans="1:20" x14ac:dyDescent="0.2">
      <c r="A942">
        <v>952</v>
      </c>
      <c r="B942">
        <v>0</v>
      </c>
      <c r="C942">
        <v>1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 s="5">
        <v>2</v>
      </c>
    </row>
    <row r="943" spans="1:20" x14ac:dyDescent="0.2">
      <c r="A943">
        <v>953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s="5">
        <v>1</v>
      </c>
    </row>
    <row r="944" spans="1:20" x14ac:dyDescent="0.2">
      <c r="A944">
        <v>954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 s="5">
        <v>1</v>
      </c>
    </row>
    <row r="945" spans="1:20" x14ac:dyDescent="0.2">
      <c r="A945">
        <v>955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 s="5">
        <v>1</v>
      </c>
    </row>
    <row r="946" spans="1:20" x14ac:dyDescent="0.2">
      <c r="A946">
        <v>956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0</v>
      </c>
      <c r="Q946">
        <v>0</v>
      </c>
      <c r="R946">
        <v>0</v>
      </c>
      <c r="S946">
        <v>0</v>
      </c>
      <c r="T946" s="5">
        <v>2</v>
      </c>
    </row>
    <row r="947" spans="1:20" x14ac:dyDescent="0.2">
      <c r="A947">
        <v>957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 s="5">
        <v>1</v>
      </c>
    </row>
    <row r="948" spans="1:20" x14ac:dyDescent="0.2">
      <c r="A948">
        <v>958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 s="5">
        <v>2</v>
      </c>
    </row>
    <row r="949" spans="1:20" x14ac:dyDescent="0.2">
      <c r="A949">
        <v>959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 s="5">
        <v>1</v>
      </c>
    </row>
    <row r="950" spans="1:20" x14ac:dyDescent="0.2">
      <c r="A950">
        <v>960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 s="5">
        <v>2</v>
      </c>
    </row>
    <row r="951" spans="1:20" x14ac:dyDescent="0.2">
      <c r="A951">
        <v>961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s="5">
        <v>1</v>
      </c>
    </row>
    <row r="952" spans="1:20" x14ac:dyDescent="0.2">
      <c r="A952">
        <v>962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s="5">
        <v>2</v>
      </c>
    </row>
    <row r="953" spans="1:20" x14ac:dyDescent="0.2">
      <c r="A953">
        <v>963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 s="5">
        <v>1</v>
      </c>
    </row>
    <row r="954" spans="1:20" x14ac:dyDescent="0.2">
      <c r="A954">
        <v>964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</v>
      </c>
      <c r="T954" s="5">
        <v>1</v>
      </c>
    </row>
    <row r="955" spans="1:20" x14ac:dyDescent="0.2">
      <c r="A955">
        <v>965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0</v>
      </c>
      <c r="T955" s="5">
        <v>1</v>
      </c>
    </row>
    <row r="956" spans="1:20" x14ac:dyDescent="0.2">
      <c r="A956">
        <v>966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s="5">
        <v>1</v>
      </c>
    </row>
    <row r="957" spans="1:20" x14ac:dyDescent="0.2">
      <c r="A957">
        <v>967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1</v>
      </c>
      <c r="T957" s="5">
        <v>1</v>
      </c>
    </row>
    <row r="958" spans="1:20" x14ac:dyDescent="0.2">
      <c r="A958">
        <v>968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0</v>
      </c>
      <c r="T958" s="5">
        <v>2</v>
      </c>
    </row>
    <row r="959" spans="1:20" x14ac:dyDescent="0.2">
      <c r="A959">
        <v>969</v>
      </c>
      <c r="B959">
        <v>1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0</v>
      </c>
      <c r="Q959">
        <v>0</v>
      </c>
      <c r="R959">
        <v>1</v>
      </c>
      <c r="S959">
        <v>0</v>
      </c>
      <c r="T959" s="5">
        <v>4</v>
      </c>
    </row>
    <row r="960" spans="1:20" x14ac:dyDescent="0.2">
      <c r="A960">
        <v>970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 s="5">
        <v>2</v>
      </c>
    </row>
    <row r="961" spans="1:20" x14ac:dyDescent="0.2">
      <c r="A961">
        <v>971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s="5">
        <v>1</v>
      </c>
    </row>
    <row r="962" spans="1:20" x14ac:dyDescent="0.2">
      <c r="A962">
        <v>972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 s="5">
        <v>1</v>
      </c>
    </row>
    <row r="963" spans="1:20" x14ac:dyDescent="0.2">
      <c r="A963">
        <v>973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 s="5">
        <v>1</v>
      </c>
    </row>
    <row r="964" spans="1:20" x14ac:dyDescent="0.2">
      <c r="A964">
        <v>974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0</v>
      </c>
      <c r="Q964">
        <v>0</v>
      </c>
      <c r="R964">
        <v>0</v>
      </c>
      <c r="S964">
        <v>0</v>
      </c>
      <c r="T964" s="5">
        <v>2</v>
      </c>
    </row>
    <row r="965" spans="1:20" x14ac:dyDescent="0.2">
      <c r="A965">
        <v>975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 s="5">
        <v>2</v>
      </c>
    </row>
    <row r="966" spans="1:20" x14ac:dyDescent="0.2">
      <c r="A966">
        <v>976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1</v>
      </c>
      <c r="S966">
        <v>0</v>
      </c>
      <c r="T966" s="5">
        <v>2</v>
      </c>
    </row>
    <row r="967" spans="1:20" x14ac:dyDescent="0.2">
      <c r="A967">
        <v>977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 s="5">
        <v>1</v>
      </c>
    </row>
    <row r="968" spans="1:20" x14ac:dyDescent="0.2">
      <c r="A968">
        <v>978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 s="5">
        <v>1</v>
      </c>
    </row>
    <row r="969" spans="1:20" x14ac:dyDescent="0.2">
      <c r="A969">
        <v>979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0</v>
      </c>
      <c r="T969" s="5">
        <v>2</v>
      </c>
    </row>
    <row r="970" spans="1:20" x14ac:dyDescent="0.2">
      <c r="A970">
        <v>980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 s="5">
        <v>1</v>
      </c>
    </row>
    <row r="971" spans="1:20" x14ac:dyDescent="0.2">
      <c r="A971">
        <v>981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 s="5">
        <v>1</v>
      </c>
    </row>
    <row r="972" spans="1:20" x14ac:dyDescent="0.2">
      <c r="A972">
        <v>982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5">
        <v>1</v>
      </c>
    </row>
    <row r="973" spans="1:20" x14ac:dyDescent="0.2">
      <c r="A973">
        <v>983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 s="5">
        <v>1</v>
      </c>
    </row>
    <row r="974" spans="1:20" x14ac:dyDescent="0.2">
      <c r="A974">
        <v>984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 s="5">
        <v>2</v>
      </c>
    </row>
    <row r="975" spans="1:20" x14ac:dyDescent="0.2">
      <c r="A975">
        <v>985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 s="5">
        <v>1</v>
      </c>
    </row>
    <row r="976" spans="1:20" x14ac:dyDescent="0.2">
      <c r="A976">
        <v>986</v>
      </c>
      <c r="B976">
        <v>0</v>
      </c>
      <c r="C976">
        <v>1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 s="5">
        <v>2</v>
      </c>
    </row>
    <row r="977" spans="1:20" x14ac:dyDescent="0.2">
      <c r="A977">
        <v>987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0</v>
      </c>
      <c r="T977" s="5">
        <v>2</v>
      </c>
    </row>
    <row r="978" spans="1:20" x14ac:dyDescent="0.2">
      <c r="A978">
        <v>988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 s="5">
        <v>2</v>
      </c>
    </row>
    <row r="979" spans="1:20" x14ac:dyDescent="0.2">
      <c r="A979">
        <v>989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 s="5">
        <v>1</v>
      </c>
    </row>
    <row r="980" spans="1:20" x14ac:dyDescent="0.2">
      <c r="A980">
        <v>990</v>
      </c>
      <c r="B980">
        <v>1</v>
      </c>
      <c r="C980">
        <v>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0</v>
      </c>
      <c r="T980" s="5">
        <v>3</v>
      </c>
    </row>
    <row r="981" spans="1:20" x14ac:dyDescent="0.2">
      <c r="A981">
        <v>991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0</v>
      </c>
      <c r="T981" s="5">
        <v>2</v>
      </c>
    </row>
    <row r="982" spans="1:20" x14ac:dyDescent="0.2">
      <c r="A982">
        <v>992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</v>
      </c>
      <c r="R982">
        <v>0</v>
      </c>
      <c r="S982">
        <v>0</v>
      </c>
      <c r="T982" s="5">
        <v>1</v>
      </c>
    </row>
    <row r="983" spans="1:20" x14ac:dyDescent="0.2">
      <c r="A983">
        <v>993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 s="5">
        <v>1</v>
      </c>
    </row>
    <row r="984" spans="1:20" x14ac:dyDescent="0.2">
      <c r="A984">
        <v>994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 s="5">
        <v>1</v>
      </c>
    </row>
    <row r="985" spans="1:20" x14ac:dyDescent="0.2">
      <c r="A985">
        <v>996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</v>
      </c>
      <c r="T985" s="5">
        <v>3</v>
      </c>
    </row>
    <row r="986" spans="1:20" x14ac:dyDescent="0.2">
      <c r="A986">
        <v>997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1</v>
      </c>
      <c r="R986">
        <v>0</v>
      </c>
      <c r="S986">
        <v>0</v>
      </c>
      <c r="T986" s="5">
        <v>2</v>
      </c>
    </row>
    <row r="987" spans="1:20" x14ac:dyDescent="0.2">
      <c r="A987">
        <v>998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 s="5">
        <v>2</v>
      </c>
    </row>
    <row r="988" spans="1:20" x14ac:dyDescent="0.2">
      <c r="A988">
        <v>999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 s="5">
        <v>1</v>
      </c>
    </row>
    <row r="989" spans="1:20" x14ac:dyDescent="0.2">
      <c r="A989">
        <v>1000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s="5">
        <v>1</v>
      </c>
    </row>
    <row r="990" spans="1:20" x14ac:dyDescent="0.2">
      <c r="A990">
        <v>1001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 s="5">
        <v>1</v>
      </c>
    </row>
    <row r="991" spans="1:20" x14ac:dyDescent="0.2">
      <c r="A991">
        <v>1002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 s="5">
        <v>1</v>
      </c>
    </row>
    <row r="992" spans="1:20" x14ac:dyDescent="0.2">
      <c r="A992">
        <v>1003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</v>
      </c>
      <c r="R992">
        <v>0</v>
      </c>
      <c r="S992">
        <v>0</v>
      </c>
      <c r="T992" s="5">
        <v>2</v>
      </c>
    </row>
    <row r="993" spans="1:20" x14ac:dyDescent="0.2">
      <c r="A993">
        <v>1004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  <c r="T993" s="5">
        <v>2</v>
      </c>
    </row>
    <row r="994" spans="1:20" x14ac:dyDescent="0.2">
      <c r="A994">
        <v>1005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 s="5">
        <v>2</v>
      </c>
    </row>
    <row r="995" spans="1:20" x14ac:dyDescent="0.2">
      <c r="A995">
        <v>1006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 s="5">
        <v>1</v>
      </c>
    </row>
    <row r="996" spans="1:20" x14ac:dyDescent="0.2">
      <c r="A996">
        <v>1007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 s="5">
        <v>3</v>
      </c>
    </row>
    <row r="997" spans="1:20" x14ac:dyDescent="0.2">
      <c r="A997">
        <v>1008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1</v>
      </c>
      <c r="T997" s="5">
        <v>1</v>
      </c>
    </row>
    <row r="998" spans="1:20" x14ac:dyDescent="0.2">
      <c r="A998">
        <v>1009</v>
      </c>
      <c r="B998">
        <v>0</v>
      </c>
      <c r="C998">
        <v>1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s="5">
        <v>3</v>
      </c>
    </row>
    <row r="999" spans="1:20" x14ac:dyDescent="0.2">
      <c r="A999">
        <v>1010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 s="5">
        <v>2</v>
      </c>
    </row>
    <row r="1000" spans="1:20" x14ac:dyDescent="0.2">
      <c r="A1000">
        <v>1011</v>
      </c>
      <c r="B1000">
        <v>0</v>
      </c>
      <c r="C1000">
        <v>1</v>
      </c>
      <c r="D1000">
        <v>0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 s="5">
        <v>3</v>
      </c>
    </row>
    <row r="1001" spans="1:20" x14ac:dyDescent="0.2">
      <c r="A1001">
        <v>1012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s="5">
        <v>2</v>
      </c>
    </row>
    <row r="1002" spans="1:20" x14ac:dyDescent="0.2">
      <c r="A1002">
        <v>1013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s="5">
        <v>2</v>
      </c>
    </row>
    <row r="1003" spans="1:20" x14ac:dyDescent="0.2">
      <c r="A1003">
        <v>1014</v>
      </c>
      <c r="B1003">
        <v>0</v>
      </c>
      <c r="C1003">
        <v>0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s="5">
        <v>3</v>
      </c>
    </row>
    <row r="1004" spans="1:20" x14ac:dyDescent="0.2">
      <c r="A1004">
        <v>1015</v>
      </c>
      <c r="B1004">
        <v>0</v>
      </c>
      <c r="C1004">
        <v>1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 s="5">
        <v>2</v>
      </c>
    </row>
    <row r="1005" spans="1:20" x14ac:dyDescent="0.2">
      <c r="A1005">
        <v>1016</v>
      </c>
      <c r="B1005">
        <v>0</v>
      </c>
      <c r="C1005">
        <v>0</v>
      </c>
      <c r="D1005">
        <v>0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 s="5">
        <v>2</v>
      </c>
    </row>
    <row r="1006" spans="1:20" x14ac:dyDescent="0.2">
      <c r="A1006">
        <v>1017</v>
      </c>
      <c r="B1006">
        <v>0</v>
      </c>
      <c r="C1006">
        <v>1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s="5">
        <v>2</v>
      </c>
    </row>
    <row r="1007" spans="1:20" x14ac:dyDescent="0.2">
      <c r="A1007">
        <v>1018</v>
      </c>
      <c r="B1007">
        <v>0</v>
      </c>
      <c r="C1007">
        <v>0</v>
      </c>
      <c r="D1007">
        <v>0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 s="5">
        <v>3</v>
      </c>
    </row>
    <row r="1008" spans="1:20" x14ac:dyDescent="0.2">
      <c r="A1008">
        <v>1019</v>
      </c>
      <c r="B1008">
        <v>0</v>
      </c>
      <c r="C1008">
        <v>1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 s="5">
        <v>4</v>
      </c>
    </row>
    <row r="1009" spans="1:20" x14ac:dyDescent="0.2">
      <c r="A1009">
        <v>1020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 s="5">
        <v>1</v>
      </c>
    </row>
    <row r="1010" spans="1:20" x14ac:dyDescent="0.2">
      <c r="A1010">
        <v>1021</v>
      </c>
      <c r="B1010">
        <v>0</v>
      </c>
      <c r="C1010">
        <v>0</v>
      </c>
      <c r="D1010">
        <v>0</v>
      </c>
      <c r="E1010">
        <v>1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s="5">
        <v>2</v>
      </c>
    </row>
    <row r="1011" spans="1:20" x14ac:dyDescent="0.2">
      <c r="A1011">
        <v>1022</v>
      </c>
      <c r="B1011">
        <v>0</v>
      </c>
      <c r="C1011">
        <v>0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 s="5">
        <v>3</v>
      </c>
    </row>
    <row r="1012" spans="1:20" x14ac:dyDescent="0.2">
      <c r="A1012">
        <v>1023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s="5">
        <v>2</v>
      </c>
    </row>
    <row r="1013" spans="1:20" x14ac:dyDescent="0.2">
      <c r="A1013">
        <v>1024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s="5">
        <v>3</v>
      </c>
    </row>
    <row r="1014" spans="1:20" x14ac:dyDescent="0.2">
      <c r="A1014">
        <v>1025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 s="5">
        <v>2</v>
      </c>
    </row>
    <row r="1015" spans="1:20" x14ac:dyDescent="0.2">
      <c r="A1015">
        <v>1026</v>
      </c>
      <c r="B1015">
        <v>0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 s="5">
        <v>2</v>
      </c>
    </row>
    <row r="1016" spans="1:20" x14ac:dyDescent="0.2">
      <c r="A1016">
        <v>1027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 s="5">
        <v>1</v>
      </c>
    </row>
    <row r="1017" spans="1:20" x14ac:dyDescent="0.2">
      <c r="A1017">
        <v>1028</v>
      </c>
      <c r="B1017">
        <v>0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 s="5">
        <v>3</v>
      </c>
    </row>
    <row r="1018" spans="1:20" x14ac:dyDescent="0.2">
      <c r="A1018">
        <v>1029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 s="5">
        <v>3</v>
      </c>
    </row>
    <row r="1019" spans="1:20" x14ac:dyDescent="0.2">
      <c r="A1019">
        <v>1030</v>
      </c>
      <c r="B1019">
        <v>0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s="5">
        <v>4</v>
      </c>
    </row>
    <row r="1020" spans="1:20" x14ac:dyDescent="0.2">
      <c r="A1020">
        <v>1031</v>
      </c>
      <c r="B1020">
        <v>0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 s="5">
        <v>3</v>
      </c>
    </row>
    <row r="1021" spans="1:20" x14ac:dyDescent="0.2">
      <c r="A1021">
        <v>1032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 s="5">
        <v>3</v>
      </c>
    </row>
    <row r="1022" spans="1:20" x14ac:dyDescent="0.2">
      <c r="A1022">
        <v>1033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s="5">
        <v>2</v>
      </c>
    </row>
    <row r="1023" spans="1:20" x14ac:dyDescent="0.2">
      <c r="A1023">
        <v>1034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 s="5">
        <v>1</v>
      </c>
    </row>
    <row r="1024" spans="1:20" x14ac:dyDescent="0.2">
      <c r="A1024">
        <v>1035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 s="5">
        <v>1</v>
      </c>
    </row>
    <row r="1025" spans="1:20" x14ac:dyDescent="0.2">
      <c r="A1025">
        <v>1036</v>
      </c>
      <c r="B1025">
        <v>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0</v>
      </c>
      <c r="T1025" s="5">
        <v>2</v>
      </c>
    </row>
    <row r="1026" spans="1:20" x14ac:dyDescent="0.2">
      <c r="A1026">
        <v>1037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1</v>
      </c>
      <c r="R1026">
        <v>0</v>
      </c>
      <c r="S1026">
        <v>0</v>
      </c>
      <c r="T1026" s="5">
        <v>3</v>
      </c>
    </row>
    <row r="1027" spans="1:20" x14ac:dyDescent="0.2">
      <c r="A1027">
        <v>1038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 s="5">
        <v>1</v>
      </c>
    </row>
    <row r="1028" spans="1:20" x14ac:dyDescent="0.2">
      <c r="A1028">
        <v>1039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 s="5">
        <v>1</v>
      </c>
    </row>
    <row r="1029" spans="1:20" x14ac:dyDescent="0.2">
      <c r="A1029">
        <v>1040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 s="5">
        <v>1</v>
      </c>
    </row>
    <row r="1030" spans="1:20" x14ac:dyDescent="0.2">
      <c r="A1030">
        <v>1041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 s="5">
        <v>1</v>
      </c>
    </row>
    <row r="1031" spans="1:20" x14ac:dyDescent="0.2">
      <c r="A1031">
        <v>1042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 s="5">
        <v>1</v>
      </c>
    </row>
    <row r="1032" spans="1:20" x14ac:dyDescent="0.2">
      <c r="A1032">
        <v>1043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 s="5">
        <v>2</v>
      </c>
    </row>
    <row r="1033" spans="1:20" x14ac:dyDescent="0.2">
      <c r="A1033">
        <v>1044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 s="5">
        <v>1</v>
      </c>
    </row>
    <row r="1034" spans="1:20" x14ac:dyDescent="0.2">
      <c r="A1034">
        <v>1045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 s="5">
        <v>2</v>
      </c>
    </row>
    <row r="1035" spans="1:20" x14ac:dyDescent="0.2">
      <c r="A1035">
        <v>1046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 s="5">
        <v>2</v>
      </c>
    </row>
    <row r="1036" spans="1:20" x14ac:dyDescent="0.2">
      <c r="A1036">
        <v>1047</v>
      </c>
      <c r="B1036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0</v>
      </c>
      <c r="T1036" s="5">
        <v>2</v>
      </c>
    </row>
    <row r="1037" spans="1:20" x14ac:dyDescent="0.2">
      <c r="A1037">
        <v>1049</v>
      </c>
      <c r="B1037">
        <v>1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 s="5">
        <v>2</v>
      </c>
    </row>
    <row r="1038" spans="1:20" x14ac:dyDescent="0.2">
      <c r="A1038">
        <v>1050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 s="5">
        <v>2</v>
      </c>
    </row>
    <row r="1039" spans="1:20" x14ac:dyDescent="0.2">
      <c r="A1039">
        <v>1051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 s="5">
        <v>1</v>
      </c>
    </row>
    <row r="1040" spans="1:20" x14ac:dyDescent="0.2">
      <c r="A1040">
        <v>1052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 s="5">
        <v>1</v>
      </c>
    </row>
    <row r="1041" spans="1:20" x14ac:dyDescent="0.2">
      <c r="A1041">
        <v>1053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 s="5">
        <v>2</v>
      </c>
    </row>
    <row r="1042" spans="1:20" x14ac:dyDescent="0.2">
      <c r="A1042">
        <v>1054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 s="5">
        <v>1</v>
      </c>
    </row>
    <row r="1043" spans="1:20" x14ac:dyDescent="0.2">
      <c r="A1043">
        <v>1055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0</v>
      </c>
      <c r="T1043" s="5">
        <v>1</v>
      </c>
    </row>
    <row r="1044" spans="1:20" x14ac:dyDescent="0.2">
      <c r="A1044">
        <v>1056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 s="5">
        <v>1</v>
      </c>
    </row>
    <row r="1045" spans="1:20" x14ac:dyDescent="0.2">
      <c r="A1045">
        <v>1057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 s="5">
        <v>3</v>
      </c>
    </row>
    <row r="1046" spans="1:20" x14ac:dyDescent="0.2">
      <c r="A1046">
        <v>1058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 s="5">
        <v>1</v>
      </c>
    </row>
    <row r="1047" spans="1:20" x14ac:dyDescent="0.2">
      <c r="A1047">
        <v>1059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0</v>
      </c>
      <c r="S1047">
        <v>0</v>
      </c>
      <c r="T1047" s="5">
        <v>2</v>
      </c>
    </row>
    <row r="1048" spans="1:20" x14ac:dyDescent="0.2">
      <c r="A1048">
        <v>1060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 s="5">
        <v>2</v>
      </c>
    </row>
    <row r="1049" spans="1:20" x14ac:dyDescent="0.2">
      <c r="A1049">
        <v>1061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 s="5">
        <v>2</v>
      </c>
    </row>
    <row r="1050" spans="1:20" x14ac:dyDescent="0.2">
      <c r="A1050">
        <v>1062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 s="5">
        <v>1</v>
      </c>
    </row>
    <row r="1051" spans="1:20" x14ac:dyDescent="0.2">
      <c r="A1051">
        <v>1063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 s="5">
        <v>1</v>
      </c>
    </row>
    <row r="1052" spans="1:20" x14ac:dyDescent="0.2">
      <c r="A1052">
        <v>1064</v>
      </c>
      <c r="B1052">
        <v>0</v>
      </c>
      <c r="C1052">
        <v>0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 s="5">
        <v>3</v>
      </c>
    </row>
    <row r="1053" spans="1:20" x14ac:dyDescent="0.2">
      <c r="A1053">
        <v>1065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 s="5">
        <v>1</v>
      </c>
    </row>
    <row r="1054" spans="1:20" x14ac:dyDescent="0.2">
      <c r="A1054">
        <v>1066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1</v>
      </c>
      <c r="P1054">
        <v>0</v>
      </c>
      <c r="Q1054">
        <v>0</v>
      </c>
      <c r="R1054">
        <v>0</v>
      </c>
      <c r="S1054">
        <v>0</v>
      </c>
      <c r="T1054" s="5">
        <v>3</v>
      </c>
    </row>
    <row r="1055" spans="1:20" x14ac:dyDescent="0.2">
      <c r="A1055">
        <v>1067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 s="5">
        <v>3</v>
      </c>
    </row>
    <row r="1056" spans="1:20" x14ac:dyDescent="0.2">
      <c r="A1056">
        <v>1068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 s="5">
        <v>2</v>
      </c>
    </row>
    <row r="1057" spans="1:20" x14ac:dyDescent="0.2">
      <c r="A1057">
        <v>1069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0</v>
      </c>
      <c r="T1057" s="5">
        <v>2</v>
      </c>
    </row>
    <row r="1058" spans="1:20" x14ac:dyDescent="0.2">
      <c r="A1058">
        <v>1070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 s="5">
        <v>1</v>
      </c>
    </row>
    <row r="1059" spans="1:20" x14ac:dyDescent="0.2">
      <c r="A1059">
        <v>1071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1</v>
      </c>
      <c r="S1059">
        <v>0</v>
      </c>
      <c r="T1059" s="5">
        <v>2</v>
      </c>
    </row>
    <row r="1060" spans="1:20" x14ac:dyDescent="0.2">
      <c r="A1060">
        <v>1073</v>
      </c>
      <c r="B1060">
        <v>0</v>
      </c>
      <c r="C1060">
        <v>1</v>
      </c>
      <c r="D1060">
        <v>0</v>
      </c>
      <c r="E1060">
        <v>1</v>
      </c>
      <c r="F1060">
        <v>1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 s="5">
        <v>4</v>
      </c>
    </row>
    <row r="1061" spans="1:20" x14ac:dyDescent="0.2">
      <c r="A1061">
        <v>1075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 s="5">
        <v>1</v>
      </c>
    </row>
    <row r="1062" spans="1:20" x14ac:dyDescent="0.2">
      <c r="A1062">
        <v>1076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1</v>
      </c>
      <c r="R1062">
        <v>0</v>
      </c>
      <c r="S1062">
        <v>0</v>
      </c>
      <c r="T1062" s="5">
        <v>1</v>
      </c>
    </row>
    <row r="1063" spans="1:20" x14ac:dyDescent="0.2">
      <c r="A1063">
        <v>1077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0</v>
      </c>
      <c r="T1063" s="5">
        <v>2</v>
      </c>
    </row>
    <row r="1064" spans="1:20" x14ac:dyDescent="0.2">
      <c r="A1064">
        <v>1078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0</v>
      </c>
      <c r="T1064" s="5">
        <v>2</v>
      </c>
    </row>
    <row r="1065" spans="1:20" x14ac:dyDescent="0.2">
      <c r="A1065">
        <v>1079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 s="5">
        <v>1</v>
      </c>
    </row>
    <row r="1066" spans="1:20" x14ac:dyDescent="0.2">
      <c r="A1066">
        <v>1080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 s="5">
        <v>1</v>
      </c>
    </row>
    <row r="1067" spans="1:20" x14ac:dyDescent="0.2">
      <c r="A1067">
        <v>1081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 s="5">
        <v>2</v>
      </c>
    </row>
    <row r="1068" spans="1:20" x14ac:dyDescent="0.2">
      <c r="A1068">
        <v>1082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 s="5">
        <v>1</v>
      </c>
    </row>
    <row r="1069" spans="1:20" x14ac:dyDescent="0.2">
      <c r="A1069">
        <v>1083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 s="5">
        <v>2</v>
      </c>
    </row>
    <row r="1070" spans="1:20" x14ac:dyDescent="0.2">
      <c r="A1070">
        <v>1084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 s="5">
        <v>2</v>
      </c>
    </row>
    <row r="1071" spans="1:20" x14ac:dyDescent="0.2">
      <c r="A1071">
        <v>1085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 s="5">
        <v>2</v>
      </c>
    </row>
    <row r="1072" spans="1:20" x14ac:dyDescent="0.2">
      <c r="A1072">
        <v>1086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0</v>
      </c>
      <c r="S1072">
        <v>0</v>
      </c>
      <c r="T1072" s="5">
        <v>2</v>
      </c>
    </row>
    <row r="1073" spans="1:20" x14ac:dyDescent="0.2">
      <c r="A1073">
        <v>1087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 s="5">
        <v>1</v>
      </c>
    </row>
    <row r="1074" spans="1:20" x14ac:dyDescent="0.2">
      <c r="A1074">
        <v>1088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1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 s="5">
        <v>2</v>
      </c>
    </row>
    <row r="1075" spans="1:20" x14ac:dyDescent="0.2">
      <c r="A1075">
        <v>1089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v>0</v>
      </c>
      <c r="T1075" s="5">
        <v>2</v>
      </c>
    </row>
    <row r="1076" spans="1:20" x14ac:dyDescent="0.2">
      <c r="A1076">
        <v>1090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1</v>
      </c>
      <c r="S1076">
        <v>0</v>
      </c>
      <c r="T1076" s="5">
        <v>2</v>
      </c>
    </row>
    <row r="1077" spans="1:20" x14ac:dyDescent="0.2">
      <c r="A1077">
        <v>1091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 s="5">
        <v>1</v>
      </c>
    </row>
    <row r="1078" spans="1:20" x14ac:dyDescent="0.2">
      <c r="A1078">
        <v>1092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1</v>
      </c>
      <c r="R1078">
        <v>0</v>
      </c>
      <c r="S1078">
        <v>0</v>
      </c>
      <c r="T1078" s="5">
        <v>2</v>
      </c>
    </row>
    <row r="1079" spans="1:20" x14ac:dyDescent="0.2">
      <c r="A1079">
        <v>1093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 s="5">
        <v>2</v>
      </c>
    </row>
    <row r="1080" spans="1:20" x14ac:dyDescent="0.2">
      <c r="A1080">
        <v>1094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1</v>
      </c>
      <c r="S1080">
        <v>0</v>
      </c>
      <c r="T1080" s="5">
        <v>3</v>
      </c>
    </row>
    <row r="1081" spans="1:20" x14ac:dyDescent="0.2">
      <c r="A1081">
        <v>1095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 s="5">
        <v>1</v>
      </c>
    </row>
    <row r="1082" spans="1:20" x14ac:dyDescent="0.2">
      <c r="A1082">
        <v>1096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 s="5">
        <v>1</v>
      </c>
    </row>
    <row r="1083" spans="1:20" x14ac:dyDescent="0.2">
      <c r="A1083">
        <v>1097</v>
      </c>
      <c r="B1083">
        <v>0</v>
      </c>
      <c r="C1083">
        <v>0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1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  <c r="T1083" s="5">
        <v>4</v>
      </c>
    </row>
    <row r="1084" spans="1:20" x14ac:dyDescent="0.2">
      <c r="A1084">
        <v>1098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 s="5">
        <v>1</v>
      </c>
    </row>
    <row r="1085" spans="1:20" x14ac:dyDescent="0.2">
      <c r="A1085">
        <v>1099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 s="5">
        <v>1</v>
      </c>
    </row>
    <row r="1086" spans="1:20" x14ac:dyDescent="0.2">
      <c r="A1086">
        <v>1100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 s="5">
        <v>2</v>
      </c>
    </row>
    <row r="1087" spans="1:20" x14ac:dyDescent="0.2">
      <c r="A1087">
        <v>1101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 s="5">
        <v>2</v>
      </c>
    </row>
    <row r="1088" spans="1:20" x14ac:dyDescent="0.2">
      <c r="A1088">
        <v>1102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 s="5">
        <v>1</v>
      </c>
    </row>
    <row r="1089" spans="1:20" x14ac:dyDescent="0.2">
      <c r="A1089">
        <v>1103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 s="5">
        <v>1</v>
      </c>
    </row>
    <row r="1090" spans="1:20" x14ac:dyDescent="0.2">
      <c r="A1090">
        <v>1104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 s="5">
        <v>1</v>
      </c>
    </row>
    <row r="1091" spans="1:20" x14ac:dyDescent="0.2">
      <c r="A1091">
        <v>1105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 s="5">
        <v>1</v>
      </c>
    </row>
    <row r="1092" spans="1:20" x14ac:dyDescent="0.2">
      <c r="A1092">
        <v>1106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 s="5">
        <v>1</v>
      </c>
    </row>
    <row r="1093" spans="1:20" x14ac:dyDescent="0.2">
      <c r="A1093">
        <v>1107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 s="5">
        <v>1</v>
      </c>
    </row>
    <row r="1094" spans="1:20" x14ac:dyDescent="0.2">
      <c r="A1094">
        <v>1108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 s="5">
        <v>1</v>
      </c>
    </row>
    <row r="1095" spans="1:20" x14ac:dyDescent="0.2">
      <c r="A1095">
        <v>1109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 s="5">
        <v>1</v>
      </c>
    </row>
    <row r="1096" spans="1:20" x14ac:dyDescent="0.2">
      <c r="A1096">
        <v>1110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 s="5">
        <v>1</v>
      </c>
    </row>
    <row r="1097" spans="1:20" x14ac:dyDescent="0.2">
      <c r="A1097">
        <v>1111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1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 s="5">
        <v>1</v>
      </c>
    </row>
    <row r="1098" spans="1:20" x14ac:dyDescent="0.2">
      <c r="A1098">
        <v>1112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 s="5">
        <v>2</v>
      </c>
    </row>
    <row r="1099" spans="1:20" x14ac:dyDescent="0.2">
      <c r="A1099">
        <v>1113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 s="5">
        <v>1</v>
      </c>
    </row>
    <row r="1100" spans="1:20" x14ac:dyDescent="0.2">
      <c r="A1100">
        <v>1114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 s="5">
        <v>1</v>
      </c>
    </row>
    <row r="1101" spans="1:20" x14ac:dyDescent="0.2">
      <c r="A1101">
        <v>1115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 s="5">
        <v>2</v>
      </c>
    </row>
    <row r="1102" spans="1:20" x14ac:dyDescent="0.2">
      <c r="A1102">
        <v>1116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 s="5">
        <v>1</v>
      </c>
    </row>
    <row r="1103" spans="1:20" x14ac:dyDescent="0.2">
      <c r="A1103">
        <v>1117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 s="5">
        <v>1</v>
      </c>
    </row>
    <row r="1104" spans="1:20" x14ac:dyDescent="0.2">
      <c r="A1104">
        <v>1118</v>
      </c>
      <c r="B1104">
        <v>0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</v>
      </c>
      <c r="T1104" s="5">
        <v>2</v>
      </c>
    </row>
    <row r="1105" spans="1:20" x14ac:dyDescent="0.2">
      <c r="A1105">
        <v>1119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 s="5">
        <v>1</v>
      </c>
    </row>
    <row r="1106" spans="1:20" x14ac:dyDescent="0.2">
      <c r="A1106">
        <v>1120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 s="5">
        <v>1</v>
      </c>
    </row>
    <row r="1107" spans="1:20" x14ac:dyDescent="0.2">
      <c r="A1107">
        <v>1121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 s="5">
        <v>1</v>
      </c>
    </row>
    <row r="1108" spans="1:20" x14ac:dyDescent="0.2">
      <c r="A1108">
        <v>1122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 s="5">
        <v>1</v>
      </c>
    </row>
    <row r="1109" spans="1:20" x14ac:dyDescent="0.2">
      <c r="A1109">
        <v>1123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 s="5">
        <v>1</v>
      </c>
    </row>
    <row r="1110" spans="1:20" x14ac:dyDescent="0.2">
      <c r="A1110">
        <v>1124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 s="5">
        <v>1</v>
      </c>
    </row>
    <row r="1111" spans="1:20" x14ac:dyDescent="0.2">
      <c r="A1111">
        <v>1125</v>
      </c>
      <c r="B1111">
        <v>0</v>
      </c>
      <c r="C1111">
        <v>0</v>
      </c>
      <c r="D1111">
        <v>0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 s="5">
        <v>1</v>
      </c>
    </row>
    <row r="1112" spans="1:20" x14ac:dyDescent="0.2">
      <c r="A1112">
        <v>1126</v>
      </c>
      <c r="B1112">
        <v>0</v>
      </c>
      <c r="C1112">
        <v>0</v>
      </c>
      <c r="D1112">
        <v>0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 s="5">
        <v>2</v>
      </c>
    </row>
    <row r="1113" spans="1:20" x14ac:dyDescent="0.2">
      <c r="A1113">
        <v>1127</v>
      </c>
      <c r="B1113">
        <v>1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</v>
      </c>
      <c r="Q1113">
        <v>1</v>
      </c>
      <c r="R1113">
        <v>0</v>
      </c>
      <c r="S1113">
        <v>0</v>
      </c>
      <c r="T1113" s="5">
        <v>4</v>
      </c>
    </row>
    <row r="1114" spans="1:20" x14ac:dyDescent="0.2">
      <c r="A1114">
        <v>1128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 s="5">
        <v>1</v>
      </c>
    </row>
    <row r="1115" spans="1:20" x14ac:dyDescent="0.2">
      <c r="A1115">
        <v>1129</v>
      </c>
      <c r="B1115">
        <v>1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1</v>
      </c>
      <c r="R1115">
        <v>0</v>
      </c>
      <c r="S1115">
        <v>0</v>
      </c>
      <c r="T1115" s="5">
        <v>4</v>
      </c>
    </row>
    <row r="1116" spans="1:20" x14ac:dyDescent="0.2">
      <c r="A1116">
        <v>1130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 s="5">
        <v>1</v>
      </c>
    </row>
    <row r="1117" spans="1:20" x14ac:dyDescent="0.2">
      <c r="A1117">
        <v>1131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 s="5">
        <v>1</v>
      </c>
    </row>
    <row r="1118" spans="1:20" x14ac:dyDescent="0.2">
      <c r="A1118">
        <v>1132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 s="5">
        <v>1</v>
      </c>
    </row>
    <row r="1119" spans="1:20" x14ac:dyDescent="0.2">
      <c r="A1119">
        <v>1133</v>
      </c>
      <c r="B1119">
        <v>0</v>
      </c>
      <c r="C1119">
        <v>0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 s="5">
        <v>2</v>
      </c>
    </row>
    <row r="1120" spans="1:20" x14ac:dyDescent="0.2">
      <c r="A1120">
        <v>1134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 s="5">
        <v>2</v>
      </c>
    </row>
    <row r="1121" spans="1:20" x14ac:dyDescent="0.2">
      <c r="A1121">
        <v>1135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 s="5">
        <v>1</v>
      </c>
    </row>
    <row r="1122" spans="1:20" x14ac:dyDescent="0.2">
      <c r="A1122">
        <v>1136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 s="5">
        <v>1</v>
      </c>
    </row>
    <row r="1123" spans="1:20" x14ac:dyDescent="0.2">
      <c r="A1123">
        <v>1137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0</v>
      </c>
      <c r="T1123" s="5">
        <v>1</v>
      </c>
    </row>
    <row r="1124" spans="1:20" x14ac:dyDescent="0.2">
      <c r="A1124">
        <v>1138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 s="5">
        <v>1</v>
      </c>
    </row>
    <row r="1125" spans="1:20" x14ac:dyDescent="0.2">
      <c r="A1125">
        <v>1139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 s="5">
        <v>1</v>
      </c>
    </row>
    <row r="1126" spans="1:20" x14ac:dyDescent="0.2">
      <c r="A1126">
        <v>1140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 s="5">
        <v>1</v>
      </c>
    </row>
    <row r="1127" spans="1:20" x14ac:dyDescent="0.2">
      <c r="A1127">
        <v>1141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 s="5">
        <v>1</v>
      </c>
    </row>
    <row r="1128" spans="1:20" x14ac:dyDescent="0.2">
      <c r="A1128">
        <v>1142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 s="5">
        <v>1</v>
      </c>
    </row>
    <row r="1129" spans="1:20" x14ac:dyDescent="0.2">
      <c r="A1129">
        <v>1143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 s="5">
        <v>1</v>
      </c>
    </row>
    <row r="1130" spans="1:20" x14ac:dyDescent="0.2">
      <c r="A1130">
        <v>1144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 s="5">
        <v>1</v>
      </c>
    </row>
    <row r="1131" spans="1:20" x14ac:dyDescent="0.2">
      <c r="A1131">
        <v>1145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 s="5">
        <v>1</v>
      </c>
    </row>
    <row r="1132" spans="1:20" x14ac:dyDescent="0.2">
      <c r="A1132">
        <v>1146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 s="5">
        <v>2</v>
      </c>
    </row>
    <row r="1133" spans="1:20" x14ac:dyDescent="0.2">
      <c r="A1133">
        <v>1147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 s="5">
        <v>1</v>
      </c>
    </row>
    <row r="1134" spans="1:20" x14ac:dyDescent="0.2">
      <c r="A1134">
        <v>1148</v>
      </c>
      <c r="B1134">
        <v>0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 s="5">
        <v>2</v>
      </c>
    </row>
    <row r="1135" spans="1:20" x14ac:dyDescent="0.2">
      <c r="A1135">
        <v>1149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 s="5">
        <v>2</v>
      </c>
    </row>
    <row r="1136" spans="1:20" x14ac:dyDescent="0.2">
      <c r="A1136">
        <v>1150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 s="5">
        <v>1</v>
      </c>
    </row>
    <row r="1137" spans="1:20" x14ac:dyDescent="0.2">
      <c r="A1137">
        <v>1151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0</v>
      </c>
      <c r="S1137">
        <v>0</v>
      </c>
      <c r="T1137" s="5">
        <v>3</v>
      </c>
    </row>
    <row r="1138" spans="1:20" x14ac:dyDescent="0.2">
      <c r="A1138">
        <v>1152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0</v>
      </c>
      <c r="S1138">
        <v>0</v>
      </c>
      <c r="T1138" s="5">
        <v>3</v>
      </c>
    </row>
    <row r="1139" spans="1:20" x14ac:dyDescent="0.2">
      <c r="A1139">
        <v>1153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 s="5">
        <v>1</v>
      </c>
    </row>
    <row r="1140" spans="1:20" x14ac:dyDescent="0.2">
      <c r="A1140">
        <v>1154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 s="5">
        <v>1</v>
      </c>
    </row>
    <row r="1141" spans="1:20" x14ac:dyDescent="0.2">
      <c r="A1141">
        <v>1155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 s="5">
        <v>1</v>
      </c>
    </row>
    <row r="1142" spans="1:20" x14ac:dyDescent="0.2">
      <c r="A1142">
        <v>1156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 s="5">
        <v>1</v>
      </c>
    </row>
    <row r="1143" spans="1:20" x14ac:dyDescent="0.2">
      <c r="A1143">
        <v>1157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 s="5">
        <v>1</v>
      </c>
    </row>
    <row r="1144" spans="1:20" x14ac:dyDescent="0.2">
      <c r="A1144">
        <v>1158</v>
      </c>
      <c r="B1144">
        <v>0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 s="5">
        <v>1</v>
      </c>
    </row>
    <row r="1145" spans="1:20" x14ac:dyDescent="0.2">
      <c r="A1145">
        <v>1159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0</v>
      </c>
      <c r="T1145" s="5">
        <v>1</v>
      </c>
    </row>
    <row r="1146" spans="1:20" x14ac:dyDescent="0.2">
      <c r="A1146">
        <v>1160</v>
      </c>
      <c r="B1146">
        <v>0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 s="5">
        <v>1</v>
      </c>
    </row>
    <row r="1147" spans="1:20" x14ac:dyDescent="0.2">
      <c r="A1147">
        <v>1161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 s="5">
        <v>1</v>
      </c>
    </row>
    <row r="1148" spans="1:20" x14ac:dyDescent="0.2">
      <c r="A1148">
        <v>1162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 s="5">
        <v>1</v>
      </c>
    </row>
    <row r="1149" spans="1:20" x14ac:dyDescent="0.2">
      <c r="A1149">
        <v>1163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 s="5">
        <v>1</v>
      </c>
    </row>
    <row r="1150" spans="1:20" x14ac:dyDescent="0.2">
      <c r="A1150">
        <v>1164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 s="5">
        <v>1</v>
      </c>
    </row>
    <row r="1151" spans="1:20" x14ac:dyDescent="0.2">
      <c r="A1151">
        <v>1165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 s="5">
        <v>2</v>
      </c>
    </row>
    <row r="1152" spans="1:20" x14ac:dyDescent="0.2">
      <c r="A1152">
        <v>1166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 s="5">
        <v>1</v>
      </c>
    </row>
    <row r="1153" spans="1:20" x14ac:dyDescent="0.2">
      <c r="A1153">
        <v>1167</v>
      </c>
      <c r="B1153">
        <v>0</v>
      </c>
      <c r="C1153">
        <v>0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 s="5">
        <v>1</v>
      </c>
    </row>
    <row r="1154" spans="1:20" x14ac:dyDescent="0.2">
      <c r="A1154">
        <v>1168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 s="5">
        <v>1</v>
      </c>
    </row>
    <row r="1155" spans="1:20" x14ac:dyDescent="0.2">
      <c r="A1155">
        <v>1169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 s="5">
        <v>1</v>
      </c>
    </row>
    <row r="1156" spans="1:20" x14ac:dyDescent="0.2">
      <c r="A1156">
        <v>1170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 s="5">
        <v>1</v>
      </c>
    </row>
    <row r="1157" spans="1:20" x14ac:dyDescent="0.2">
      <c r="A1157">
        <v>1171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 s="5">
        <v>1</v>
      </c>
    </row>
    <row r="1158" spans="1:20" x14ac:dyDescent="0.2">
      <c r="A1158">
        <v>1172</v>
      </c>
      <c r="B1158">
        <v>0</v>
      </c>
      <c r="C1158">
        <v>0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1</v>
      </c>
      <c r="P1158">
        <v>0</v>
      </c>
      <c r="Q1158">
        <v>0</v>
      </c>
      <c r="R1158">
        <v>0</v>
      </c>
      <c r="S1158">
        <v>0</v>
      </c>
      <c r="T1158" s="5">
        <v>3</v>
      </c>
    </row>
    <row r="1159" spans="1:20" x14ac:dyDescent="0.2">
      <c r="A1159">
        <v>1173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 s="5">
        <v>1</v>
      </c>
    </row>
    <row r="1160" spans="1:20" x14ac:dyDescent="0.2">
      <c r="A1160">
        <v>1174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 s="5">
        <v>1</v>
      </c>
    </row>
    <row r="1161" spans="1:20" x14ac:dyDescent="0.2">
      <c r="A1161">
        <v>1175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0</v>
      </c>
      <c r="T1161" s="5">
        <v>2</v>
      </c>
    </row>
    <row r="1162" spans="1:20" x14ac:dyDescent="0.2">
      <c r="A1162">
        <v>1176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 s="5">
        <v>1</v>
      </c>
    </row>
    <row r="1163" spans="1:20" x14ac:dyDescent="0.2">
      <c r="A1163">
        <v>1177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 s="5">
        <v>1</v>
      </c>
    </row>
    <row r="1164" spans="1:20" x14ac:dyDescent="0.2">
      <c r="A1164">
        <v>1178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1</v>
      </c>
      <c r="S1164">
        <v>0</v>
      </c>
      <c r="T1164" s="5">
        <v>2</v>
      </c>
    </row>
    <row r="1165" spans="1:20" x14ac:dyDescent="0.2">
      <c r="A1165">
        <v>1179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1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 s="5">
        <v>3</v>
      </c>
    </row>
    <row r="1166" spans="1:20" x14ac:dyDescent="0.2">
      <c r="A1166">
        <v>1180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 s="5">
        <v>1</v>
      </c>
    </row>
    <row r="1167" spans="1:20" x14ac:dyDescent="0.2">
      <c r="A1167">
        <v>1181</v>
      </c>
      <c r="B1167">
        <v>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 s="5">
        <v>1</v>
      </c>
    </row>
    <row r="1168" spans="1:20" x14ac:dyDescent="0.2">
      <c r="A1168">
        <v>1183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0</v>
      </c>
      <c r="R1168">
        <v>1</v>
      </c>
      <c r="S1168">
        <v>0</v>
      </c>
      <c r="T1168" s="5">
        <v>3</v>
      </c>
    </row>
    <row r="1169" spans="1:20" x14ac:dyDescent="0.2">
      <c r="A1169">
        <v>1184</v>
      </c>
      <c r="B1169">
        <v>0</v>
      </c>
      <c r="C1169">
        <v>0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</v>
      </c>
      <c r="S1169">
        <v>0</v>
      </c>
      <c r="T1169" s="5">
        <v>2</v>
      </c>
    </row>
    <row r="1170" spans="1:20" x14ac:dyDescent="0.2">
      <c r="A1170">
        <v>1185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 s="5">
        <v>1</v>
      </c>
    </row>
    <row r="1171" spans="1:20" x14ac:dyDescent="0.2">
      <c r="A1171">
        <v>1186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 s="5">
        <v>1</v>
      </c>
    </row>
    <row r="1172" spans="1:20" x14ac:dyDescent="0.2">
      <c r="A1172">
        <v>1187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 s="5">
        <v>1</v>
      </c>
    </row>
    <row r="1173" spans="1:20" x14ac:dyDescent="0.2">
      <c r="A1173">
        <v>1188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</v>
      </c>
      <c r="P1173">
        <v>0</v>
      </c>
      <c r="Q1173">
        <v>0</v>
      </c>
      <c r="R1173">
        <v>0</v>
      </c>
      <c r="S1173">
        <v>0</v>
      </c>
      <c r="T1173" s="5">
        <v>2</v>
      </c>
    </row>
    <row r="1174" spans="1:20" x14ac:dyDescent="0.2">
      <c r="A1174">
        <v>1189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 s="5">
        <v>1</v>
      </c>
    </row>
    <row r="1175" spans="1:20" x14ac:dyDescent="0.2">
      <c r="A1175">
        <v>1190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 s="5">
        <v>1</v>
      </c>
    </row>
    <row r="1176" spans="1:20" x14ac:dyDescent="0.2">
      <c r="A1176">
        <v>1191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 s="5">
        <v>1</v>
      </c>
    </row>
    <row r="1177" spans="1:20" x14ac:dyDescent="0.2">
      <c r="A1177">
        <v>1192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 s="5">
        <v>1</v>
      </c>
    </row>
    <row r="1178" spans="1:20" x14ac:dyDescent="0.2">
      <c r="A1178">
        <v>1193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 s="5">
        <v>1</v>
      </c>
    </row>
    <row r="1179" spans="1:20" x14ac:dyDescent="0.2">
      <c r="A1179">
        <v>1194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 s="5">
        <v>1</v>
      </c>
    </row>
    <row r="1180" spans="1:20" x14ac:dyDescent="0.2">
      <c r="A1180">
        <v>1196</v>
      </c>
      <c r="B1180">
        <v>1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1</v>
      </c>
      <c r="S1180">
        <v>0</v>
      </c>
      <c r="T1180" s="5">
        <v>5</v>
      </c>
    </row>
    <row r="1181" spans="1:20" x14ac:dyDescent="0.2">
      <c r="A1181">
        <v>1197</v>
      </c>
      <c r="B1181">
        <v>1</v>
      </c>
      <c r="C1181">
        <v>1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0</v>
      </c>
      <c r="S1181">
        <v>0</v>
      </c>
      <c r="T1181" s="5">
        <v>4</v>
      </c>
    </row>
    <row r="1182" spans="1:20" x14ac:dyDescent="0.2">
      <c r="A1182">
        <v>1198</v>
      </c>
      <c r="B1182">
        <v>1</v>
      </c>
      <c r="C1182">
        <v>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 s="5">
        <v>2</v>
      </c>
    </row>
    <row r="1183" spans="1:20" x14ac:dyDescent="0.2">
      <c r="A1183">
        <v>1199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0</v>
      </c>
      <c r="T1183" s="5">
        <v>1</v>
      </c>
    </row>
    <row r="1184" spans="1:20" x14ac:dyDescent="0.2">
      <c r="A1184">
        <v>1200</v>
      </c>
      <c r="B1184">
        <v>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1</v>
      </c>
      <c r="R1184">
        <v>1</v>
      </c>
      <c r="S1184">
        <v>0</v>
      </c>
      <c r="T1184" s="5">
        <v>4</v>
      </c>
    </row>
    <row r="1185" spans="1:20" x14ac:dyDescent="0.2">
      <c r="A1185">
        <v>1201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1</v>
      </c>
      <c r="T1185" s="5">
        <v>2</v>
      </c>
    </row>
    <row r="1186" spans="1:20" x14ac:dyDescent="0.2">
      <c r="A1186">
        <v>1202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 s="5">
        <v>1</v>
      </c>
    </row>
    <row r="1187" spans="1:20" x14ac:dyDescent="0.2">
      <c r="A1187">
        <v>1203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 s="5">
        <v>1</v>
      </c>
    </row>
    <row r="1188" spans="1:20" x14ac:dyDescent="0.2">
      <c r="A1188">
        <v>1204</v>
      </c>
      <c r="B1188">
        <v>0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1</v>
      </c>
      <c r="S1188">
        <v>0</v>
      </c>
      <c r="T1188" s="5">
        <v>2</v>
      </c>
    </row>
    <row r="1189" spans="1:20" x14ac:dyDescent="0.2">
      <c r="A1189">
        <v>1205</v>
      </c>
      <c r="B1189">
        <v>1</v>
      </c>
      <c r="C1189">
        <v>0</v>
      </c>
      <c r="D1189">
        <v>1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1</v>
      </c>
      <c r="R1189">
        <v>1</v>
      </c>
      <c r="S1189">
        <v>0</v>
      </c>
      <c r="T1189" s="5">
        <v>6</v>
      </c>
    </row>
    <row r="1190" spans="1:20" x14ac:dyDescent="0.2">
      <c r="A1190">
        <v>1206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0</v>
      </c>
      <c r="T1190" s="5">
        <v>1</v>
      </c>
    </row>
    <row r="1191" spans="1:20" x14ac:dyDescent="0.2">
      <c r="A1191">
        <v>1207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 s="5">
        <v>1</v>
      </c>
    </row>
    <row r="1192" spans="1:20" x14ac:dyDescent="0.2">
      <c r="A1192">
        <v>1208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1</v>
      </c>
      <c r="S1192">
        <v>0</v>
      </c>
      <c r="T1192" s="5">
        <v>2</v>
      </c>
    </row>
    <row r="1193" spans="1:20" x14ac:dyDescent="0.2">
      <c r="A1193">
        <v>1209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1</v>
      </c>
      <c r="T1193" s="5">
        <v>1</v>
      </c>
    </row>
    <row r="1194" spans="1:20" x14ac:dyDescent="0.2">
      <c r="A1194">
        <v>1210</v>
      </c>
      <c r="B1194">
        <v>1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</v>
      </c>
      <c r="P1194">
        <v>1</v>
      </c>
      <c r="Q1194">
        <v>0</v>
      </c>
      <c r="R1194">
        <v>1</v>
      </c>
      <c r="S1194">
        <v>0</v>
      </c>
      <c r="T1194" s="5">
        <v>5</v>
      </c>
    </row>
    <row r="1195" spans="1:20" x14ac:dyDescent="0.2">
      <c r="A1195">
        <v>1211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</v>
      </c>
      <c r="P1195">
        <v>0</v>
      </c>
      <c r="Q1195">
        <v>0</v>
      </c>
      <c r="R1195">
        <v>0</v>
      </c>
      <c r="S1195">
        <v>0</v>
      </c>
      <c r="T1195" s="5">
        <v>3</v>
      </c>
    </row>
    <row r="1196" spans="1:20" x14ac:dyDescent="0.2">
      <c r="A1196">
        <v>1212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1</v>
      </c>
      <c r="R1196">
        <v>0</v>
      </c>
      <c r="S1196">
        <v>0</v>
      </c>
      <c r="T1196" s="5">
        <v>2</v>
      </c>
    </row>
    <row r="1197" spans="1:20" x14ac:dyDescent="0.2">
      <c r="A1197">
        <v>1213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 s="5">
        <v>2</v>
      </c>
    </row>
    <row r="1198" spans="1:20" x14ac:dyDescent="0.2">
      <c r="A1198">
        <v>1214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0</v>
      </c>
      <c r="P1198">
        <v>1</v>
      </c>
      <c r="Q1198">
        <v>1</v>
      </c>
      <c r="R1198">
        <v>0</v>
      </c>
      <c r="S1198">
        <v>0</v>
      </c>
      <c r="T1198" s="5">
        <v>4</v>
      </c>
    </row>
    <row r="1199" spans="1:20" x14ac:dyDescent="0.2">
      <c r="A1199">
        <v>1215</v>
      </c>
      <c r="B1199">
        <v>1</v>
      </c>
      <c r="C1199">
        <v>1</v>
      </c>
      <c r="D1199">
        <v>0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0</v>
      </c>
      <c r="T1199" s="5">
        <v>5</v>
      </c>
    </row>
    <row r="1200" spans="1:20" x14ac:dyDescent="0.2">
      <c r="A1200">
        <v>1216</v>
      </c>
      <c r="B1200">
        <v>0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</v>
      </c>
      <c r="P1200">
        <v>0</v>
      </c>
      <c r="Q1200">
        <v>0</v>
      </c>
      <c r="R1200">
        <v>0</v>
      </c>
      <c r="S1200">
        <v>0</v>
      </c>
      <c r="T1200" s="5">
        <v>2</v>
      </c>
    </row>
    <row r="1201" spans="1:20" x14ac:dyDescent="0.2">
      <c r="A1201">
        <v>1217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1</v>
      </c>
      <c r="S1201">
        <v>0</v>
      </c>
      <c r="T1201" s="5">
        <v>2</v>
      </c>
    </row>
    <row r="1202" spans="1:20" x14ac:dyDescent="0.2">
      <c r="A1202">
        <v>1218</v>
      </c>
      <c r="B1202">
        <v>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 s="5">
        <v>2</v>
      </c>
    </row>
    <row r="1203" spans="1:20" x14ac:dyDescent="0.2">
      <c r="A1203">
        <v>1219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 s="5">
        <v>2</v>
      </c>
    </row>
    <row r="1204" spans="1:20" x14ac:dyDescent="0.2">
      <c r="A1204">
        <v>1220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 s="5">
        <v>3</v>
      </c>
    </row>
    <row r="1205" spans="1:20" x14ac:dyDescent="0.2">
      <c r="A1205">
        <v>1221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 s="5">
        <v>3</v>
      </c>
    </row>
    <row r="1206" spans="1:20" x14ac:dyDescent="0.2">
      <c r="A1206">
        <v>1222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S1206">
        <v>0</v>
      </c>
      <c r="T1206" s="5">
        <v>3</v>
      </c>
    </row>
    <row r="1207" spans="1:20" x14ac:dyDescent="0.2">
      <c r="A1207">
        <v>1223</v>
      </c>
      <c r="B1207">
        <v>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 s="5">
        <v>2</v>
      </c>
    </row>
    <row r="1208" spans="1:20" x14ac:dyDescent="0.2">
      <c r="A1208">
        <v>1224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1</v>
      </c>
      <c r="S1208">
        <v>0</v>
      </c>
      <c r="T1208" s="5">
        <v>2</v>
      </c>
    </row>
    <row r="1209" spans="1:20" x14ac:dyDescent="0.2">
      <c r="A1209">
        <v>1225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 s="5">
        <v>1</v>
      </c>
    </row>
    <row r="1210" spans="1:20" x14ac:dyDescent="0.2">
      <c r="A1210">
        <v>1226</v>
      </c>
      <c r="B1210">
        <v>0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 s="5">
        <v>2</v>
      </c>
    </row>
    <row r="1211" spans="1:20" x14ac:dyDescent="0.2">
      <c r="A1211">
        <v>1227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1</v>
      </c>
      <c r="R1211">
        <v>0</v>
      </c>
      <c r="S1211">
        <v>0</v>
      </c>
      <c r="T1211" s="5">
        <v>3</v>
      </c>
    </row>
    <row r="1212" spans="1:20" x14ac:dyDescent="0.2">
      <c r="A1212">
        <v>1228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 s="5">
        <v>1</v>
      </c>
    </row>
    <row r="1213" spans="1:20" x14ac:dyDescent="0.2">
      <c r="A1213">
        <v>1230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0</v>
      </c>
      <c r="T1213" s="5">
        <v>2</v>
      </c>
    </row>
    <row r="1214" spans="1:20" x14ac:dyDescent="0.2">
      <c r="A1214">
        <v>1231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 s="5">
        <v>1</v>
      </c>
    </row>
    <row r="1215" spans="1:20" x14ac:dyDescent="0.2">
      <c r="A1215">
        <v>1232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0</v>
      </c>
      <c r="P1215">
        <v>1</v>
      </c>
      <c r="Q1215">
        <v>0</v>
      </c>
      <c r="R1215">
        <v>0</v>
      </c>
      <c r="S1215">
        <v>0</v>
      </c>
      <c r="T1215" s="5">
        <v>2</v>
      </c>
    </row>
    <row r="1216" spans="1:20" x14ac:dyDescent="0.2">
      <c r="A1216">
        <v>1233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</v>
      </c>
      <c r="S1216">
        <v>0</v>
      </c>
      <c r="T1216" s="5">
        <v>3</v>
      </c>
    </row>
    <row r="1217" spans="1:20" x14ac:dyDescent="0.2">
      <c r="A1217">
        <v>1234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 s="5">
        <v>2</v>
      </c>
    </row>
    <row r="1218" spans="1:20" x14ac:dyDescent="0.2">
      <c r="A1218">
        <v>1235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 s="5">
        <v>1</v>
      </c>
    </row>
    <row r="1219" spans="1:20" x14ac:dyDescent="0.2">
      <c r="A1219">
        <v>1236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 s="5">
        <v>2</v>
      </c>
    </row>
    <row r="1220" spans="1:20" x14ac:dyDescent="0.2">
      <c r="A1220">
        <v>1237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 s="5">
        <v>1</v>
      </c>
    </row>
    <row r="1221" spans="1:20" x14ac:dyDescent="0.2">
      <c r="A1221">
        <v>1238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 s="5">
        <v>1</v>
      </c>
    </row>
    <row r="1222" spans="1:20" x14ac:dyDescent="0.2">
      <c r="A1222">
        <v>1240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1</v>
      </c>
      <c r="R1222">
        <v>0</v>
      </c>
      <c r="S1222">
        <v>0</v>
      </c>
      <c r="T1222" s="5">
        <v>3</v>
      </c>
    </row>
    <row r="1223" spans="1:20" x14ac:dyDescent="0.2">
      <c r="A1223">
        <v>1241</v>
      </c>
      <c r="B1223">
        <v>0</v>
      </c>
      <c r="C1223">
        <v>0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 s="5">
        <v>2</v>
      </c>
    </row>
    <row r="1224" spans="1:20" x14ac:dyDescent="0.2">
      <c r="A1224">
        <v>1242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1</v>
      </c>
      <c r="S1224">
        <v>0</v>
      </c>
      <c r="T1224" s="5">
        <v>3</v>
      </c>
    </row>
    <row r="1225" spans="1:20" x14ac:dyDescent="0.2">
      <c r="A1225">
        <v>1243</v>
      </c>
      <c r="B1225">
        <v>0</v>
      </c>
      <c r="C1225">
        <v>0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 s="5">
        <v>2</v>
      </c>
    </row>
    <row r="1226" spans="1:20" x14ac:dyDescent="0.2">
      <c r="A1226">
        <v>1244</v>
      </c>
      <c r="B1226">
        <v>0</v>
      </c>
      <c r="C1226">
        <v>0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</v>
      </c>
      <c r="P1226">
        <v>0</v>
      </c>
      <c r="Q1226">
        <v>0</v>
      </c>
      <c r="R1226">
        <v>0</v>
      </c>
      <c r="S1226">
        <v>0</v>
      </c>
      <c r="T1226" s="5">
        <v>3</v>
      </c>
    </row>
    <row r="1227" spans="1:20" x14ac:dyDescent="0.2">
      <c r="A1227">
        <v>1245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 s="5">
        <v>1</v>
      </c>
    </row>
    <row r="1228" spans="1:20" x14ac:dyDescent="0.2">
      <c r="A1228">
        <v>1246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 s="5">
        <v>1</v>
      </c>
    </row>
    <row r="1229" spans="1:20" x14ac:dyDescent="0.2">
      <c r="A1229">
        <v>1247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1</v>
      </c>
      <c r="P1229">
        <v>0</v>
      </c>
      <c r="Q1229">
        <v>0</v>
      </c>
      <c r="R1229">
        <v>0</v>
      </c>
      <c r="S1229">
        <v>0</v>
      </c>
      <c r="T1229" s="5">
        <v>2</v>
      </c>
    </row>
    <row r="1230" spans="1:20" x14ac:dyDescent="0.2">
      <c r="A1230">
        <v>1248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>
        <v>0</v>
      </c>
      <c r="T1230" s="5">
        <v>3</v>
      </c>
    </row>
    <row r="1231" spans="1:20" x14ac:dyDescent="0.2">
      <c r="A1231">
        <v>1249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0</v>
      </c>
      <c r="T1231" s="5">
        <v>1</v>
      </c>
    </row>
    <row r="1232" spans="1:20" x14ac:dyDescent="0.2">
      <c r="A1232">
        <v>1250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v>0</v>
      </c>
      <c r="T1232" s="5">
        <v>2</v>
      </c>
    </row>
    <row r="1233" spans="1:20" x14ac:dyDescent="0.2">
      <c r="A1233">
        <v>1251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 s="5">
        <v>1</v>
      </c>
    </row>
    <row r="1234" spans="1:20" x14ac:dyDescent="0.2">
      <c r="A1234">
        <v>1252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</v>
      </c>
      <c r="L1234">
        <v>0</v>
      </c>
      <c r="M1234">
        <v>0</v>
      </c>
      <c r="N1234">
        <v>1</v>
      </c>
      <c r="O1234">
        <v>0</v>
      </c>
      <c r="P1234">
        <v>0</v>
      </c>
      <c r="Q1234">
        <v>1</v>
      </c>
      <c r="R1234">
        <v>0</v>
      </c>
      <c r="S1234">
        <v>0</v>
      </c>
      <c r="T1234" s="5">
        <v>3</v>
      </c>
    </row>
    <row r="1235" spans="1:20" x14ac:dyDescent="0.2">
      <c r="A1235">
        <v>1253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0</v>
      </c>
      <c r="R1235">
        <v>0</v>
      </c>
      <c r="S1235">
        <v>0</v>
      </c>
      <c r="T1235" s="5">
        <v>2</v>
      </c>
    </row>
    <row r="1236" spans="1:20" x14ac:dyDescent="0.2">
      <c r="A1236">
        <v>1254</v>
      </c>
      <c r="B1236">
        <v>0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 s="5">
        <v>1</v>
      </c>
    </row>
    <row r="1237" spans="1:20" x14ac:dyDescent="0.2">
      <c r="A1237">
        <v>1255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 s="5">
        <v>2</v>
      </c>
    </row>
    <row r="1238" spans="1:20" x14ac:dyDescent="0.2">
      <c r="A1238">
        <v>1256</v>
      </c>
      <c r="B1238">
        <v>0</v>
      </c>
      <c r="C1238">
        <v>0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0</v>
      </c>
      <c r="T1238" s="5">
        <v>2</v>
      </c>
    </row>
    <row r="1239" spans="1:20" x14ac:dyDescent="0.2">
      <c r="A1239">
        <v>1257</v>
      </c>
      <c r="B1239">
        <v>0</v>
      </c>
      <c r="C1239">
        <v>0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 s="5">
        <v>1</v>
      </c>
    </row>
    <row r="1240" spans="1:20" x14ac:dyDescent="0.2">
      <c r="A1240">
        <v>1258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 s="5">
        <v>1</v>
      </c>
    </row>
    <row r="1241" spans="1:20" x14ac:dyDescent="0.2">
      <c r="A1241">
        <v>1259</v>
      </c>
      <c r="B1241">
        <v>0</v>
      </c>
      <c r="C1241">
        <v>1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 s="5">
        <v>3</v>
      </c>
    </row>
    <row r="1242" spans="1:20" x14ac:dyDescent="0.2">
      <c r="A1242">
        <v>1260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0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0</v>
      </c>
      <c r="T1242" s="5">
        <v>3</v>
      </c>
    </row>
    <row r="1243" spans="1:20" x14ac:dyDescent="0.2">
      <c r="A1243">
        <v>1261</v>
      </c>
      <c r="B1243">
        <v>1</v>
      </c>
      <c r="C1243">
        <v>1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 s="5">
        <v>4</v>
      </c>
    </row>
    <row r="1244" spans="1:20" x14ac:dyDescent="0.2">
      <c r="A1244">
        <v>1262</v>
      </c>
      <c r="B1244">
        <v>0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 s="5">
        <v>2</v>
      </c>
    </row>
    <row r="1245" spans="1:20" x14ac:dyDescent="0.2">
      <c r="A1245">
        <v>1263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0</v>
      </c>
      <c r="T1245" s="5">
        <v>2</v>
      </c>
    </row>
    <row r="1246" spans="1:20" x14ac:dyDescent="0.2">
      <c r="A1246">
        <v>1264</v>
      </c>
      <c r="B1246">
        <v>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1</v>
      </c>
      <c r="P1246">
        <v>0</v>
      </c>
      <c r="Q1246">
        <v>1</v>
      </c>
      <c r="R1246">
        <v>0</v>
      </c>
      <c r="S1246">
        <v>0</v>
      </c>
      <c r="T1246" s="5">
        <v>5</v>
      </c>
    </row>
    <row r="1247" spans="1:20" x14ac:dyDescent="0.2">
      <c r="A1247">
        <v>1265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0</v>
      </c>
      <c r="S1247">
        <v>0</v>
      </c>
      <c r="T1247" s="5">
        <v>2</v>
      </c>
    </row>
    <row r="1248" spans="1:20" x14ac:dyDescent="0.2">
      <c r="A1248">
        <v>1266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1</v>
      </c>
      <c r="T1248" s="5">
        <v>1</v>
      </c>
    </row>
    <row r="1249" spans="1:20" x14ac:dyDescent="0.2">
      <c r="A1249">
        <v>1267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0</v>
      </c>
      <c r="T1249" s="5">
        <v>2</v>
      </c>
    </row>
    <row r="1250" spans="1:20" x14ac:dyDescent="0.2">
      <c r="A1250">
        <v>1268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 s="5">
        <v>1</v>
      </c>
    </row>
    <row r="1251" spans="1:20" x14ac:dyDescent="0.2">
      <c r="A1251">
        <v>1269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0</v>
      </c>
      <c r="P1251">
        <v>0</v>
      </c>
      <c r="Q1251">
        <v>1</v>
      </c>
      <c r="R1251">
        <v>0</v>
      </c>
      <c r="S1251">
        <v>0</v>
      </c>
      <c r="T1251" s="5">
        <v>3</v>
      </c>
    </row>
    <row r="1252" spans="1:20" x14ac:dyDescent="0.2">
      <c r="A1252">
        <v>1270</v>
      </c>
      <c r="B1252">
        <v>0</v>
      </c>
      <c r="C1252">
        <v>0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0</v>
      </c>
      <c r="T1252" s="5">
        <v>2</v>
      </c>
    </row>
    <row r="1253" spans="1:20" x14ac:dyDescent="0.2">
      <c r="A1253">
        <v>1271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 s="5">
        <v>1</v>
      </c>
    </row>
    <row r="1254" spans="1:20" x14ac:dyDescent="0.2">
      <c r="A1254">
        <v>1272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</v>
      </c>
      <c r="S1254">
        <v>0</v>
      </c>
      <c r="T1254" s="5">
        <v>2</v>
      </c>
    </row>
    <row r="1255" spans="1:20" x14ac:dyDescent="0.2">
      <c r="A1255">
        <v>1273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 s="5">
        <v>2</v>
      </c>
    </row>
    <row r="1256" spans="1:20" x14ac:dyDescent="0.2">
      <c r="A1256">
        <v>1274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1</v>
      </c>
      <c r="Q1256">
        <v>1</v>
      </c>
      <c r="R1256">
        <v>0</v>
      </c>
      <c r="S1256">
        <v>0</v>
      </c>
      <c r="T1256" s="5">
        <v>4</v>
      </c>
    </row>
    <row r="1257" spans="1:20" x14ac:dyDescent="0.2">
      <c r="A1257">
        <v>1275</v>
      </c>
      <c r="B1257">
        <v>1</v>
      </c>
      <c r="C1257">
        <v>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 s="5">
        <v>2</v>
      </c>
    </row>
    <row r="1258" spans="1:20" x14ac:dyDescent="0.2">
      <c r="A1258">
        <v>1276</v>
      </c>
      <c r="B1258">
        <v>0</v>
      </c>
      <c r="C1258">
        <v>0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 s="5">
        <v>2</v>
      </c>
    </row>
    <row r="1259" spans="1:20" x14ac:dyDescent="0.2">
      <c r="A1259">
        <v>1277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 s="5">
        <v>3</v>
      </c>
    </row>
    <row r="1260" spans="1:20" x14ac:dyDescent="0.2">
      <c r="A1260">
        <v>1278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 s="5">
        <v>2</v>
      </c>
    </row>
    <row r="1261" spans="1:20" x14ac:dyDescent="0.2">
      <c r="A1261">
        <v>1279</v>
      </c>
      <c r="B1261">
        <v>0</v>
      </c>
      <c r="C1261">
        <v>0</v>
      </c>
      <c r="D1261">
        <v>0</v>
      </c>
      <c r="E1261">
        <v>0</v>
      </c>
      <c r="F1261">
        <v>1</v>
      </c>
      <c r="G1261">
        <v>0</v>
      </c>
      <c r="H1261">
        <v>0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 s="5">
        <v>2</v>
      </c>
    </row>
    <row r="1262" spans="1:20" x14ac:dyDescent="0.2">
      <c r="A1262">
        <v>1280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 s="5">
        <v>1</v>
      </c>
    </row>
    <row r="1263" spans="1:20" x14ac:dyDescent="0.2">
      <c r="A1263">
        <v>1281</v>
      </c>
      <c r="B1263">
        <v>0</v>
      </c>
      <c r="C1263">
        <v>0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 s="5">
        <v>1</v>
      </c>
    </row>
    <row r="1264" spans="1:20" x14ac:dyDescent="0.2">
      <c r="A1264">
        <v>1282</v>
      </c>
      <c r="B1264">
        <v>0</v>
      </c>
      <c r="C1264">
        <v>0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 s="5">
        <v>3</v>
      </c>
    </row>
    <row r="1265" spans="1:20" x14ac:dyDescent="0.2">
      <c r="A1265">
        <v>1283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1</v>
      </c>
      <c r="T1265" s="5">
        <v>1</v>
      </c>
    </row>
    <row r="1266" spans="1:20" x14ac:dyDescent="0.2">
      <c r="A1266">
        <v>1284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0</v>
      </c>
      <c r="M1266">
        <v>0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 s="5">
        <v>2</v>
      </c>
    </row>
    <row r="1267" spans="1:20" x14ac:dyDescent="0.2">
      <c r="A1267">
        <v>1285</v>
      </c>
      <c r="B1267">
        <v>0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 s="5">
        <v>1</v>
      </c>
    </row>
    <row r="1268" spans="1:20" x14ac:dyDescent="0.2">
      <c r="A1268">
        <v>1286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0</v>
      </c>
      <c r="Q1268">
        <v>0</v>
      </c>
      <c r="R1268">
        <v>0</v>
      </c>
      <c r="S1268">
        <v>0</v>
      </c>
      <c r="T1268" s="5">
        <v>2</v>
      </c>
    </row>
    <row r="1269" spans="1:20" x14ac:dyDescent="0.2">
      <c r="A1269">
        <v>1287</v>
      </c>
      <c r="B1269">
        <v>1</v>
      </c>
      <c r="C1269">
        <v>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 s="5">
        <v>3</v>
      </c>
    </row>
    <row r="1270" spans="1:20" x14ac:dyDescent="0.2">
      <c r="A1270">
        <v>1288</v>
      </c>
      <c r="B1270">
        <v>0</v>
      </c>
      <c r="C1270">
        <v>0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 s="5">
        <v>3</v>
      </c>
    </row>
    <row r="1271" spans="1:20" x14ac:dyDescent="0.2">
      <c r="A1271">
        <v>1289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1</v>
      </c>
      <c r="S1271">
        <v>0</v>
      </c>
      <c r="T1271" s="5">
        <v>2</v>
      </c>
    </row>
    <row r="1272" spans="1:20" x14ac:dyDescent="0.2">
      <c r="A1272">
        <v>1290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0</v>
      </c>
      <c r="S1272">
        <v>0</v>
      </c>
      <c r="T1272" s="5">
        <v>2</v>
      </c>
    </row>
    <row r="1273" spans="1:20" x14ac:dyDescent="0.2">
      <c r="A1273">
        <v>1291</v>
      </c>
      <c r="B1273">
        <v>1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 s="5">
        <v>2</v>
      </c>
    </row>
    <row r="1274" spans="1:20" x14ac:dyDescent="0.2">
      <c r="A1274">
        <v>1292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 s="5">
        <v>1</v>
      </c>
    </row>
    <row r="1275" spans="1:20" x14ac:dyDescent="0.2">
      <c r="A1275">
        <v>1293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 s="5">
        <v>1</v>
      </c>
    </row>
    <row r="1276" spans="1:20" x14ac:dyDescent="0.2">
      <c r="A1276">
        <v>1294</v>
      </c>
      <c r="B1276">
        <v>0</v>
      </c>
      <c r="C1276">
        <v>0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</v>
      </c>
      <c r="S1276">
        <v>0</v>
      </c>
      <c r="T1276" s="5">
        <v>2</v>
      </c>
    </row>
    <row r="1277" spans="1:20" x14ac:dyDescent="0.2">
      <c r="A1277">
        <v>1295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 s="5">
        <v>1</v>
      </c>
    </row>
    <row r="1278" spans="1:20" x14ac:dyDescent="0.2">
      <c r="A1278">
        <v>1296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1</v>
      </c>
      <c r="P1278">
        <v>0</v>
      </c>
      <c r="Q1278">
        <v>0</v>
      </c>
      <c r="R1278">
        <v>0</v>
      </c>
      <c r="S1278">
        <v>0</v>
      </c>
      <c r="T1278" s="5">
        <v>2</v>
      </c>
    </row>
    <row r="1279" spans="1:20" x14ac:dyDescent="0.2">
      <c r="A1279">
        <v>1297</v>
      </c>
      <c r="B1279">
        <v>0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 s="5">
        <v>1</v>
      </c>
    </row>
    <row r="1280" spans="1:20" x14ac:dyDescent="0.2">
      <c r="A1280">
        <v>1298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1</v>
      </c>
      <c r="S1280">
        <v>0</v>
      </c>
      <c r="T1280" s="5">
        <v>3</v>
      </c>
    </row>
    <row r="1281" spans="1:20" x14ac:dyDescent="0.2">
      <c r="A1281">
        <v>1299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1</v>
      </c>
      <c r="S1281">
        <v>0</v>
      </c>
      <c r="T1281" s="5">
        <v>2</v>
      </c>
    </row>
    <row r="1282" spans="1:20" x14ac:dyDescent="0.2">
      <c r="A1282">
        <v>1300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 s="5">
        <v>1</v>
      </c>
    </row>
    <row r="1283" spans="1:20" x14ac:dyDescent="0.2">
      <c r="A1283">
        <v>1301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1</v>
      </c>
      <c r="Q1283">
        <v>0</v>
      </c>
      <c r="R1283">
        <v>0</v>
      </c>
      <c r="S1283">
        <v>0</v>
      </c>
      <c r="T1283" s="5">
        <v>1</v>
      </c>
    </row>
    <row r="1284" spans="1:20" x14ac:dyDescent="0.2">
      <c r="A1284">
        <v>1302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 s="5">
        <v>1</v>
      </c>
    </row>
    <row r="1285" spans="1:20" x14ac:dyDescent="0.2">
      <c r="A1285">
        <v>1303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 s="5">
        <v>1</v>
      </c>
    </row>
    <row r="1286" spans="1:20" x14ac:dyDescent="0.2">
      <c r="A1286">
        <v>1304</v>
      </c>
      <c r="B1286">
        <v>1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1</v>
      </c>
      <c r="T1286" s="5">
        <v>3</v>
      </c>
    </row>
    <row r="1287" spans="1:20" x14ac:dyDescent="0.2">
      <c r="A1287">
        <v>1305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 s="5">
        <v>1</v>
      </c>
    </row>
    <row r="1288" spans="1:20" x14ac:dyDescent="0.2">
      <c r="A1288">
        <v>1306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0</v>
      </c>
      <c r="S1288">
        <v>0</v>
      </c>
      <c r="T1288" s="5">
        <v>2</v>
      </c>
    </row>
    <row r="1289" spans="1:20" x14ac:dyDescent="0.2">
      <c r="A1289">
        <v>1307</v>
      </c>
      <c r="B1289">
        <v>0</v>
      </c>
      <c r="C1289">
        <v>0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0</v>
      </c>
      <c r="T1289" s="5">
        <v>2</v>
      </c>
    </row>
    <row r="1290" spans="1:20" x14ac:dyDescent="0.2">
      <c r="A1290">
        <v>1308</v>
      </c>
      <c r="B1290">
        <v>0</v>
      </c>
      <c r="C1290">
        <v>0</v>
      </c>
      <c r="D1290">
        <v>0</v>
      </c>
      <c r="E1290">
        <v>0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 s="5">
        <v>1</v>
      </c>
    </row>
    <row r="1291" spans="1:20" x14ac:dyDescent="0.2">
      <c r="A1291">
        <v>1309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1</v>
      </c>
      <c r="P1291">
        <v>0</v>
      </c>
      <c r="Q1291">
        <v>0</v>
      </c>
      <c r="R1291">
        <v>0</v>
      </c>
      <c r="S1291">
        <v>0</v>
      </c>
      <c r="T1291" s="5">
        <v>2</v>
      </c>
    </row>
    <row r="1292" spans="1:20" x14ac:dyDescent="0.2">
      <c r="A1292">
        <v>1310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 s="5">
        <v>1</v>
      </c>
    </row>
    <row r="1293" spans="1:20" x14ac:dyDescent="0.2">
      <c r="A1293">
        <v>1311</v>
      </c>
      <c r="B1293">
        <v>0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 s="5">
        <v>1</v>
      </c>
    </row>
    <row r="1294" spans="1:20" x14ac:dyDescent="0.2">
      <c r="A1294">
        <v>1312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 s="5">
        <v>1</v>
      </c>
    </row>
    <row r="1295" spans="1:20" x14ac:dyDescent="0.2">
      <c r="A1295">
        <v>1313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 s="5">
        <v>1</v>
      </c>
    </row>
    <row r="1296" spans="1:20" x14ac:dyDescent="0.2">
      <c r="A1296">
        <v>1314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1</v>
      </c>
      <c r="P1296">
        <v>0</v>
      </c>
      <c r="Q1296">
        <v>0</v>
      </c>
      <c r="R1296">
        <v>0</v>
      </c>
      <c r="S1296">
        <v>0</v>
      </c>
      <c r="T1296" s="5">
        <v>1</v>
      </c>
    </row>
    <row r="1297" spans="1:20" x14ac:dyDescent="0.2">
      <c r="A1297">
        <v>1315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 s="5">
        <v>1</v>
      </c>
    </row>
    <row r="1298" spans="1:20" x14ac:dyDescent="0.2">
      <c r="A1298">
        <v>1316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 s="5">
        <v>1</v>
      </c>
    </row>
    <row r="1299" spans="1:20" x14ac:dyDescent="0.2">
      <c r="A1299">
        <v>1317</v>
      </c>
      <c r="B1299">
        <v>0</v>
      </c>
      <c r="C1299">
        <v>0</v>
      </c>
      <c r="D1299">
        <v>0</v>
      </c>
      <c r="E1299">
        <v>0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 s="5">
        <v>1</v>
      </c>
    </row>
    <row r="1300" spans="1:20" x14ac:dyDescent="0.2">
      <c r="A1300">
        <v>1318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 s="5">
        <v>2</v>
      </c>
    </row>
    <row r="1301" spans="1:20" x14ac:dyDescent="0.2">
      <c r="A1301">
        <v>1319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 s="5">
        <v>1</v>
      </c>
    </row>
    <row r="1302" spans="1:20" x14ac:dyDescent="0.2">
      <c r="A1302">
        <v>1320</v>
      </c>
      <c r="B1302">
        <v>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1</v>
      </c>
      <c r="Q1302">
        <v>1</v>
      </c>
      <c r="R1302">
        <v>0</v>
      </c>
      <c r="S1302">
        <v>0</v>
      </c>
      <c r="T1302" s="5">
        <v>4</v>
      </c>
    </row>
    <row r="1303" spans="1:20" x14ac:dyDescent="0.2">
      <c r="A1303">
        <v>1321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 s="5">
        <v>1</v>
      </c>
    </row>
    <row r="1304" spans="1:20" x14ac:dyDescent="0.2">
      <c r="A1304">
        <v>1322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 s="5">
        <v>1</v>
      </c>
    </row>
    <row r="1305" spans="1:20" x14ac:dyDescent="0.2">
      <c r="A1305">
        <v>1323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 s="5">
        <v>1</v>
      </c>
    </row>
    <row r="1306" spans="1:20" x14ac:dyDescent="0.2">
      <c r="A1306">
        <v>1324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 s="5">
        <v>1</v>
      </c>
    </row>
    <row r="1307" spans="1:20" x14ac:dyDescent="0.2">
      <c r="A1307">
        <v>1325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 s="5">
        <v>1</v>
      </c>
    </row>
    <row r="1308" spans="1:20" x14ac:dyDescent="0.2">
      <c r="A1308">
        <v>1326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 s="5">
        <v>1</v>
      </c>
    </row>
    <row r="1309" spans="1:20" x14ac:dyDescent="0.2">
      <c r="A1309">
        <v>1327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 s="5">
        <v>1</v>
      </c>
    </row>
    <row r="1310" spans="1:20" x14ac:dyDescent="0.2">
      <c r="A1310">
        <v>1328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 s="5">
        <v>1</v>
      </c>
    </row>
    <row r="1311" spans="1:20" x14ac:dyDescent="0.2">
      <c r="A1311">
        <v>1329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 s="5">
        <v>1</v>
      </c>
    </row>
    <row r="1312" spans="1:20" x14ac:dyDescent="0.2">
      <c r="A1312">
        <v>1330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 s="5">
        <v>2</v>
      </c>
    </row>
    <row r="1313" spans="1:20" x14ac:dyDescent="0.2">
      <c r="A1313">
        <v>1331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 s="5">
        <v>1</v>
      </c>
    </row>
    <row r="1314" spans="1:20" x14ac:dyDescent="0.2">
      <c r="A1314">
        <v>1332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0</v>
      </c>
      <c r="S1314">
        <v>0</v>
      </c>
      <c r="T1314" s="5">
        <v>2</v>
      </c>
    </row>
    <row r="1315" spans="1:20" x14ac:dyDescent="0.2">
      <c r="A1315">
        <v>1333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 s="5">
        <v>1</v>
      </c>
    </row>
    <row r="1316" spans="1:20" x14ac:dyDescent="0.2">
      <c r="A1316">
        <v>1334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0</v>
      </c>
      <c r="O1316">
        <v>0</v>
      </c>
      <c r="P1316">
        <v>1</v>
      </c>
      <c r="Q1316">
        <v>0</v>
      </c>
      <c r="R1316">
        <v>0</v>
      </c>
      <c r="S1316">
        <v>0</v>
      </c>
      <c r="T1316" s="5">
        <v>2</v>
      </c>
    </row>
    <row r="1317" spans="1:20" x14ac:dyDescent="0.2">
      <c r="A1317">
        <v>1335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 s="5">
        <v>2</v>
      </c>
    </row>
    <row r="1318" spans="1:20" x14ac:dyDescent="0.2">
      <c r="A1318">
        <v>1336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 s="5">
        <v>1</v>
      </c>
    </row>
    <row r="1319" spans="1:20" x14ac:dyDescent="0.2">
      <c r="A1319">
        <v>1337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 s="5">
        <v>1</v>
      </c>
    </row>
    <row r="1320" spans="1:20" x14ac:dyDescent="0.2">
      <c r="A1320">
        <v>1339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1</v>
      </c>
      <c r="P1320">
        <v>0</v>
      </c>
      <c r="Q1320">
        <v>0</v>
      </c>
      <c r="R1320">
        <v>0</v>
      </c>
      <c r="S1320">
        <v>0</v>
      </c>
      <c r="T1320" s="5">
        <v>2</v>
      </c>
    </row>
    <row r="1321" spans="1:20" x14ac:dyDescent="0.2">
      <c r="A1321">
        <v>1340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 s="5">
        <v>1</v>
      </c>
    </row>
    <row r="1322" spans="1:20" x14ac:dyDescent="0.2">
      <c r="A1322">
        <v>1341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 s="5">
        <v>1</v>
      </c>
    </row>
    <row r="1323" spans="1:20" x14ac:dyDescent="0.2">
      <c r="A1323">
        <v>1342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 s="5">
        <v>1</v>
      </c>
    </row>
    <row r="1324" spans="1:20" x14ac:dyDescent="0.2">
      <c r="A1324">
        <v>1343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</v>
      </c>
      <c r="R1324">
        <v>0</v>
      </c>
      <c r="S1324">
        <v>0</v>
      </c>
      <c r="T1324" s="5">
        <v>1</v>
      </c>
    </row>
    <row r="1325" spans="1:20" x14ac:dyDescent="0.2">
      <c r="A1325">
        <v>1344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1</v>
      </c>
      <c r="R1325">
        <v>0</v>
      </c>
      <c r="S1325">
        <v>0</v>
      </c>
      <c r="T1325" s="5">
        <v>2</v>
      </c>
    </row>
    <row r="1326" spans="1:20" x14ac:dyDescent="0.2">
      <c r="A1326">
        <v>1345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 s="5">
        <v>1</v>
      </c>
    </row>
    <row r="1327" spans="1:20" x14ac:dyDescent="0.2">
      <c r="A1327">
        <v>1346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 s="5">
        <v>1</v>
      </c>
    </row>
    <row r="1328" spans="1:20" x14ac:dyDescent="0.2">
      <c r="A1328">
        <v>1347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 s="5">
        <v>1</v>
      </c>
    </row>
    <row r="1329" spans="1:20" x14ac:dyDescent="0.2">
      <c r="A1329">
        <v>1348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 s="5">
        <v>1</v>
      </c>
    </row>
    <row r="1330" spans="1:20" x14ac:dyDescent="0.2">
      <c r="A1330">
        <v>1349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 s="5">
        <v>1</v>
      </c>
    </row>
    <row r="1331" spans="1:20" x14ac:dyDescent="0.2">
      <c r="A1331">
        <v>1350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 s="5">
        <v>1</v>
      </c>
    </row>
    <row r="1332" spans="1:20" x14ac:dyDescent="0.2">
      <c r="A1332">
        <v>1351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 s="5">
        <v>1</v>
      </c>
    </row>
    <row r="1333" spans="1:20" x14ac:dyDescent="0.2">
      <c r="A1333">
        <v>1352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0</v>
      </c>
      <c r="T1333" s="5">
        <v>2</v>
      </c>
    </row>
    <row r="1334" spans="1:20" x14ac:dyDescent="0.2">
      <c r="A1334">
        <v>1353</v>
      </c>
      <c r="B1334">
        <v>0</v>
      </c>
      <c r="C1334">
        <v>0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0</v>
      </c>
      <c r="Q1334">
        <v>0</v>
      </c>
      <c r="R1334">
        <v>0</v>
      </c>
      <c r="S1334">
        <v>0</v>
      </c>
      <c r="T1334" s="5">
        <v>2</v>
      </c>
    </row>
    <row r="1335" spans="1:20" x14ac:dyDescent="0.2">
      <c r="A1335">
        <v>1354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 s="5">
        <v>1</v>
      </c>
    </row>
    <row r="1336" spans="1:20" x14ac:dyDescent="0.2">
      <c r="A1336">
        <v>1355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1</v>
      </c>
      <c r="R1336">
        <v>0</v>
      </c>
      <c r="S1336">
        <v>0</v>
      </c>
      <c r="T1336" s="5">
        <v>2</v>
      </c>
    </row>
    <row r="1337" spans="1:20" x14ac:dyDescent="0.2">
      <c r="A1337">
        <v>1356</v>
      </c>
      <c r="B1337">
        <v>1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1</v>
      </c>
      <c r="Q1337">
        <v>0</v>
      </c>
      <c r="R1337">
        <v>0</v>
      </c>
      <c r="S1337">
        <v>0</v>
      </c>
      <c r="T1337" s="5">
        <v>3</v>
      </c>
    </row>
    <row r="1338" spans="1:20" x14ac:dyDescent="0.2">
      <c r="A1338">
        <v>1357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0</v>
      </c>
      <c r="R1338">
        <v>0</v>
      </c>
      <c r="S1338">
        <v>0</v>
      </c>
      <c r="T1338" s="5">
        <v>2</v>
      </c>
    </row>
    <row r="1339" spans="1:20" x14ac:dyDescent="0.2">
      <c r="A1339">
        <v>1358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0</v>
      </c>
      <c r="T1339" s="5">
        <v>2</v>
      </c>
    </row>
    <row r="1340" spans="1:20" x14ac:dyDescent="0.2">
      <c r="A1340">
        <v>1359</v>
      </c>
      <c r="B1340">
        <v>0</v>
      </c>
      <c r="C1340">
        <v>1</v>
      </c>
      <c r="D1340">
        <v>0</v>
      </c>
      <c r="E1340">
        <v>1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 s="5">
        <v>3</v>
      </c>
    </row>
    <row r="1341" spans="1:20" x14ac:dyDescent="0.2">
      <c r="A1341">
        <v>1360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 s="5">
        <v>1</v>
      </c>
    </row>
    <row r="1342" spans="1:20" x14ac:dyDescent="0.2">
      <c r="A1342">
        <v>1361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 s="5">
        <v>1</v>
      </c>
    </row>
    <row r="1343" spans="1:20" x14ac:dyDescent="0.2">
      <c r="A1343">
        <v>1362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 s="5">
        <v>1</v>
      </c>
    </row>
    <row r="1344" spans="1:20" x14ac:dyDescent="0.2">
      <c r="A1344">
        <v>1363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 s="5">
        <v>1</v>
      </c>
    </row>
    <row r="1345" spans="1:20" x14ac:dyDescent="0.2">
      <c r="A1345">
        <v>1364</v>
      </c>
      <c r="B1345">
        <v>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 s="5">
        <v>1</v>
      </c>
    </row>
    <row r="1346" spans="1:20" x14ac:dyDescent="0.2">
      <c r="A1346">
        <v>1365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 s="5">
        <v>1</v>
      </c>
    </row>
    <row r="1347" spans="1:20" x14ac:dyDescent="0.2">
      <c r="A1347">
        <v>1366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 s="5">
        <v>1</v>
      </c>
    </row>
    <row r="1348" spans="1:20" x14ac:dyDescent="0.2">
      <c r="A1348">
        <v>1367</v>
      </c>
      <c r="B1348">
        <v>0</v>
      </c>
      <c r="C1348">
        <v>0</v>
      </c>
      <c r="D1348">
        <v>0</v>
      </c>
      <c r="E1348">
        <v>1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 s="5">
        <v>2</v>
      </c>
    </row>
    <row r="1349" spans="1:20" x14ac:dyDescent="0.2">
      <c r="A1349">
        <v>1368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 s="5">
        <v>1</v>
      </c>
    </row>
    <row r="1350" spans="1:20" x14ac:dyDescent="0.2">
      <c r="A1350">
        <v>1369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</v>
      </c>
      <c r="R1350">
        <v>0</v>
      </c>
      <c r="S1350">
        <v>0</v>
      </c>
      <c r="T1350" s="5">
        <v>2</v>
      </c>
    </row>
    <row r="1351" spans="1:20" x14ac:dyDescent="0.2">
      <c r="A1351">
        <v>1370</v>
      </c>
      <c r="B1351">
        <v>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1</v>
      </c>
      <c r="R1351">
        <v>0</v>
      </c>
      <c r="S1351">
        <v>0</v>
      </c>
      <c r="T1351" s="5">
        <v>2</v>
      </c>
    </row>
    <row r="1352" spans="1:20" x14ac:dyDescent="0.2">
      <c r="A1352">
        <v>1371</v>
      </c>
      <c r="B1352">
        <v>1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</v>
      </c>
      <c r="Q1352">
        <v>0</v>
      </c>
      <c r="R1352">
        <v>0</v>
      </c>
      <c r="S1352">
        <v>0</v>
      </c>
      <c r="T1352" s="5">
        <v>3</v>
      </c>
    </row>
    <row r="1353" spans="1:20" x14ac:dyDescent="0.2">
      <c r="A1353">
        <v>1372</v>
      </c>
      <c r="B1353">
        <v>1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</v>
      </c>
      <c r="Q1353">
        <v>0</v>
      </c>
      <c r="R1353">
        <v>0</v>
      </c>
      <c r="S1353">
        <v>0</v>
      </c>
      <c r="T1353" s="5">
        <v>3</v>
      </c>
    </row>
    <row r="1354" spans="1:20" x14ac:dyDescent="0.2">
      <c r="A1354">
        <v>1373</v>
      </c>
      <c r="B1354">
        <v>1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0</v>
      </c>
      <c r="R1354">
        <v>0</v>
      </c>
      <c r="S1354">
        <v>0</v>
      </c>
      <c r="T1354" s="5">
        <v>3</v>
      </c>
    </row>
    <row r="1355" spans="1:20" x14ac:dyDescent="0.2">
      <c r="A1355">
        <v>1374</v>
      </c>
      <c r="B1355">
        <v>1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0</v>
      </c>
      <c r="T1355" s="5">
        <v>3</v>
      </c>
    </row>
    <row r="1356" spans="1:20" x14ac:dyDescent="0.2">
      <c r="A1356">
        <v>1375</v>
      </c>
      <c r="B1356">
        <v>1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</v>
      </c>
      <c r="Q1356">
        <v>0</v>
      </c>
      <c r="R1356">
        <v>0</v>
      </c>
      <c r="S1356">
        <v>0</v>
      </c>
      <c r="T1356" s="5">
        <v>3</v>
      </c>
    </row>
    <row r="1357" spans="1:20" x14ac:dyDescent="0.2">
      <c r="A1357">
        <v>1376</v>
      </c>
      <c r="B1357">
        <v>1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</v>
      </c>
      <c r="Q1357">
        <v>0</v>
      </c>
      <c r="R1357">
        <v>0</v>
      </c>
      <c r="S1357">
        <v>0</v>
      </c>
      <c r="T1357" s="5">
        <v>3</v>
      </c>
    </row>
    <row r="1358" spans="1:20" x14ac:dyDescent="0.2">
      <c r="A1358">
        <v>1377</v>
      </c>
      <c r="B1358">
        <v>1</v>
      </c>
      <c r="C1358">
        <v>1</v>
      </c>
      <c r="D1358">
        <v>0</v>
      </c>
      <c r="E1358">
        <v>0</v>
      </c>
      <c r="F1358">
        <v>1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 s="5">
        <v>4</v>
      </c>
    </row>
    <row r="1359" spans="1:20" x14ac:dyDescent="0.2">
      <c r="A1359">
        <v>1378</v>
      </c>
      <c r="B1359">
        <v>1</v>
      </c>
      <c r="C1359">
        <v>0</v>
      </c>
      <c r="D1359">
        <v>0</v>
      </c>
      <c r="E1359">
        <v>0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1</v>
      </c>
      <c r="T1359" s="5">
        <v>3</v>
      </c>
    </row>
    <row r="1360" spans="1:20" x14ac:dyDescent="0.2">
      <c r="A1360">
        <v>1379</v>
      </c>
      <c r="B1360">
        <v>1</v>
      </c>
      <c r="C1360">
        <v>0</v>
      </c>
      <c r="D1360">
        <v>0</v>
      </c>
      <c r="E1360">
        <v>0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1</v>
      </c>
      <c r="T1360" s="5">
        <v>3</v>
      </c>
    </row>
    <row r="1361" spans="1:20" x14ac:dyDescent="0.2">
      <c r="A1361">
        <v>1380</v>
      </c>
      <c r="B1361">
        <v>0</v>
      </c>
      <c r="C1361">
        <v>0</v>
      </c>
      <c r="D1361">
        <v>0</v>
      </c>
      <c r="E1361">
        <v>0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1</v>
      </c>
      <c r="P1361">
        <v>0</v>
      </c>
      <c r="Q1361">
        <v>0</v>
      </c>
      <c r="R1361">
        <v>0</v>
      </c>
      <c r="S1361">
        <v>0</v>
      </c>
      <c r="T1361" s="5">
        <v>3</v>
      </c>
    </row>
    <row r="1362" spans="1:20" x14ac:dyDescent="0.2">
      <c r="A1362">
        <v>1381</v>
      </c>
      <c r="B1362">
        <v>0</v>
      </c>
      <c r="C1362">
        <v>0</v>
      </c>
      <c r="D1362">
        <v>0</v>
      </c>
      <c r="E1362">
        <v>0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v>0</v>
      </c>
      <c r="O1362">
        <v>1</v>
      </c>
      <c r="P1362">
        <v>0</v>
      </c>
      <c r="Q1362">
        <v>0</v>
      </c>
      <c r="R1362">
        <v>0</v>
      </c>
      <c r="S1362">
        <v>0</v>
      </c>
      <c r="T1362" s="5">
        <v>3</v>
      </c>
    </row>
    <row r="1363" spans="1:20" x14ac:dyDescent="0.2">
      <c r="A1363">
        <v>1382</v>
      </c>
      <c r="B1363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 s="5">
        <v>2</v>
      </c>
    </row>
    <row r="1364" spans="1:20" x14ac:dyDescent="0.2">
      <c r="A1364">
        <v>1383</v>
      </c>
      <c r="B1364">
        <v>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  <c r="Q1364">
        <v>0</v>
      </c>
      <c r="R1364">
        <v>0</v>
      </c>
      <c r="S1364">
        <v>0</v>
      </c>
      <c r="T1364" s="5">
        <v>2</v>
      </c>
    </row>
    <row r="1365" spans="1:20" x14ac:dyDescent="0.2">
      <c r="A1365">
        <v>1384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 s="5">
        <v>1</v>
      </c>
    </row>
    <row r="1366" spans="1:20" x14ac:dyDescent="0.2">
      <c r="A1366">
        <v>1385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 s="5">
        <v>1</v>
      </c>
    </row>
    <row r="1367" spans="1:20" x14ac:dyDescent="0.2">
      <c r="A1367">
        <v>1386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 s="5">
        <v>1</v>
      </c>
    </row>
    <row r="1368" spans="1:20" x14ac:dyDescent="0.2">
      <c r="A1368">
        <v>1387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 s="5">
        <v>2</v>
      </c>
    </row>
    <row r="1369" spans="1:20" x14ac:dyDescent="0.2">
      <c r="A1369">
        <v>1388</v>
      </c>
      <c r="B1369">
        <v>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 s="5">
        <v>2</v>
      </c>
    </row>
    <row r="1370" spans="1:20" x14ac:dyDescent="0.2">
      <c r="A1370">
        <v>1389</v>
      </c>
      <c r="B1370">
        <v>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 s="5">
        <v>2</v>
      </c>
    </row>
    <row r="1371" spans="1:20" x14ac:dyDescent="0.2">
      <c r="A1371">
        <v>1390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 s="5">
        <v>1</v>
      </c>
    </row>
    <row r="1372" spans="1:20" x14ac:dyDescent="0.2">
      <c r="A1372">
        <v>1391</v>
      </c>
      <c r="B1372">
        <v>1</v>
      </c>
      <c r="C1372">
        <v>0</v>
      </c>
      <c r="D1372">
        <v>0</v>
      </c>
      <c r="E1372">
        <v>0</v>
      </c>
      <c r="F1372">
        <v>1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1</v>
      </c>
      <c r="Q1372">
        <v>0</v>
      </c>
      <c r="R1372">
        <v>1</v>
      </c>
      <c r="S1372">
        <v>0</v>
      </c>
      <c r="T1372" s="5">
        <v>4</v>
      </c>
    </row>
    <row r="1373" spans="1:20" x14ac:dyDescent="0.2">
      <c r="A1373">
        <v>1392</v>
      </c>
      <c r="B1373">
        <v>0</v>
      </c>
      <c r="C1373">
        <v>0</v>
      </c>
      <c r="D1373">
        <v>0</v>
      </c>
      <c r="E1373">
        <v>0</v>
      </c>
      <c r="F1373">
        <v>1</v>
      </c>
      <c r="G1373">
        <v>0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 s="5">
        <v>2</v>
      </c>
    </row>
    <row r="1374" spans="1:20" x14ac:dyDescent="0.2">
      <c r="A1374">
        <v>1393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1</v>
      </c>
      <c r="P1374">
        <v>0</v>
      </c>
      <c r="Q1374">
        <v>0</v>
      </c>
      <c r="R1374">
        <v>0</v>
      </c>
      <c r="S1374">
        <v>0</v>
      </c>
      <c r="T1374" s="5">
        <v>2</v>
      </c>
    </row>
    <row r="1375" spans="1:20" x14ac:dyDescent="0.2">
      <c r="A1375">
        <v>1394</v>
      </c>
      <c r="B1375">
        <v>0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 s="5">
        <v>1</v>
      </c>
    </row>
    <row r="1376" spans="1:20" x14ac:dyDescent="0.2">
      <c r="A1376">
        <v>1395</v>
      </c>
      <c r="B1376">
        <v>0</v>
      </c>
      <c r="C1376">
        <v>0</v>
      </c>
      <c r="D1376">
        <v>0</v>
      </c>
      <c r="E1376">
        <v>0</v>
      </c>
      <c r="F1376">
        <v>1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 s="5">
        <v>2</v>
      </c>
    </row>
    <row r="1377" spans="1:20" x14ac:dyDescent="0.2">
      <c r="A1377">
        <v>1396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1</v>
      </c>
      <c r="Q1377">
        <v>0</v>
      </c>
      <c r="R1377">
        <v>0</v>
      </c>
      <c r="S1377">
        <v>0</v>
      </c>
      <c r="T1377" s="5">
        <v>3</v>
      </c>
    </row>
    <row r="1378" spans="1:20" x14ac:dyDescent="0.2">
      <c r="A1378">
        <v>1397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 s="5">
        <v>1</v>
      </c>
    </row>
    <row r="1379" spans="1:20" x14ac:dyDescent="0.2">
      <c r="A1379">
        <v>1398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1</v>
      </c>
      <c r="S1379">
        <v>0</v>
      </c>
      <c r="T1379" s="5">
        <v>2</v>
      </c>
    </row>
    <row r="1380" spans="1:20" x14ac:dyDescent="0.2">
      <c r="A1380">
        <v>1399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 s="5">
        <v>1</v>
      </c>
    </row>
    <row r="1381" spans="1:20" x14ac:dyDescent="0.2">
      <c r="A1381">
        <v>1400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 s="5">
        <v>1</v>
      </c>
    </row>
    <row r="1382" spans="1:20" x14ac:dyDescent="0.2">
      <c r="A1382">
        <v>1401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 s="5">
        <v>1</v>
      </c>
    </row>
    <row r="1383" spans="1:20" x14ac:dyDescent="0.2">
      <c r="A1383">
        <v>1404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 s="5">
        <v>2</v>
      </c>
    </row>
    <row r="1384" spans="1:20" x14ac:dyDescent="0.2">
      <c r="A1384">
        <v>1405</v>
      </c>
      <c r="B1384">
        <v>0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 s="5">
        <v>2</v>
      </c>
    </row>
    <row r="1385" spans="1:20" x14ac:dyDescent="0.2">
      <c r="A1385">
        <v>1406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 s="5">
        <v>1</v>
      </c>
    </row>
    <row r="1386" spans="1:20" x14ac:dyDescent="0.2">
      <c r="A1386">
        <v>1407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1</v>
      </c>
      <c r="R1386">
        <v>0</v>
      </c>
      <c r="S1386">
        <v>0</v>
      </c>
      <c r="T1386" s="5">
        <v>2</v>
      </c>
    </row>
    <row r="1387" spans="1:20" x14ac:dyDescent="0.2">
      <c r="A1387">
        <v>1408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0</v>
      </c>
      <c r="R1387">
        <v>1</v>
      </c>
      <c r="S1387">
        <v>0</v>
      </c>
      <c r="T1387" s="5">
        <v>3</v>
      </c>
    </row>
    <row r="1388" spans="1:20" x14ac:dyDescent="0.2">
      <c r="A1388">
        <v>1409</v>
      </c>
      <c r="B1388">
        <v>0</v>
      </c>
      <c r="C1388">
        <v>0</v>
      </c>
      <c r="D1388">
        <v>0</v>
      </c>
      <c r="E1388">
        <v>0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1</v>
      </c>
      <c r="P1388">
        <v>0</v>
      </c>
      <c r="Q1388">
        <v>0</v>
      </c>
      <c r="R1388">
        <v>0</v>
      </c>
      <c r="S1388">
        <v>0</v>
      </c>
      <c r="T1388" s="5">
        <v>2</v>
      </c>
    </row>
    <row r="1389" spans="1:20" x14ac:dyDescent="0.2">
      <c r="A1389">
        <v>1410</v>
      </c>
      <c r="B1389">
        <v>0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 s="5">
        <v>2</v>
      </c>
    </row>
    <row r="1390" spans="1:20" x14ac:dyDescent="0.2">
      <c r="A1390">
        <v>1411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 s="5">
        <v>1</v>
      </c>
    </row>
    <row r="1391" spans="1:20" x14ac:dyDescent="0.2">
      <c r="A1391">
        <v>1412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 s="5">
        <v>1</v>
      </c>
    </row>
    <row r="1392" spans="1:20" x14ac:dyDescent="0.2">
      <c r="A1392">
        <v>1413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 s="5">
        <v>1</v>
      </c>
    </row>
    <row r="1393" spans="1:20" x14ac:dyDescent="0.2">
      <c r="A1393">
        <v>1414</v>
      </c>
      <c r="B1393">
        <v>0</v>
      </c>
      <c r="C1393">
        <v>0</v>
      </c>
      <c r="D1393">
        <v>0</v>
      </c>
      <c r="E1393">
        <v>0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 s="5">
        <v>1</v>
      </c>
    </row>
    <row r="1394" spans="1:20" x14ac:dyDescent="0.2">
      <c r="A1394">
        <v>1415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1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 s="5">
        <v>3</v>
      </c>
    </row>
    <row r="1395" spans="1:20" x14ac:dyDescent="0.2">
      <c r="A1395">
        <v>1416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 s="5">
        <v>2</v>
      </c>
    </row>
    <row r="1396" spans="1:20" x14ac:dyDescent="0.2">
      <c r="A1396">
        <v>1417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 s="5">
        <v>1</v>
      </c>
    </row>
    <row r="1397" spans="1:20" x14ac:dyDescent="0.2">
      <c r="A1397">
        <v>1419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 s="5">
        <v>1</v>
      </c>
    </row>
    <row r="1398" spans="1:20" x14ac:dyDescent="0.2">
      <c r="A1398">
        <v>1420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 s="5">
        <v>1</v>
      </c>
    </row>
    <row r="1399" spans="1:20" x14ac:dyDescent="0.2">
      <c r="A1399">
        <v>1421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 s="5">
        <v>1</v>
      </c>
    </row>
    <row r="1400" spans="1:20" x14ac:dyDescent="0.2">
      <c r="A1400">
        <v>1422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</v>
      </c>
      <c r="O1400">
        <v>0</v>
      </c>
      <c r="P1400">
        <v>0</v>
      </c>
      <c r="Q1400">
        <v>1</v>
      </c>
      <c r="R1400">
        <v>0</v>
      </c>
      <c r="S1400">
        <v>0</v>
      </c>
      <c r="T1400" s="5">
        <v>2</v>
      </c>
    </row>
    <row r="1401" spans="1:20" x14ac:dyDescent="0.2">
      <c r="A1401">
        <v>1423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 s="5">
        <v>1</v>
      </c>
    </row>
    <row r="1402" spans="1:20" x14ac:dyDescent="0.2">
      <c r="A1402">
        <v>1424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 s="5">
        <v>1</v>
      </c>
    </row>
    <row r="1403" spans="1:20" x14ac:dyDescent="0.2">
      <c r="A1403">
        <v>1425</v>
      </c>
      <c r="B1403">
        <v>0</v>
      </c>
      <c r="C1403">
        <v>0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 s="5">
        <v>1</v>
      </c>
    </row>
    <row r="1404" spans="1:20" x14ac:dyDescent="0.2">
      <c r="A1404">
        <v>1426</v>
      </c>
      <c r="B1404">
        <v>0</v>
      </c>
      <c r="C1404">
        <v>0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 s="5">
        <v>1</v>
      </c>
    </row>
    <row r="1405" spans="1:20" x14ac:dyDescent="0.2">
      <c r="A1405">
        <v>1427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1</v>
      </c>
      <c r="R1405">
        <v>0</v>
      </c>
      <c r="S1405">
        <v>0</v>
      </c>
      <c r="T1405" s="5">
        <v>1</v>
      </c>
    </row>
    <row r="1406" spans="1:20" x14ac:dyDescent="0.2">
      <c r="A1406">
        <v>1428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 s="5">
        <v>1</v>
      </c>
    </row>
    <row r="1407" spans="1:20" x14ac:dyDescent="0.2">
      <c r="A1407">
        <v>1429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 s="5">
        <v>1</v>
      </c>
    </row>
    <row r="1408" spans="1:20" x14ac:dyDescent="0.2">
      <c r="A1408">
        <v>1430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0</v>
      </c>
      <c r="S1408">
        <v>0</v>
      </c>
      <c r="T1408" s="5">
        <v>1</v>
      </c>
    </row>
    <row r="1409" spans="1:20" x14ac:dyDescent="0.2">
      <c r="A1409">
        <v>1431</v>
      </c>
      <c r="B1409">
        <v>1</v>
      </c>
      <c r="C1409">
        <v>0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 s="5">
        <v>2</v>
      </c>
    </row>
    <row r="1410" spans="1:20" x14ac:dyDescent="0.2">
      <c r="A1410">
        <v>1432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 s="5">
        <v>1</v>
      </c>
    </row>
    <row r="1411" spans="1:20" x14ac:dyDescent="0.2">
      <c r="A1411">
        <v>1433</v>
      </c>
      <c r="B1411">
        <v>0</v>
      </c>
      <c r="C1411">
        <v>0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 s="5">
        <v>2</v>
      </c>
    </row>
    <row r="1412" spans="1:20" x14ac:dyDescent="0.2">
      <c r="A1412">
        <v>1434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 s="5">
        <v>1</v>
      </c>
    </row>
    <row r="1413" spans="1:20" x14ac:dyDescent="0.2">
      <c r="A1413">
        <v>1436</v>
      </c>
      <c r="B1413">
        <v>0</v>
      </c>
      <c r="C1413">
        <v>0</v>
      </c>
      <c r="D1413">
        <v>0</v>
      </c>
      <c r="E1413">
        <v>0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 s="5">
        <v>1</v>
      </c>
    </row>
    <row r="1414" spans="1:20" x14ac:dyDescent="0.2">
      <c r="A1414">
        <v>1437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 s="5">
        <v>1</v>
      </c>
    </row>
    <row r="1415" spans="1:20" x14ac:dyDescent="0.2">
      <c r="A1415">
        <v>1438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1</v>
      </c>
      <c r="R1415">
        <v>0</v>
      </c>
      <c r="S1415">
        <v>0</v>
      </c>
      <c r="T1415" s="5">
        <v>2</v>
      </c>
    </row>
    <row r="1416" spans="1:20" x14ac:dyDescent="0.2">
      <c r="A1416">
        <v>1439</v>
      </c>
      <c r="B1416">
        <v>0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 s="5">
        <v>1</v>
      </c>
    </row>
    <row r="1417" spans="1:20" x14ac:dyDescent="0.2">
      <c r="A1417">
        <v>1440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 s="5">
        <v>1</v>
      </c>
    </row>
    <row r="1418" spans="1:20" x14ac:dyDescent="0.2">
      <c r="A1418">
        <v>1441</v>
      </c>
      <c r="B1418">
        <v>0</v>
      </c>
      <c r="C1418">
        <v>0</v>
      </c>
      <c r="D1418">
        <v>0</v>
      </c>
      <c r="E1418">
        <v>0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1</v>
      </c>
      <c r="P1418">
        <v>0</v>
      </c>
      <c r="Q1418">
        <v>0</v>
      </c>
      <c r="R1418">
        <v>0</v>
      </c>
      <c r="S1418">
        <v>0</v>
      </c>
      <c r="T1418" s="5">
        <v>2</v>
      </c>
    </row>
    <row r="1419" spans="1:20" x14ac:dyDescent="0.2">
      <c r="A1419">
        <v>1442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 s="5">
        <v>1</v>
      </c>
    </row>
    <row r="1420" spans="1:20" x14ac:dyDescent="0.2">
      <c r="A1420">
        <v>1443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 s="5">
        <v>1</v>
      </c>
    </row>
    <row r="1421" spans="1:20" x14ac:dyDescent="0.2">
      <c r="A1421">
        <v>1444</v>
      </c>
      <c r="B1421">
        <v>0</v>
      </c>
      <c r="C1421">
        <v>0</v>
      </c>
      <c r="D1421">
        <v>0</v>
      </c>
      <c r="E1421">
        <v>0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 s="5">
        <v>1</v>
      </c>
    </row>
    <row r="1422" spans="1:20" x14ac:dyDescent="0.2">
      <c r="A1422">
        <v>1445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1</v>
      </c>
      <c r="S1422">
        <v>0</v>
      </c>
      <c r="T1422" s="5">
        <v>2</v>
      </c>
    </row>
    <row r="1423" spans="1:20" x14ac:dyDescent="0.2">
      <c r="A1423">
        <v>1446</v>
      </c>
      <c r="B1423">
        <v>0</v>
      </c>
      <c r="C1423">
        <v>0</v>
      </c>
      <c r="D1423">
        <v>0</v>
      </c>
      <c r="E1423">
        <v>0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 s="5">
        <v>1</v>
      </c>
    </row>
    <row r="1424" spans="1:20" x14ac:dyDescent="0.2">
      <c r="A1424">
        <v>1447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 s="5">
        <v>1</v>
      </c>
    </row>
    <row r="1425" spans="1:20" x14ac:dyDescent="0.2">
      <c r="A1425">
        <v>1448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 s="5">
        <v>1</v>
      </c>
    </row>
    <row r="1426" spans="1:20" x14ac:dyDescent="0.2">
      <c r="A1426">
        <v>1449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 s="5">
        <v>1</v>
      </c>
    </row>
    <row r="1427" spans="1:20" x14ac:dyDescent="0.2">
      <c r="A1427">
        <v>1450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0</v>
      </c>
      <c r="T1427" s="5">
        <v>1</v>
      </c>
    </row>
    <row r="1428" spans="1:20" x14ac:dyDescent="0.2">
      <c r="A1428">
        <v>1453</v>
      </c>
      <c r="B1428">
        <v>0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0</v>
      </c>
      <c r="S1428">
        <v>0</v>
      </c>
      <c r="T1428" s="5">
        <v>2</v>
      </c>
    </row>
    <row r="1429" spans="1:20" x14ac:dyDescent="0.2">
      <c r="A1429">
        <v>1454</v>
      </c>
      <c r="B1429">
        <v>0</v>
      </c>
      <c r="C1429">
        <v>0</v>
      </c>
      <c r="D1429">
        <v>0</v>
      </c>
      <c r="E1429">
        <v>0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 s="5">
        <v>1</v>
      </c>
    </row>
    <row r="1430" spans="1:20" x14ac:dyDescent="0.2">
      <c r="A1430">
        <v>1455</v>
      </c>
      <c r="B1430">
        <v>0</v>
      </c>
      <c r="C1430">
        <v>0</v>
      </c>
      <c r="D1430">
        <v>0</v>
      </c>
      <c r="E1430">
        <v>0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0</v>
      </c>
      <c r="S1430">
        <v>0</v>
      </c>
      <c r="T1430" s="5">
        <v>2</v>
      </c>
    </row>
    <row r="1431" spans="1:20" x14ac:dyDescent="0.2">
      <c r="A1431">
        <v>1456</v>
      </c>
      <c r="B1431">
        <v>0</v>
      </c>
      <c r="C1431">
        <v>0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 s="5">
        <v>1</v>
      </c>
    </row>
    <row r="1432" spans="1:20" x14ac:dyDescent="0.2">
      <c r="A1432">
        <v>1457</v>
      </c>
      <c r="B1432">
        <v>0</v>
      </c>
      <c r="C1432">
        <v>0</v>
      </c>
      <c r="D1432">
        <v>0</v>
      </c>
      <c r="E1432">
        <v>0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0</v>
      </c>
      <c r="S1432">
        <v>0</v>
      </c>
      <c r="T1432" s="5">
        <v>2</v>
      </c>
    </row>
    <row r="1433" spans="1:20" x14ac:dyDescent="0.2">
      <c r="A1433">
        <v>1458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1</v>
      </c>
      <c r="P1433">
        <v>0</v>
      </c>
      <c r="Q1433">
        <v>0</v>
      </c>
      <c r="R1433">
        <v>0</v>
      </c>
      <c r="S1433">
        <v>0</v>
      </c>
      <c r="T1433" s="5">
        <v>1</v>
      </c>
    </row>
    <row r="1434" spans="1:20" x14ac:dyDescent="0.2">
      <c r="A1434">
        <v>1459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0</v>
      </c>
      <c r="P1434">
        <v>0</v>
      </c>
      <c r="Q1434">
        <v>1</v>
      </c>
      <c r="R1434">
        <v>0</v>
      </c>
      <c r="S1434">
        <v>0</v>
      </c>
      <c r="T1434" s="5">
        <v>2</v>
      </c>
    </row>
    <row r="1435" spans="1:20" x14ac:dyDescent="0.2">
      <c r="A1435">
        <v>1460</v>
      </c>
      <c r="B1435">
        <v>0</v>
      </c>
      <c r="C1435">
        <v>0</v>
      </c>
      <c r="D1435">
        <v>0</v>
      </c>
      <c r="E1435">
        <v>1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0</v>
      </c>
      <c r="P1435">
        <v>0</v>
      </c>
      <c r="Q1435">
        <v>0</v>
      </c>
      <c r="R1435">
        <v>0</v>
      </c>
      <c r="S1435">
        <v>0</v>
      </c>
      <c r="T1435" s="5">
        <v>3</v>
      </c>
    </row>
    <row r="1436" spans="1:20" x14ac:dyDescent="0.2">
      <c r="A1436">
        <v>1461</v>
      </c>
      <c r="B1436">
        <v>0</v>
      </c>
      <c r="C1436">
        <v>0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 s="5">
        <v>1</v>
      </c>
    </row>
    <row r="1437" spans="1:20" x14ac:dyDescent="0.2">
      <c r="A1437">
        <v>1462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 s="5">
        <v>1</v>
      </c>
    </row>
    <row r="1438" spans="1:20" x14ac:dyDescent="0.2">
      <c r="A1438">
        <v>1463</v>
      </c>
      <c r="B1438">
        <v>0</v>
      </c>
      <c r="C1438">
        <v>0</v>
      </c>
      <c r="D1438">
        <v>0</v>
      </c>
      <c r="E1438">
        <v>0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</v>
      </c>
      <c r="P1438">
        <v>0</v>
      </c>
      <c r="Q1438">
        <v>0</v>
      </c>
      <c r="R1438">
        <v>0</v>
      </c>
      <c r="S1438">
        <v>0</v>
      </c>
      <c r="T1438" s="5">
        <v>2</v>
      </c>
    </row>
    <row r="1439" spans="1:20" x14ac:dyDescent="0.2">
      <c r="A1439">
        <v>1464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0</v>
      </c>
      <c r="R1439">
        <v>0</v>
      </c>
      <c r="S1439">
        <v>0</v>
      </c>
      <c r="T1439" s="5">
        <v>1</v>
      </c>
    </row>
    <row r="1440" spans="1:20" x14ac:dyDescent="0.2">
      <c r="A1440">
        <v>1465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 s="5">
        <v>1</v>
      </c>
    </row>
    <row r="1441" spans="1:20" x14ac:dyDescent="0.2">
      <c r="A1441">
        <v>1466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1</v>
      </c>
      <c r="H1441">
        <v>0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 s="5">
        <v>2</v>
      </c>
    </row>
    <row r="1442" spans="1:20" x14ac:dyDescent="0.2">
      <c r="A1442">
        <v>1467</v>
      </c>
      <c r="B1442">
        <v>0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 s="5">
        <v>2</v>
      </c>
    </row>
    <row r="1443" spans="1:20" x14ac:dyDescent="0.2">
      <c r="A1443">
        <v>1468</v>
      </c>
      <c r="B1443">
        <v>0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1</v>
      </c>
      <c r="P1443">
        <v>0</v>
      </c>
      <c r="Q1443">
        <v>0</v>
      </c>
      <c r="R1443">
        <v>0</v>
      </c>
      <c r="S1443">
        <v>0</v>
      </c>
      <c r="T1443" s="5">
        <v>2</v>
      </c>
    </row>
    <row r="1444" spans="1:20" x14ac:dyDescent="0.2">
      <c r="A1444">
        <v>1470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1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 s="5">
        <v>1</v>
      </c>
    </row>
    <row r="1445" spans="1:20" x14ac:dyDescent="0.2">
      <c r="A1445">
        <v>1471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 s="5">
        <v>1</v>
      </c>
    </row>
    <row r="1446" spans="1:20" x14ac:dyDescent="0.2">
      <c r="A1446">
        <v>1472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 s="5">
        <v>2</v>
      </c>
    </row>
    <row r="1447" spans="1:20" x14ac:dyDescent="0.2">
      <c r="A1447">
        <v>1473</v>
      </c>
      <c r="B1447">
        <v>1</v>
      </c>
      <c r="C1447">
        <v>0</v>
      </c>
      <c r="D1447">
        <v>0</v>
      </c>
      <c r="E1447">
        <v>0</v>
      </c>
      <c r="F1447">
        <v>1</v>
      </c>
      <c r="G1447">
        <v>1</v>
      </c>
      <c r="H1447">
        <v>0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 s="5">
        <v>4</v>
      </c>
    </row>
    <row r="1448" spans="1:20" x14ac:dyDescent="0.2">
      <c r="A1448">
        <v>1474</v>
      </c>
      <c r="B1448">
        <v>0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 s="5">
        <v>2</v>
      </c>
    </row>
    <row r="1449" spans="1:20" x14ac:dyDescent="0.2">
      <c r="A1449">
        <v>1475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0</v>
      </c>
      <c r="R1449">
        <v>0</v>
      </c>
      <c r="S1449">
        <v>0</v>
      </c>
      <c r="T1449" s="5">
        <v>1</v>
      </c>
    </row>
    <row r="1450" spans="1:20" x14ac:dyDescent="0.2">
      <c r="A1450">
        <v>1476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0</v>
      </c>
      <c r="I1450">
        <v>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 s="5">
        <v>2</v>
      </c>
    </row>
    <row r="1451" spans="1:20" x14ac:dyDescent="0.2">
      <c r="A1451">
        <v>1477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0</v>
      </c>
      <c r="T1451" s="5">
        <v>1</v>
      </c>
    </row>
    <row r="1452" spans="1:20" x14ac:dyDescent="0.2">
      <c r="A1452">
        <v>1479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v>0</v>
      </c>
      <c r="Q1452">
        <v>1</v>
      </c>
      <c r="R1452">
        <v>0</v>
      </c>
      <c r="S1452">
        <v>0</v>
      </c>
      <c r="T1452" s="5">
        <v>3</v>
      </c>
    </row>
    <row r="1453" spans="1:20" x14ac:dyDescent="0.2">
      <c r="A1453">
        <v>1480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0</v>
      </c>
      <c r="T1453" s="5">
        <v>3</v>
      </c>
    </row>
    <row r="1454" spans="1:20" x14ac:dyDescent="0.2">
      <c r="A1454">
        <v>1482</v>
      </c>
      <c r="B1454">
        <v>0</v>
      </c>
      <c r="C1454">
        <v>0</v>
      </c>
      <c r="D1454">
        <v>0</v>
      </c>
      <c r="E1454">
        <v>0</v>
      </c>
      <c r="F1454">
        <v>1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 s="5">
        <v>2</v>
      </c>
    </row>
    <row r="1455" spans="1:20" x14ac:dyDescent="0.2">
      <c r="A1455">
        <v>1483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 s="5">
        <v>2</v>
      </c>
    </row>
    <row r="1456" spans="1:20" x14ac:dyDescent="0.2">
      <c r="A1456">
        <v>1484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</v>
      </c>
      <c r="O1456">
        <v>0</v>
      </c>
      <c r="P1456">
        <v>0</v>
      </c>
      <c r="Q1456">
        <v>0</v>
      </c>
      <c r="R1456">
        <v>0</v>
      </c>
      <c r="S1456">
        <v>0</v>
      </c>
      <c r="T1456" s="5">
        <v>1</v>
      </c>
    </row>
    <row r="1457" spans="1:20" x14ac:dyDescent="0.2">
      <c r="A1457">
        <v>1485</v>
      </c>
      <c r="B1457">
        <v>0</v>
      </c>
      <c r="C1457">
        <v>0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 s="5">
        <v>1</v>
      </c>
    </row>
    <row r="1458" spans="1:20" x14ac:dyDescent="0.2">
      <c r="A1458">
        <v>1486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 s="5">
        <v>1</v>
      </c>
    </row>
    <row r="1459" spans="1:20" x14ac:dyDescent="0.2">
      <c r="A1459">
        <v>1487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 s="5">
        <v>2</v>
      </c>
    </row>
    <row r="1460" spans="1:20" x14ac:dyDescent="0.2">
      <c r="A1460">
        <v>1488</v>
      </c>
      <c r="B1460">
        <v>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1</v>
      </c>
      <c r="S1460">
        <v>0</v>
      </c>
      <c r="T1460" s="5">
        <v>4</v>
      </c>
    </row>
    <row r="1461" spans="1:20" x14ac:dyDescent="0.2">
      <c r="A1461">
        <v>1489</v>
      </c>
      <c r="B1461">
        <v>0</v>
      </c>
      <c r="C1461">
        <v>0</v>
      </c>
      <c r="D1461">
        <v>1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 s="5">
        <v>3</v>
      </c>
    </row>
    <row r="1462" spans="1:20" x14ac:dyDescent="0.2">
      <c r="A1462">
        <v>1490</v>
      </c>
      <c r="B1462">
        <v>0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 s="5">
        <v>1</v>
      </c>
    </row>
    <row r="1463" spans="1:20" x14ac:dyDescent="0.2">
      <c r="A1463">
        <v>1493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1</v>
      </c>
      <c r="P1463">
        <v>0</v>
      </c>
      <c r="Q1463">
        <v>0</v>
      </c>
      <c r="R1463">
        <v>0</v>
      </c>
      <c r="S1463">
        <v>0</v>
      </c>
      <c r="T1463" s="5">
        <v>1</v>
      </c>
    </row>
    <row r="1464" spans="1:20" x14ac:dyDescent="0.2">
      <c r="A1464">
        <v>1494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 s="5">
        <v>1</v>
      </c>
    </row>
    <row r="1465" spans="1:20" x14ac:dyDescent="0.2">
      <c r="A1465">
        <v>1495</v>
      </c>
      <c r="B1465">
        <v>1</v>
      </c>
      <c r="C1465">
        <v>1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 s="5">
        <v>3</v>
      </c>
    </row>
    <row r="1466" spans="1:20" x14ac:dyDescent="0.2">
      <c r="A1466">
        <v>1496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0</v>
      </c>
      <c r="Q1466">
        <v>0</v>
      </c>
      <c r="R1466">
        <v>0</v>
      </c>
      <c r="S1466">
        <v>0</v>
      </c>
      <c r="T1466" s="5">
        <v>2</v>
      </c>
    </row>
    <row r="1467" spans="1:20" x14ac:dyDescent="0.2">
      <c r="A1467">
        <v>1497</v>
      </c>
      <c r="B1467">
        <v>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 s="5">
        <v>1</v>
      </c>
    </row>
    <row r="1468" spans="1:20" x14ac:dyDescent="0.2">
      <c r="A1468">
        <v>1498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v>0</v>
      </c>
      <c r="S1468">
        <v>0</v>
      </c>
      <c r="T1468" s="5">
        <v>2</v>
      </c>
    </row>
    <row r="1469" spans="1:20" x14ac:dyDescent="0.2">
      <c r="A1469">
        <v>1499</v>
      </c>
      <c r="B1469">
        <v>1</v>
      </c>
      <c r="C1469">
        <v>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1</v>
      </c>
      <c r="R1469">
        <v>0</v>
      </c>
      <c r="S1469">
        <v>0</v>
      </c>
      <c r="T1469" s="5">
        <v>3</v>
      </c>
    </row>
    <row r="1470" spans="1:20" x14ac:dyDescent="0.2">
      <c r="A1470">
        <v>1500</v>
      </c>
      <c r="B1470">
        <v>0</v>
      </c>
      <c r="C1470">
        <v>0</v>
      </c>
      <c r="D1470">
        <v>0</v>
      </c>
      <c r="E1470">
        <v>0</v>
      </c>
      <c r="F1470">
        <v>1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 s="5">
        <v>2</v>
      </c>
    </row>
    <row r="1471" spans="1:20" x14ac:dyDescent="0.2">
      <c r="A1471">
        <v>1501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 s="5">
        <v>1</v>
      </c>
    </row>
    <row r="1472" spans="1:20" x14ac:dyDescent="0.2">
      <c r="A1472">
        <v>1502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0</v>
      </c>
      <c r="Q1472">
        <v>0</v>
      </c>
      <c r="R1472">
        <v>0</v>
      </c>
      <c r="S1472">
        <v>0</v>
      </c>
      <c r="T1472" s="5">
        <v>1</v>
      </c>
    </row>
    <row r="1473" spans="1:20" x14ac:dyDescent="0.2">
      <c r="A1473">
        <v>1503</v>
      </c>
      <c r="B1473">
        <v>0</v>
      </c>
      <c r="C1473">
        <v>0</v>
      </c>
      <c r="D1473">
        <v>0</v>
      </c>
      <c r="E1473">
        <v>0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 s="5">
        <v>1</v>
      </c>
    </row>
    <row r="1474" spans="1:20" x14ac:dyDescent="0.2">
      <c r="A1474">
        <v>1504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 s="5">
        <v>1</v>
      </c>
    </row>
    <row r="1475" spans="1:20" x14ac:dyDescent="0.2">
      <c r="A1475">
        <v>1507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1</v>
      </c>
      <c r="S1475">
        <v>0</v>
      </c>
      <c r="T1475" s="5">
        <v>2</v>
      </c>
    </row>
    <row r="1476" spans="1:20" x14ac:dyDescent="0.2">
      <c r="A1476">
        <v>1508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1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 s="5">
        <v>1</v>
      </c>
    </row>
    <row r="1477" spans="1:20" x14ac:dyDescent="0.2">
      <c r="A1477">
        <v>1509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 s="5">
        <v>1</v>
      </c>
    </row>
    <row r="1478" spans="1:20" x14ac:dyDescent="0.2">
      <c r="A1478">
        <v>1510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1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 s="5">
        <v>1</v>
      </c>
    </row>
    <row r="1479" spans="1:20" x14ac:dyDescent="0.2">
      <c r="A1479">
        <v>1511</v>
      </c>
      <c r="B1479">
        <v>0</v>
      </c>
      <c r="C1479">
        <v>0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 s="5">
        <v>1</v>
      </c>
    </row>
    <row r="1480" spans="1:20" x14ac:dyDescent="0.2">
      <c r="A1480">
        <v>1513</v>
      </c>
      <c r="B1480">
        <v>0</v>
      </c>
      <c r="C1480">
        <v>0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 s="5">
        <v>1</v>
      </c>
    </row>
    <row r="1481" spans="1:20" x14ac:dyDescent="0.2">
      <c r="A1481">
        <v>1514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0</v>
      </c>
      <c r="T1481" s="5">
        <v>1</v>
      </c>
    </row>
    <row r="1482" spans="1:20" x14ac:dyDescent="0.2">
      <c r="A1482">
        <v>1515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1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0</v>
      </c>
      <c r="S1482">
        <v>0</v>
      </c>
      <c r="T1482" s="5">
        <v>2</v>
      </c>
    </row>
    <row r="1483" spans="1:20" x14ac:dyDescent="0.2">
      <c r="A1483">
        <v>1516</v>
      </c>
      <c r="B1483">
        <v>0</v>
      </c>
      <c r="C1483">
        <v>0</v>
      </c>
      <c r="D1483">
        <v>0</v>
      </c>
      <c r="E1483">
        <v>0</v>
      </c>
      <c r="F1483">
        <v>1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 s="5">
        <v>1</v>
      </c>
    </row>
    <row r="1484" spans="1:20" x14ac:dyDescent="0.2">
      <c r="A1484">
        <v>1517</v>
      </c>
      <c r="B1484">
        <v>0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 s="5">
        <v>1</v>
      </c>
    </row>
    <row r="1485" spans="1:20" x14ac:dyDescent="0.2">
      <c r="A1485">
        <v>1518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0</v>
      </c>
      <c r="S1485">
        <v>0</v>
      </c>
      <c r="T1485" s="5">
        <v>2</v>
      </c>
    </row>
    <row r="1486" spans="1:20" x14ac:dyDescent="0.2">
      <c r="A1486">
        <v>1519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 s="5">
        <v>1</v>
      </c>
    </row>
    <row r="1487" spans="1:20" x14ac:dyDescent="0.2">
      <c r="A1487">
        <v>1520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1</v>
      </c>
      <c r="P1487">
        <v>0</v>
      </c>
      <c r="Q1487">
        <v>0</v>
      </c>
      <c r="R1487">
        <v>0</v>
      </c>
      <c r="S1487">
        <v>0</v>
      </c>
      <c r="T1487" s="5">
        <v>1</v>
      </c>
    </row>
    <row r="1488" spans="1:20" x14ac:dyDescent="0.2">
      <c r="A1488">
        <v>1522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1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 s="5">
        <v>1</v>
      </c>
    </row>
    <row r="1489" spans="1:20" x14ac:dyDescent="0.2">
      <c r="A1489">
        <v>1523</v>
      </c>
      <c r="B1489">
        <v>1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1</v>
      </c>
      <c r="P1489">
        <v>0</v>
      </c>
      <c r="Q1489">
        <v>0</v>
      </c>
      <c r="R1489">
        <v>0</v>
      </c>
      <c r="S1489">
        <v>0</v>
      </c>
      <c r="T1489" s="5">
        <v>3</v>
      </c>
    </row>
    <row r="1490" spans="1:20" x14ac:dyDescent="0.2">
      <c r="A1490">
        <v>1524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 s="5">
        <v>1</v>
      </c>
    </row>
    <row r="1491" spans="1:20" x14ac:dyDescent="0.2">
      <c r="A1491">
        <v>1525</v>
      </c>
      <c r="B1491">
        <v>1</v>
      </c>
      <c r="C1491">
        <v>1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1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 s="5">
        <v>4</v>
      </c>
    </row>
    <row r="1492" spans="1:20" x14ac:dyDescent="0.2">
      <c r="A1492">
        <v>1526</v>
      </c>
      <c r="B1492">
        <v>0</v>
      </c>
      <c r="C1492">
        <v>0</v>
      </c>
      <c r="D1492">
        <v>0</v>
      </c>
      <c r="E1492">
        <v>0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 s="5">
        <v>1</v>
      </c>
    </row>
    <row r="1493" spans="1:20" x14ac:dyDescent="0.2">
      <c r="A1493">
        <v>1527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1</v>
      </c>
      <c r="Q1493">
        <v>0</v>
      </c>
      <c r="R1493">
        <v>0</v>
      </c>
      <c r="S1493">
        <v>0</v>
      </c>
      <c r="T1493" s="5">
        <v>2</v>
      </c>
    </row>
    <row r="1494" spans="1:20" x14ac:dyDescent="0.2">
      <c r="A1494">
        <v>1528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 s="5">
        <v>1</v>
      </c>
    </row>
    <row r="1495" spans="1:20" x14ac:dyDescent="0.2">
      <c r="A1495">
        <v>1529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 s="5">
        <v>1</v>
      </c>
    </row>
    <row r="1496" spans="1:20" x14ac:dyDescent="0.2">
      <c r="A1496">
        <v>1531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1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 s="5">
        <v>1</v>
      </c>
    </row>
    <row r="1497" spans="1:20" x14ac:dyDescent="0.2">
      <c r="A1497">
        <v>1532</v>
      </c>
      <c r="B1497">
        <v>0</v>
      </c>
      <c r="C1497">
        <v>0</v>
      </c>
      <c r="D1497">
        <v>0</v>
      </c>
      <c r="E1497">
        <v>0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 s="5">
        <v>1</v>
      </c>
    </row>
    <row r="1498" spans="1:20" x14ac:dyDescent="0.2">
      <c r="A1498">
        <v>1533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 s="5">
        <v>1</v>
      </c>
    </row>
    <row r="1499" spans="1:20" x14ac:dyDescent="0.2">
      <c r="A1499">
        <v>1534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 s="5">
        <v>1</v>
      </c>
    </row>
    <row r="1500" spans="1:20" x14ac:dyDescent="0.2">
      <c r="A1500">
        <v>1535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 s="5">
        <v>2</v>
      </c>
    </row>
    <row r="1501" spans="1:20" x14ac:dyDescent="0.2">
      <c r="A1501">
        <v>1537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 s="5">
        <v>1</v>
      </c>
    </row>
    <row r="1502" spans="1:20" x14ac:dyDescent="0.2">
      <c r="A1502">
        <v>1538</v>
      </c>
      <c r="B1502">
        <v>0</v>
      </c>
      <c r="C1502">
        <v>1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 s="5">
        <v>2</v>
      </c>
    </row>
    <row r="1503" spans="1:20" x14ac:dyDescent="0.2">
      <c r="A1503">
        <v>1539</v>
      </c>
      <c r="B1503">
        <v>0</v>
      </c>
      <c r="C1503">
        <v>0</v>
      </c>
      <c r="D1503">
        <v>0</v>
      </c>
      <c r="E1503">
        <v>0</v>
      </c>
      <c r="F1503">
        <v>1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 s="5">
        <v>2</v>
      </c>
    </row>
    <row r="1504" spans="1:20" x14ac:dyDescent="0.2">
      <c r="A1504">
        <v>1541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1</v>
      </c>
      <c r="P1504">
        <v>0</v>
      </c>
      <c r="Q1504">
        <v>0</v>
      </c>
      <c r="R1504">
        <v>0</v>
      </c>
      <c r="S1504">
        <v>0</v>
      </c>
      <c r="T1504" s="5">
        <v>2</v>
      </c>
    </row>
    <row r="1505" spans="1:20" x14ac:dyDescent="0.2">
      <c r="A1505">
        <v>1542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 s="5">
        <v>3</v>
      </c>
    </row>
    <row r="1506" spans="1:20" x14ac:dyDescent="0.2">
      <c r="A1506">
        <v>1543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 s="5">
        <v>1</v>
      </c>
    </row>
    <row r="1507" spans="1:20" x14ac:dyDescent="0.2">
      <c r="A1507">
        <v>1544</v>
      </c>
      <c r="B1507">
        <v>1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</v>
      </c>
      <c r="Q1507">
        <v>1</v>
      </c>
      <c r="R1507">
        <v>0</v>
      </c>
      <c r="S1507">
        <v>0</v>
      </c>
      <c r="T1507" s="5">
        <v>4</v>
      </c>
    </row>
    <row r="1508" spans="1:20" x14ac:dyDescent="0.2">
      <c r="A1508">
        <v>1545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 s="5">
        <v>1</v>
      </c>
    </row>
    <row r="1509" spans="1:20" x14ac:dyDescent="0.2">
      <c r="A1509">
        <v>1546</v>
      </c>
      <c r="B1509">
        <v>0</v>
      </c>
      <c r="C1509">
        <v>0</v>
      </c>
      <c r="D1509">
        <v>0</v>
      </c>
      <c r="E1509">
        <v>0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 s="5">
        <v>1</v>
      </c>
    </row>
    <row r="1510" spans="1:20" x14ac:dyDescent="0.2">
      <c r="A1510">
        <v>1547</v>
      </c>
      <c r="B1510">
        <v>0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1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 s="5">
        <v>2</v>
      </c>
    </row>
    <row r="1511" spans="1:20" x14ac:dyDescent="0.2">
      <c r="A1511">
        <v>1548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 s="5">
        <v>1</v>
      </c>
    </row>
    <row r="1512" spans="1:20" x14ac:dyDescent="0.2">
      <c r="A1512">
        <v>1549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 s="5">
        <v>2</v>
      </c>
    </row>
    <row r="1513" spans="1:20" x14ac:dyDescent="0.2">
      <c r="A1513">
        <v>1550</v>
      </c>
      <c r="B1513">
        <v>0</v>
      </c>
      <c r="C1513">
        <v>0</v>
      </c>
      <c r="D1513">
        <v>0</v>
      </c>
      <c r="E1513">
        <v>0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1</v>
      </c>
      <c r="P1513">
        <v>0</v>
      </c>
      <c r="Q1513">
        <v>0</v>
      </c>
      <c r="R1513">
        <v>0</v>
      </c>
      <c r="S1513">
        <v>0</v>
      </c>
      <c r="T1513" s="5">
        <v>2</v>
      </c>
    </row>
    <row r="1514" spans="1:20" x14ac:dyDescent="0.2">
      <c r="A1514">
        <v>1551</v>
      </c>
      <c r="B1514">
        <v>0</v>
      </c>
      <c r="C1514">
        <v>1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1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 s="5">
        <v>3</v>
      </c>
    </row>
    <row r="1515" spans="1:20" x14ac:dyDescent="0.2">
      <c r="A1515">
        <v>1552</v>
      </c>
      <c r="B1515">
        <v>1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0</v>
      </c>
      <c r="S1515">
        <v>0</v>
      </c>
      <c r="T1515" s="5">
        <v>3</v>
      </c>
    </row>
    <row r="1516" spans="1:20" x14ac:dyDescent="0.2">
      <c r="A1516">
        <v>1553</v>
      </c>
      <c r="B1516">
        <v>0</v>
      </c>
      <c r="C1516">
        <v>0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 s="5">
        <v>1</v>
      </c>
    </row>
    <row r="1517" spans="1:20" x14ac:dyDescent="0.2">
      <c r="A1517">
        <v>1554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 s="5">
        <v>2</v>
      </c>
    </row>
    <row r="1518" spans="1:20" x14ac:dyDescent="0.2">
      <c r="A1518">
        <v>1555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 s="5">
        <v>1</v>
      </c>
    </row>
    <row r="1519" spans="1:20" x14ac:dyDescent="0.2">
      <c r="A1519">
        <v>1556</v>
      </c>
      <c r="B1519">
        <v>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1</v>
      </c>
      <c r="R1519">
        <v>0</v>
      </c>
      <c r="S1519">
        <v>0</v>
      </c>
      <c r="T1519" s="5">
        <v>3</v>
      </c>
    </row>
    <row r="1520" spans="1:20" x14ac:dyDescent="0.2">
      <c r="A1520">
        <v>1557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 s="5">
        <v>1</v>
      </c>
    </row>
    <row r="1521" spans="1:20" x14ac:dyDescent="0.2">
      <c r="A1521">
        <v>1558</v>
      </c>
      <c r="B1521">
        <v>0</v>
      </c>
      <c r="C1521">
        <v>0</v>
      </c>
      <c r="D1521">
        <v>0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 s="5">
        <v>1</v>
      </c>
    </row>
    <row r="1522" spans="1:20" x14ac:dyDescent="0.2">
      <c r="A1522">
        <v>1559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1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 s="5">
        <v>1</v>
      </c>
    </row>
    <row r="1523" spans="1:20" x14ac:dyDescent="0.2">
      <c r="A1523">
        <v>1561</v>
      </c>
      <c r="B1523">
        <v>0</v>
      </c>
      <c r="C1523">
        <v>0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 s="5">
        <v>1</v>
      </c>
    </row>
    <row r="1524" spans="1:20" x14ac:dyDescent="0.2">
      <c r="A1524">
        <v>1562</v>
      </c>
      <c r="B1524">
        <v>1</v>
      </c>
      <c r="C1524">
        <v>1</v>
      </c>
      <c r="D1524">
        <v>0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 s="5">
        <v>3</v>
      </c>
    </row>
    <row r="1525" spans="1:20" x14ac:dyDescent="0.2">
      <c r="A1525">
        <v>1563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 s="5">
        <v>1</v>
      </c>
    </row>
    <row r="1526" spans="1:20" x14ac:dyDescent="0.2">
      <c r="A1526">
        <v>1564</v>
      </c>
      <c r="B1526">
        <v>0</v>
      </c>
      <c r="C1526">
        <v>0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 s="5">
        <v>2</v>
      </c>
    </row>
    <row r="1527" spans="1:20" x14ac:dyDescent="0.2">
      <c r="A1527">
        <v>1565</v>
      </c>
      <c r="B1527">
        <v>0</v>
      </c>
      <c r="C1527">
        <v>0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0</v>
      </c>
      <c r="S1527">
        <v>0</v>
      </c>
      <c r="T1527" s="5">
        <v>2</v>
      </c>
    </row>
    <row r="1528" spans="1:20" x14ac:dyDescent="0.2">
      <c r="A1528">
        <v>1566</v>
      </c>
      <c r="B1528">
        <v>0</v>
      </c>
      <c r="C1528">
        <v>1</v>
      </c>
      <c r="D1528">
        <v>1</v>
      </c>
      <c r="E1528">
        <v>1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1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 s="5">
        <v>5</v>
      </c>
    </row>
    <row r="1529" spans="1:20" x14ac:dyDescent="0.2">
      <c r="A1529">
        <v>1567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 s="5">
        <v>1</v>
      </c>
    </row>
    <row r="1530" spans="1:20" x14ac:dyDescent="0.2">
      <c r="A1530">
        <v>1568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0</v>
      </c>
      <c r="R1530">
        <v>0</v>
      </c>
      <c r="S1530">
        <v>0</v>
      </c>
      <c r="T1530" s="5">
        <v>3</v>
      </c>
    </row>
    <row r="1531" spans="1:20" x14ac:dyDescent="0.2">
      <c r="A1531">
        <v>1569</v>
      </c>
      <c r="B1531">
        <v>0</v>
      </c>
      <c r="C1531">
        <v>0</v>
      </c>
      <c r="D1531">
        <v>0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1</v>
      </c>
      <c r="P1531">
        <v>0</v>
      </c>
      <c r="Q1531">
        <v>0</v>
      </c>
      <c r="R1531">
        <v>0</v>
      </c>
      <c r="S1531">
        <v>0</v>
      </c>
      <c r="T1531" s="5">
        <v>2</v>
      </c>
    </row>
    <row r="1532" spans="1:20" x14ac:dyDescent="0.2">
      <c r="A1532">
        <v>1570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  <c r="Q1532">
        <v>0</v>
      </c>
      <c r="R1532">
        <v>0</v>
      </c>
      <c r="S1532">
        <v>0</v>
      </c>
      <c r="T1532" s="5">
        <v>1</v>
      </c>
    </row>
    <row r="1533" spans="1:20" x14ac:dyDescent="0.2">
      <c r="A1533">
        <v>1571</v>
      </c>
      <c r="B1533">
        <v>0</v>
      </c>
      <c r="C1533">
        <v>0</v>
      </c>
      <c r="D1533">
        <v>0</v>
      </c>
      <c r="E1533">
        <v>0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</v>
      </c>
      <c r="P1533">
        <v>0</v>
      </c>
      <c r="Q1533">
        <v>0</v>
      </c>
      <c r="R1533">
        <v>0</v>
      </c>
      <c r="S1533">
        <v>0</v>
      </c>
      <c r="T1533" s="5">
        <v>2</v>
      </c>
    </row>
    <row r="1534" spans="1:20" x14ac:dyDescent="0.2">
      <c r="A1534">
        <v>1572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 s="5">
        <v>1</v>
      </c>
    </row>
    <row r="1535" spans="1:20" x14ac:dyDescent="0.2">
      <c r="A1535">
        <v>1573</v>
      </c>
      <c r="B1535">
        <v>1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1</v>
      </c>
      <c r="Q1535">
        <v>1</v>
      </c>
      <c r="R1535">
        <v>0</v>
      </c>
      <c r="S1535">
        <v>0</v>
      </c>
      <c r="T1535" s="5">
        <v>3</v>
      </c>
    </row>
    <row r="1536" spans="1:20" x14ac:dyDescent="0.2">
      <c r="A1536">
        <v>1574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1</v>
      </c>
      <c r="P1536">
        <v>0</v>
      </c>
      <c r="Q1536">
        <v>0</v>
      </c>
      <c r="R1536">
        <v>0</v>
      </c>
      <c r="S1536">
        <v>0</v>
      </c>
      <c r="T1536" s="5">
        <v>1</v>
      </c>
    </row>
    <row r="1537" spans="1:20" x14ac:dyDescent="0.2">
      <c r="A1537">
        <v>1575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 s="5">
        <v>1</v>
      </c>
    </row>
    <row r="1538" spans="1:20" x14ac:dyDescent="0.2">
      <c r="A1538">
        <v>1577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 s="5">
        <v>1</v>
      </c>
    </row>
    <row r="1539" spans="1:20" x14ac:dyDescent="0.2">
      <c r="A1539">
        <v>1578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 s="5">
        <v>1</v>
      </c>
    </row>
    <row r="1540" spans="1:20" x14ac:dyDescent="0.2">
      <c r="A1540">
        <v>1579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 s="5">
        <v>1</v>
      </c>
    </row>
    <row r="1541" spans="1:20" x14ac:dyDescent="0.2">
      <c r="A1541">
        <v>1580</v>
      </c>
      <c r="B1541">
        <v>1</v>
      </c>
      <c r="C1541">
        <v>1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1</v>
      </c>
      <c r="Q1541">
        <v>0</v>
      </c>
      <c r="R1541">
        <v>0</v>
      </c>
      <c r="S1541">
        <v>0</v>
      </c>
      <c r="T1541" s="5">
        <v>4</v>
      </c>
    </row>
    <row r="1542" spans="1:20" x14ac:dyDescent="0.2">
      <c r="A1542">
        <v>1581</v>
      </c>
      <c r="B1542">
        <v>0</v>
      </c>
      <c r="C1542">
        <v>0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 s="5">
        <v>1</v>
      </c>
    </row>
    <row r="1543" spans="1:20" x14ac:dyDescent="0.2">
      <c r="A1543">
        <v>1582</v>
      </c>
      <c r="B1543">
        <v>0</v>
      </c>
      <c r="C1543">
        <v>1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 s="5">
        <v>2</v>
      </c>
    </row>
    <row r="1544" spans="1:20" x14ac:dyDescent="0.2">
      <c r="A1544">
        <v>1583</v>
      </c>
      <c r="B1544">
        <v>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 s="5">
        <v>2</v>
      </c>
    </row>
    <row r="1545" spans="1:20" x14ac:dyDescent="0.2">
      <c r="A1545">
        <v>1584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1</v>
      </c>
      <c r="Q1545">
        <v>0</v>
      </c>
      <c r="R1545">
        <v>0</v>
      </c>
      <c r="S1545">
        <v>0</v>
      </c>
      <c r="T1545" s="5">
        <v>2</v>
      </c>
    </row>
    <row r="1546" spans="1:20" x14ac:dyDescent="0.2">
      <c r="A1546">
        <v>1585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 s="5">
        <v>1</v>
      </c>
    </row>
    <row r="1547" spans="1:20" x14ac:dyDescent="0.2">
      <c r="A1547">
        <v>1586</v>
      </c>
      <c r="B1547">
        <v>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1</v>
      </c>
      <c r="S1547">
        <v>0</v>
      </c>
      <c r="T1547" s="5">
        <v>3</v>
      </c>
    </row>
    <row r="1548" spans="1:20" x14ac:dyDescent="0.2">
      <c r="A1548">
        <v>1587</v>
      </c>
      <c r="B1548">
        <v>1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 s="5">
        <v>2</v>
      </c>
    </row>
    <row r="1549" spans="1:20" x14ac:dyDescent="0.2">
      <c r="A1549">
        <v>1588</v>
      </c>
      <c r="B1549">
        <v>0</v>
      </c>
      <c r="C1549">
        <v>0</v>
      </c>
      <c r="D1549">
        <v>0</v>
      </c>
      <c r="E1549">
        <v>1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 s="5">
        <v>2</v>
      </c>
    </row>
    <row r="1550" spans="1:20" x14ac:dyDescent="0.2">
      <c r="A1550">
        <v>1589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1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1</v>
      </c>
      <c r="O1550">
        <v>0</v>
      </c>
      <c r="P1550">
        <v>0</v>
      </c>
      <c r="Q1550">
        <v>0</v>
      </c>
      <c r="R1550">
        <v>0</v>
      </c>
      <c r="S1550">
        <v>0</v>
      </c>
      <c r="T1550" s="5">
        <v>3</v>
      </c>
    </row>
    <row r="1551" spans="1:20" x14ac:dyDescent="0.2">
      <c r="A1551">
        <v>1590</v>
      </c>
      <c r="B1551">
        <v>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1</v>
      </c>
      <c r="O1551">
        <v>0</v>
      </c>
      <c r="P1551">
        <v>1</v>
      </c>
      <c r="Q1551">
        <v>1</v>
      </c>
      <c r="R1551">
        <v>0</v>
      </c>
      <c r="S1551">
        <v>0</v>
      </c>
      <c r="T1551" s="5">
        <v>4</v>
      </c>
    </row>
    <row r="1552" spans="1:20" x14ac:dyDescent="0.2">
      <c r="A1552">
        <v>1591</v>
      </c>
      <c r="B1552">
        <v>1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1</v>
      </c>
      <c r="Q1552">
        <v>1</v>
      </c>
      <c r="R1552">
        <v>0</v>
      </c>
      <c r="S1552">
        <v>0</v>
      </c>
      <c r="T1552" s="5">
        <v>4</v>
      </c>
    </row>
    <row r="1553" spans="1:20" x14ac:dyDescent="0.2">
      <c r="A1553">
        <v>1592</v>
      </c>
      <c r="B1553">
        <v>0</v>
      </c>
      <c r="C1553">
        <v>0</v>
      </c>
      <c r="D1553">
        <v>0</v>
      </c>
      <c r="E1553">
        <v>1</v>
      </c>
      <c r="F1553">
        <v>1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 s="5">
        <v>2</v>
      </c>
    </row>
    <row r="1554" spans="1:20" x14ac:dyDescent="0.2">
      <c r="A1554">
        <v>1593</v>
      </c>
      <c r="B1554">
        <v>0</v>
      </c>
      <c r="C1554">
        <v>0</v>
      </c>
      <c r="D1554">
        <v>0</v>
      </c>
      <c r="E1554">
        <v>0</v>
      </c>
      <c r="F1554">
        <v>1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1</v>
      </c>
      <c r="P1554">
        <v>0</v>
      </c>
      <c r="Q1554">
        <v>0</v>
      </c>
      <c r="R1554">
        <v>0</v>
      </c>
      <c r="S1554">
        <v>0</v>
      </c>
      <c r="T1554" s="5">
        <v>2</v>
      </c>
    </row>
    <row r="1555" spans="1:20" x14ac:dyDescent="0.2">
      <c r="A1555">
        <v>1594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1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 s="5">
        <v>1</v>
      </c>
    </row>
    <row r="1556" spans="1:20" x14ac:dyDescent="0.2">
      <c r="A1556">
        <v>1595</v>
      </c>
      <c r="B1556">
        <v>0</v>
      </c>
      <c r="C1556">
        <v>1</v>
      </c>
      <c r="D1556">
        <v>0</v>
      </c>
      <c r="E1556">
        <v>1</v>
      </c>
      <c r="F1556">
        <v>0</v>
      </c>
      <c r="G1556">
        <v>0</v>
      </c>
      <c r="H1556">
        <v>0</v>
      </c>
      <c r="I1556">
        <v>1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 s="5">
        <v>3</v>
      </c>
    </row>
    <row r="1557" spans="1:20" x14ac:dyDescent="0.2">
      <c r="A1557">
        <v>1596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 s="5">
        <v>1</v>
      </c>
    </row>
    <row r="1558" spans="1:20" x14ac:dyDescent="0.2">
      <c r="A1558">
        <v>1597</v>
      </c>
      <c r="B1558">
        <v>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1</v>
      </c>
      <c r="P1558">
        <v>0</v>
      </c>
      <c r="Q1558">
        <v>1</v>
      </c>
      <c r="R1558">
        <v>0</v>
      </c>
      <c r="S1558">
        <v>0</v>
      </c>
      <c r="T1558" s="5">
        <v>4</v>
      </c>
    </row>
    <row r="1559" spans="1:20" x14ac:dyDescent="0.2">
      <c r="A1559">
        <v>1598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1</v>
      </c>
      <c r="R1559">
        <v>0</v>
      </c>
      <c r="S1559">
        <v>0</v>
      </c>
      <c r="T1559" s="5">
        <v>3</v>
      </c>
    </row>
    <row r="1560" spans="1:20" x14ac:dyDescent="0.2">
      <c r="A1560">
        <v>1599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 s="5">
        <v>1</v>
      </c>
    </row>
    <row r="1561" spans="1:20" x14ac:dyDescent="0.2">
      <c r="A1561">
        <v>1600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 s="5">
        <v>2</v>
      </c>
    </row>
    <row r="1562" spans="1:20" x14ac:dyDescent="0.2">
      <c r="A1562">
        <v>1601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1</v>
      </c>
      <c r="J1562">
        <v>0</v>
      </c>
      <c r="K1562">
        <v>1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 s="5">
        <v>3</v>
      </c>
    </row>
    <row r="1563" spans="1:20" x14ac:dyDescent="0.2">
      <c r="A1563">
        <v>1602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 s="5">
        <v>1</v>
      </c>
    </row>
    <row r="1564" spans="1:20" x14ac:dyDescent="0.2">
      <c r="A1564">
        <v>1603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1</v>
      </c>
      <c r="Q1564">
        <v>1</v>
      </c>
      <c r="R1564">
        <v>0</v>
      </c>
      <c r="S1564">
        <v>0</v>
      </c>
      <c r="T1564" s="5">
        <v>2</v>
      </c>
    </row>
    <row r="1565" spans="1:20" x14ac:dyDescent="0.2">
      <c r="A1565">
        <v>1604</v>
      </c>
      <c r="B1565">
        <v>1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 s="5">
        <v>2</v>
      </c>
    </row>
    <row r="1566" spans="1:20" x14ac:dyDescent="0.2">
      <c r="A1566">
        <v>1605</v>
      </c>
      <c r="B1566">
        <v>0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1</v>
      </c>
      <c r="P1566">
        <v>0</v>
      </c>
      <c r="Q1566">
        <v>0</v>
      </c>
      <c r="R1566">
        <v>0</v>
      </c>
      <c r="S1566">
        <v>0</v>
      </c>
      <c r="T1566" s="5">
        <v>2</v>
      </c>
    </row>
    <row r="1567" spans="1:20" x14ac:dyDescent="0.2">
      <c r="A1567">
        <v>1606</v>
      </c>
      <c r="B1567">
        <v>1</v>
      </c>
      <c r="C1567">
        <v>1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 s="5">
        <v>2</v>
      </c>
    </row>
    <row r="1568" spans="1:20" x14ac:dyDescent="0.2">
      <c r="A1568">
        <v>1608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0</v>
      </c>
      <c r="S1568">
        <v>0</v>
      </c>
      <c r="T1568" s="5">
        <v>2</v>
      </c>
    </row>
    <row r="1569" spans="1:20" x14ac:dyDescent="0.2">
      <c r="A1569">
        <v>1609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 s="5">
        <v>1</v>
      </c>
    </row>
    <row r="1570" spans="1:20" x14ac:dyDescent="0.2">
      <c r="A1570">
        <v>1610</v>
      </c>
      <c r="B1570">
        <v>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1</v>
      </c>
      <c r="R1570">
        <v>0</v>
      </c>
      <c r="S1570">
        <v>0</v>
      </c>
      <c r="T1570" s="5">
        <v>2</v>
      </c>
    </row>
    <row r="1571" spans="1:20" x14ac:dyDescent="0.2">
      <c r="A1571">
        <v>1611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 s="5">
        <v>1</v>
      </c>
    </row>
    <row r="1572" spans="1:20" x14ac:dyDescent="0.2">
      <c r="A1572">
        <v>1612</v>
      </c>
      <c r="B1572">
        <v>0</v>
      </c>
      <c r="C1572">
        <v>0</v>
      </c>
      <c r="D1572">
        <v>0</v>
      </c>
      <c r="E1572">
        <v>0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 s="5">
        <v>1</v>
      </c>
    </row>
    <row r="1573" spans="1:20" x14ac:dyDescent="0.2">
      <c r="A1573">
        <v>1613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 s="5">
        <v>1</v>
      </c>
    </row>
    <row r="1574" spans="1:20" x14ac:dyDescent="0.2">
      <c r="A1574">
        <v>1614</v>
      </c>
      <c r="B1574">
        <v>0</v>
      </c>
      <c r="C1574">
        <v>0</v>
      </c>
      <c r="D1574">
        <v>0</v>
      </c>
      <c r="E1574">
        <v>0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 s="5">
        <v>1</v>
      </c>
    </row>
    <row r="1575" spans="1:20" x14ac:dyDescent="0.2">
      <c r="A1575">
        <v>1615</v>
      </c>
      <c r="B1575">
        <v>0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1</v>
      </c>
      <c r="R1575">
        <v>0</v>
      </c>
      <c r="S1575">
        <v>0</v>
      </c>
      <c r="T1575" s="5">
        <v>2</v>
      </c>
    </row>
    <row r="1576" spans="1:20" x14ac:dyDescent="0.2">
      <c r="A1576">
        <v>1616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1</v>
      </c>
      <c r="R1576">
        <v>1</v>
      </c>
      <c r="S1576">
        <v>0</v>
      </c>
      <c r="T1576" s="5">
        <v>3</v>
      </c>
    </row>
    <row r="1577" spans="1:20" x14ac:dyDescent="0.2">
      <c r="A1577">
        <v>1617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1</v>
      </c>
      <c r="L1577">
        <v>0</v>
      </c>
      <c r="M1577">
        <v>0</v>
      </c>
      <c r="N1577">
        <v>1</v>
      </c>
      <c r="O1577">
        <v>0</v>
      </c>
      <c r="P1577">
        <v>0</v>
      </c>
      <c r="Q1577">
        <v>1</v>
      </c>
      <c r="R1577">
        <v>0</v>
      </c>
      <c r="S1577">
        <v>0</v>
      </c>
      <c r="T1577" s="5">
        <v>4</v>
      </c>
    </row>
    <row r="1578" spans="1:20" x14ac:dyDescent="0.2">
      <c r="A1578">
        <v>1619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</v>
      </c>
      <c r="S1578">
        <v>0</v>
      </c>
      <c r="T1578" s="5">
        <v>2</v>
      </c>
    </row>
    <row r="1579" spans="1:20" x14ac:dyDescent="0.2">
      <c r="A1579">
        <v>1620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0</v>
      </c>
      <c r="S1579">
        <v>0</v>
      </c>
      <c r="T1579" s="5">
        <v>3</v>
      </c>
    </row>
    <row r="1580" spans="1:20" x14ac:dyDescent="0.2">
      <c r="A1580">
        <v>1621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 s="5">
        <v>1</v>
      </c>
    </row>
    <row r="1581" spans="1:20" x14ac:dyDescent="0.2">
      <c r="A1581">
        <v>1622</v>
      </c>
      <c r="B1581">
        <v>0</v>
      </c>
      <c r="C1581">
        <v>0</v>
      </c>
      <c r="D1581">
        <v>0</v>
      </c>
      <c r="E1581">
        <v>0</v>
      </c>
      <c r="F1581">
        <v>1</v>
      </c>
      <c r="G1581">
        <v>0</v>
      </c>
      <c r="H1581">
        <v>0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 s="5">
        <v>2</v>
      </c>
    </row>
    <row r="1582" spans="1:20" x14ac:dyDescent="0.2">
      <c r="A1582">
        <v>1623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 s="5">
        <v>1</v>
      </c>
    </row>
    <row r="1583" spans="1:20" x14ac:dyDescent="0.2">
      <c r="A1583">
        <v>1624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 s="5">
        <v>1</v>
      </c>
    </row>
    <row r="1584" spans="1:20" x14ac:dyDescent="0.2">
      <c r="A1584">
        <v>1625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  <c r="Q1584">
        <v>1</v>
      </c>
      <c r="R1584">
        <v>0</v>
      </c>
      <c r="S1584">
        <v>0</v>
      </c>
      <c r="T1584" s="5">
        <v>2</v>
      </c>
    </row>
    <row r="1585" spans="1:20" x14ac:dyDescent="0.2">
      <c r="A1585">
        <v>1626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0</v>
      </c>
      <c r="S1585">
        <v>0</v>
      </c>
      <c r="T1585" s="5">
        <v>3</v>
      </c>
    </row>
    <row r="1586" spans="1:20" x14ac:dyDescent="0.2">
      <c r="A1586">
        <v>1627</v>
      </c>
      <c r="B1586">
        <v>1</v>
      </c>
      <c r="C1586">
        <v>0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0</v>
      </c>
      <c r="P1586">
        <v>0</v>
      </c>
      <c r="Q1586">
        <v>0</v>
      </c>
      <c r="R1586">
        <v>0</v>
      </c>
      <c r="S1586">
        <v>0</v>
      </c>
      <c r="T1586" s="5">
        <v>3</v>
      </c>
    </row>
    <row r="1587" spans="1:20" x14ac:dyDescent="0.2">
      <c r="A1587">
        <v>1628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 s="5">
        <v>1</v>
      </c>
    </row>
    <row r="1588" spans="1:20" x14ac:dyDescent="0.2">
      <c r="A1588">
        <v>1629</v>
      </c>
      <c r="B1588">
        <v>0</v>
      </c>
      <c r="C1588">
        <v>0</v>
      </c>
      <c r="D1588">
        <v>0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1</v>
      </c>
      <c r="P1588">
        <v>0</v>
      </c>
      <c r="Q1588">
        <v>0</v>
      </c>
      <c r="R1588">
        <v>0</v>
      </c>
      <c r="S1588">
        <v>0</v>
      </c>
      <c r="T1588" s="5">
        <v>2</v>
      </c>
    </row>
    <row r="1589" spans="1:20" x14ac:dyDescent="0.2">
      <c r="A1589">
        <v>1630</v>
      </c>
      <c r="B1589">
        <v>0</v>
      </c>
      <c r="C1589">
        <v>0</v>
      </c>
      <c r="D1589">
        <v>0</v>
      </c>
      <c r="E1589">
        <v>0</v>
      </c>
      <c r="F1589">
        <v>1</v>
      </c>
      <c r="G1589">
        <v>0</v>
      </c>
      <c r="H1589">
        <v>0</v>
      </c>
      <c r="I1589">
        <v>1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 s="5">
        <v>2</v>
      </c>
    </row>
    <row r="1590" spans="1:20" x14ac:dyDescent="0.2">
      <c r="A1590">
        <v>1631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0</v>
      </c>
      <c r="S1590">
        <v>0</v>
      </c>
      <c r="T1590" s="5">
        <v>1</v>
      </c>
    </row>
    <row r="1591" spans="1:20" x14ac:dyDescent="0.2">
      <c r="A1591">
        <v>1632</v>
      </c>
      <c r="B1591">
        <v>0</v>
      </c>
      <c r="C1591">
        <v>0</v>
      </c>
      <c r="D1591">
        <v>0</v>
      </c>
      <c r="E1591">
        <v>0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1</v>
      </c>
      <c r="P1591">
        <v>0</v>
      </c>
      <c r="Q1591">
        <v>0</v>
      </c>
      <c r="R1591">
        <v>0</v>
      </c>
      <c r="S1591">
        <v>0</v>
      </c>
      <c r="T1591" s="5">
        <v>2</v>
      </c>
    </row>
    <row r="1592" spans="1:20" x14ac:dyDescent="0.2">
      <c r="A1592">
        <v>1633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 s="5">
        <v>1</v>
      </c>
    </row>
    <row r="1593" spans="1:20" x14ac:dyDescent="0.2">
      <c r="A1593">
        <v>1635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 s="5">
        <v>1</v>
      </c>
    </row>
    <row r="1594" spans="1:20" x14ac:dyDescent="0.2">
      <c r="A1594">
        <v>1636</v>
      </c>
      <c r="B1594">
        <v>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0</v>
      </c>
      <c r="S1594">
        <v>0</v>
      </c>
      <c r="T1594" s="5">
        <v>2</v>
      </c>
    </row>
    <row r="1595" spans="1:20" x14ac:dyDescent="0.2">
      <c r="A1595">
        <v>1639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0</v>
      </c>
      <c r="T1595" s="5">
        <v>2</v>
      </c>
    </row>
    <row r="1596" spans="1:20" x14ac:dyDescent="0.2">
      <c r="A1596">
        <v>1640</v>
      </c>
      <c r="B1596">
        <v>0</v>
      </c>
      <c r="C1596">
        <v>0</v>
      </c>
      <c r="D1596">
        <v>0</v>
      </c>
      <c r="E1596">
        <v>0</v>
      </c>
      <c r="F1596">
        <v>1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 s="5">
        <v>1</v>
      </c>
    </row>
    <row r="1597" spans="1:20" x14ac:dyDescent="0.2">
      <c r="A1597">
        <v>1641</v>
      </c>
      <c r="B1597">
        <v>0</v>
      </c>
      <c r="C1597">
        <v>0</v>
      </c>
      <c r="D1597">
        <v>0</v>
      </c>
      <c r="E1597">
        <v>0</v>
      </c>
      <c r="F1597">
        <v>1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 s="5">
        <v>1</v>
      </c>
    </row>
    <row r="1598" spans="1:20" x14ac:dyDescent="0.2">
      <c r="A1598">
        <v>1642</v>
      </c>
      <c r="B1598">
        <v>0</v>
      </c>
      <c r="C1598">
        <v>0</v>
      </c>
      <c r="D1598">
        <v>0</v>
      </c>
      <c r="E1598">
        <v>0</v>
      </c>
      <c r="F1598">
        <v>1</v>
      </c>
      <c r="G1598">
        <v>0</v>
      </c>
      <c r="H1598">
        <v>0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 s="5">
        <v>2</v>
      </c>
    </row>
    <row r="1599" spans="1:20" x14ac:dyDescent="0.2">
      <c r="A1599">
        <v>1643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1</v>
      </c>
      <c r="P1599">
        <v>0</v>
      </c>
      <c r="Q1599">
        <v>0</v>
      </c>
      <c r="R1599">
        <v>0</v>
      </c>
      <c r="S1599">
        <v>0</v>
      </c>
      <c r="T1599" s="5">
        <v>2</v>
      </c>
    </row>
    <row r="1600" spans="1:20" x14ac:dyDescent="0.2">
      <c r="A1600">
        <v>1644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</v>
      </c>
      <c r="M1600">
        <v>0</v>
      </c>
      <c r="N1600">
        <v>1</v>
      </c>
      <c r="O1600">
        <v>0</v>
      </c>
      <c r="P1600">
        <v>0</v>
      </c>
      <c r="Q1600">
        <v>1</v>
      </c>
      <c r="R1600">
        <v>0</v>
      </c>
      <c r="S1600">
        <v>0</v>
      </c>
      <c r="T1600" s="5">
        <v>3</v>
      </c>
    </row>
    <row r="1601" spans="1:20" x14ac:dyDescent="0.2">
      <c r="A1601">
        <v>1645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1</v>
      </c>
      <c r="O1601">
        <v>0</v>
      </c>
      <c r="P1601">
        <v>0</v>
      </c>
      <c r="Q1601">
        <v>1</v>
      </c>
      <c r="R1601">
        <v>0</v>
      </c>
      <c r="S1601">
        <v>0</v>
      </c>
      <c r="T1601" s="5">
        <v>4</v>
      </c>
    </row>
    <row r="1602" spans="1:20" x14ac:dyDescent="0.2">
      <c r="A1602">
        <v>1646</v>
      </c>
      <c r="B1602">
        <v>0</v>
      </c>
      <c r="C1602">
        <v>0</v>
      </c>
      <c r="D1602">
        <v>0</v>
      </c>
      <c r="E1602">
        <v>0</v>
      </c>
      <c r="F1602">
        <v>1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 s="5">
        <v>1</v>
      </c>
    </row>
    <row r="1603" spans="1:20" x14ac:dyDescent="0.2">
      <c r="A1603">
        <v>1647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1</v>
      </c>
      <c r="R1603">
        <v>0</v>
      </c>
      <c r="S1603">
        <v>0</v>
      </c>
      <c r="T1603" s="5">
        <v>2</v>
      </c>
    </row>
    <row r="1604" spans="1:20" x14ac:dyDescent="0.2">
      <c r="A1604">
        <v>1648</v>
      </c>
      <c r="B1604">
        <v>0</v>
      </c>
      <c r="C1604">
        <v>0</v>
      </c>
      <c r="D1604">
        <v>0</v>
      </c>
      <c r="E1604">
        <v>0</v>
      </c>
      <c r="F1604">
        <v>1</v>
      </c>
      <c r="G1604">
        <v>0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 s="5">
        <v>3</v>
      </c>
    </row>
    <row r="1605" spans="1:20" x14ac:dyDescent="0.2">
      <c r="A1605">
        <v>1649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 s="5">
        <v>1</v>
      </c>
    </row>
    <row r="1606" spans="1:20" x14ac:dyDescent="0.2">
      <c r="A1606">
        <v>1650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 s="5">
        <v>1</v>
      </c>
    </row>
    <row r="1607" spans="1:20" x14ac:dyDescent="0.2">
      <c r="A1607">
        <v>1651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 s="5">
        <v>1</v>
      </c>
    </row>
    <row r="1608" spans="1:20" x14ac:dyDescent="0.2">
      <c r="A1608">
        <v>1652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 s="5">
        <v>1</v>
      </c>
    </row>
    <row r="1609" spans="1:20" x14ac:dyDescent="0.2">
      <c r="A1609">
        <v>1653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1</v>
      </c>
      <c r="Q1609">
        <v>1</v>
      </c>
      <c r="R1609">
        <v>0</v>
      </c>
      <c r="S1609">
        <v>0</v>
      </c>
      <c r="T1609" s="5">
        <v>3</v>
      </c>
    </row>
    <row r="1610" spans="1:20" x14ac:dyDescent="0.2">
      <c r="A1610">
        <v>1654</v>
      </c>
      <c r="B1610">
        <v>0</v>
      </c>
      <c r="C1610">
        <v>0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v>1</v>
      </c>
      <c r="J1610">
        <v>1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 s="5">
        <v>3</v>
      </c>
    </row>
    <row r="1611" spans="1:20" x14ac:dyDescent="0.2">
      <c r="A1611">
        <v>1655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 s="5">
        <v>1</v>
      </c>
    </row>
    <row r="1612" spans="1:20" x14ac:dyDescent="0.2">
      <c r="A1612">
        <v>1656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0</v>
      </c>
      <c r="T1612" s="5">
        <v>1</v>
      </c>
    </row>
    <row r="1613" spans="1:20" x14ac:dyDescent="0.2">
      <c r="A1613">
        <v>1657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 s="5">
        <v>1</v>
      </c>
    </row>
    <row r="1614" spans="1:20" x14ac:dyDescent="0.2">
      <c r="A1614">
        <v>1658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1</v>
      </c>
      <c r="P1614">
        <v>0</v>
      </c>
      <c r="Q1614">
        <v>1</v>
      </c>
      <c r="R1614">
        <v>0</v>
      </c>
      <c r="S1614">
        <v>0</v>
      </c>
      <c r="T1614" s="5">
        <v>2</v>
      </c>
    </row>
    <row r="1615" spans="1:20" x14ac:dyDescent="0.2">
      <c r="A1615">
        <v>1659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 s="5">
        <v>1</v>
      </c>
    </row>
    <row r="1616" spans="1:20" x14ac:dyDescent="0.2">
      <c r="A1616">
        <v>1660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 s="5">
        <v>1</v>
      </c>
    </row>
    <row r="1617" spans="1:20" x14ac:dyDescent="0.2">
      <c r="A1617">
        <v>1661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1</v>
      </c>
      <c r="R1617">
        <v>0</v>
      </c>
      <c r="S1617">
        <v>0</v>
      </c>
      <c r="T1617" s="5">
        <v>1</v>
      </c>
    </row>
    <row r="1618" spans="1:20" x14ac:dyDescent="0.2">
      <c r="A1618">
        <v>1662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 s="5">
        <v>1</v>
      </c>
    </row>
    <row r="1619" spans="1:20" x14ac:dyDescent="0.2">
      <c r="A1619">
        <v>1663</v>
      </c>
      <c r="B1619">
        <v>0</v>
      </c>
      <c r="C1619">
        <v>0</v>
      </c>
      <c r="D1619">
        <v>0</v>
      </c>
      <c r="E1619">
        <v>0</v>
      </c>
      <c r="F1619">
        <v>1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 s="5">
        <v>1</v>
      </c>
    </row>
    <row r="1620" spans="1:20" x14ac:dyDescent="0.2">
      <c r="A1620">
        <v>1664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 s="5">
        <v>1</v>
      </c>
    </row>
    <row r="1621" spans="1:20" x14ac:dyDescent="0.2">
      <c r="A1621">
        <v>1665</v>
      </c>
      <c r="B1621">
        <v>0</v>
      </c>
      <c r="C1621">
        <v>0</v>
      </c>
      <c r="D1621">
        <v>0</v>
      </c>
      <c r="E1621">
        <v>0</v>
      </c>
      <c r="F1621">
        <v>1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 s="5">
        <v>1</v>
      </c>
    </row>
    <row r="1622" spans="1:20" x14ac:dyDescent="0.2">
      <c r="A1622">
        <v>1666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1</v>
      </c>
      <c r="P1622">
        <v>0</v>
      </c>
      <c r="Q1622">
        <v>0</v>
      </c>
      <c r="R1622">
        <v>0</v>
      </c>
      <c r="S1622">
        <v>0</v>
      </c>
      <c r="T1622" s="5">
        <v>1</v>
      </c>
    </row>
    <row r="1623" spans="1:20" x14ac:dyDescent="0.2">
      <c r="A1623">
        <v>1667</v>
      </c>
      <c r="B1623">
        <v>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 s="5">
        <v>2</v>
      </c>
    </row>
    <row r="1624" spans="1:20" x14ac:dyDescent="0.2">
      <c r="A1624">
        <v>1668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 s="5">
        <v>1</v>
      </c>
    </row>
    <row r="1625" spans="1:20" x14ac:dyDescent="0.2">
      <c r="A1625">
        <v>1669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1</v>
      </c>
      <c r="P1625">
        <v>0</v>
      </c>
      <c r="Q1625">
        <v>0</v>
      </c>
      <c r="R1625">
        <v>0</v>
      </c>
      <c r="S1625">
        <v>0</v>
      </c>
      <c r="T1625" s="5">
        <v>1</v>
      </c>
    </row>
    <row r="1626" spans="1:20" x14ac:dyDescent="0.2">
      <c r="A1626">
        <v>1670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1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1</v>
      </c>
      <c r="S1626">
        <v>0</v>
      </c>
      <c r="T1626" s="5">
        <v>2</v>
      </c>
    </row>
    <row r="1627" spans="1:20" x14ac:dyDescent="0.2">
      <c r="A1627">
        <v>1671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 s="5">
        <v>1</v>
      </c>
    </row>
    <row r="1628" spans="1:20" x14ac:dyDescent="0.2">
      <c r="A1628">
        <v>1672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 s="5">
        <v>1</v>
      </c>
    </row>
    <row r="1629" spans="1:20" x14ac:dyDescent="0.2">
      <c r="A1629">
        <v>1673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 s="5">
        <v>1</v>
      </c>
    </row>
    <row r="1630" spans="1:20" x14ac:dyDescent="0.2">
      <c r="A1630">
        <v>1674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1</v>
      </c>
      <c r="P1630">
        <v>0</v>
      </c>
      <c r="Q1630">
        <v>1</v>
      </c>
      <c r="R1630">
        <v>0</v>
      </c>
      <c r="S1630">
        <v>0</v>
      </c>
      <c r="T1630" s="5">
        <v>3</v>
      </c>
    </row>
    <row r="1631" spans="1:20" x14ac:dyDescent="0.2">
      <c r="A1631">
        <v>1675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0</v>
      </c>
      <c r="S1631">
        <v>0</v>
      </c>
      <c r="T1631" s="5">
        <v>2</v>
      </c>
    </row>
    <row r="1632" spans="1:20" x14ac:dyDescent="0.2">
      <c r="A1632">
        <v>1676</v>
      </c>
      <c r="B1632">
        <v>1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1</v>
      </c>
      <c r="Q1632">
        <v>0</v>
      </c>
      <c r="R1632">
        <v>1</v>
      </c>
      <c r="S1632">
        <v>0</v>
      </c>
      <c r="T1632" s="5">
        <v>4</v>
      </c>
    </row>
    <row r="1633" spans="1:20" x14ac:dyDescent="0.2">
      <c r="A1633">
        <v>1677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 s="5">
        <v>1</v>
      </c>
    </row>
    <row r="1634" spans="1:20" x14ac:dyDescent="0.2">
      <c r="A1634">
        <v>1678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 s="5">
        <v>1</v>
      </c>
    </row>
    <row r="1635" spans="1:20" x14ac:dyDescent="0.2">
      <c r="A1635">
        <v>1679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 s="5">
        <v>1</v>
      </c>
    </row>
    <row r="1636" spans="1:20" x14ac:dyDescent="0.2">
      <c r="A1636">
        <v>1680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1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1</v>
      </c>
      <c r="P1636">
        <v>0</v>
      </c>
      <c r="Q1636">
        <v>0</v>
      </c>
      <c r="R1636">
        <v>0</v>
      </c>
      <c r="S1636">
        <v>0</v>
      </c>
      <c r="T1636" s="5">
        <v>2</v>
      </c>
    </row>
    <row r="1637" spans="1:20" x14ac:dyDescent="0.2">
      <c r="A1637">
        <v>1681</v>
      </c>
      <c r="B1637">
        <v>1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 s="5">
        <v>2</v>
      </c>
    </row>
    <row r="1638" spans="1:20" x14ac:dyDescent="0.2">
      <c r="A1638">
        <v>1682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 s="5">
        <v>1</v>
      </c>
    </row>
    <row r="1639" spans="1:20" x14ac:dyDescent="0.2">
      <c r="A1639">
        <v>1683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1</v>
      </c>
      <c r="P1639">
        <v>0</v>
      </c>
      <c r="Q1639">
        <v>1</v>
      </c>
      <c r="R1639">
        <v>0</v>
      </c>
      <c r="S1639">
        <v>0</v>
      </c>
      <c r="T1639" s="5">
        <v>3</v>
      </c>
    </row>
    <row r="1640" spans="1:20" x14ac:dyDescent="0.2">
      <c r="A1640">
        <v>1684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1</v>
      </c>
      <c r="P1640">
        <v>0</v>
      </c>
      <c r="Q1640">
        <v>0</v>
      </c>
      <c r="R1640">
        <v>0</v>
      </c>
      <c r="S1640">
        <v>0</v>
      </c>
      <c r="T1640" s="5">
        <v>1</v>
      </c>
    </row>
    <row r="1641" spans="1:20" x14ac:dyDescent="0.2">
      <c r="A1641">
        <v>1685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1</v>
      </c>
      <c r="P1641">
        <v>0</v>
      </c>
      <c r="Q1641">
        <v>0</v>
      </c>
      <c r="R1641">
        <v>0</v>
      </c>
      <c r="S1641">
        <v>0</v>
      </c>
      <c r="T1641" s="5">
        <v>1</v>
      </c>
    </row>
    <row r="1642" spans="1:20" x14ac:dyDescent="0.2">
      <c r="A1642">
        <v>1686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1</v>
      </c>
      <c r="R1642">
        <v>0</v>
      </c>
      <c r="S1642">
        <v>0</v>
      </c>
      <c r="T1642" s="5">
        <v>2</v>
      </c>
    </row>
    <row r="1643" spans="1:20" x14ac:dyDescent="0.2">
      <c r="A1643">
        <v>1687</v>
      </c>
      <c r="B1643">
        <v>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0</v>
      </c>
      <c r="S1643">
        <v>0</v>
      </c>
      <c r="T1643" s="5">
        <v>2</v>
      </c>
    </row>
    <row r="1644" spans="1:20" x14ac:dyDescent="0.2">
      <c r="A1644">
        <v>1688</v>
      </c>
      <c r="B1644">
        <v>0</v>
      </c>
      <c r="C1644">
        <v>0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 s="5">
        <v>3</v>
      </c>
    </row>
    <row r="1645" spans="1:20" x14ac:dyDescent="0.2">
      <c r="A1645">
        <v>1689</v>
      </c>
      <c r="B1645">
        <v>0</v>
      </c>
      <c r="C1645">
        <v>0</v>
      </c>
      <c r="D1645">
        <v>0</v>
      </c>
      <c r="E1645">
        <v>0</v>
      </c>
      <c r="F1645">
        <v>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0</v>
      </c>
      <c r="R1645">
        <v>0</v>
      </c>
      <c r="S1645">
        <v>0</v>
      </c>
      <c r="T1645" s="5">
        <v>2</v>
      </c>
    </row>
    <row r="1646" spans="1:20" x14ac:dyDescent="0.2">
      <c r="A1646">
        <v>1690</v>
      </c>
      <c r="B1646">
        <v>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1</v>
      </c>
      <c r="Q1646">
        <v>0</v>
      </c>
      <c r="R1646">
        <v>0</v>
      </c>
      <c r="S1646">
        <v>0</v>
      </c>
      <c r="T1646" s="5">
        <v>3</v>
      </c>
    </row>
    <row r="1647" spans="1:20" x14ac:dyDescent="0.2">
      <c r="A1647">
        <v>1692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1</v>
      </c>
      <c r="Q1647">
        <v>0</v>
      </c>
      <c r="R1647">
        <v>0</v>
      </c>
      <c r="S1647">
        <v>0</v>
      </c>
      <c r="T1647" s="5">
        <v>2</v>
      </c>
    </row>
    <row r="1648" spans="1:20" x14ac:dyDescent="0.2">
      <c r="A1648">
        <v>1693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 s="5">
        <v>1</v>
      </c>
    </row>
    <row r="1649" spans="1:20" x14ac:dyDescent="0.2">
      <c r="A1649">
        <v>1694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 s="5">
        <v>1</v>
      </c>
    </row>
    <row r="1650" spans="1:20" x14ac:dyDescent="0.2">
      <c r="A1650">
        <v>1695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 s="5">
        <v>1</v>
      </c>
    </row>
    <row r="1651" spans="1:20" x14ac:dyDescent="0.2">
      <c r="A1651">
        <v>1696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</v>
      </c>
      <c r="S1651">
        <v>0</v>
      </c>
      <c r="T1651" s="5">
        <v>2</v>
      </c>
    </row>
    <row r="1652" spans="1:20" x14ac:dyDescent="0.2">
      <c r="A1652">
        <v>1697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 s="5">
        <v>1</v>
      </c>
    </row>
    <row r="1653" spans="1:20" x14ac:dyDescent="0.2">
      <c r="A1653">
        <v>1698</v>
      </c>
      <c r="B1653">
        <v>0</v>
      </c>
      <c r="C1653">
        <v>0</v>
      </c>
      <c r="D1653">
        <v>0</v>
      </c>
      <c r="E1653">
        <v>0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 s="5">
        <v>1</v>
      </c>
    </row>
    <row r="1654" spans="1:20" x14ac:dyDescent="0.2">
      <c r="A1654">
        <v>1699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1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 s="5">
        <v>1</v>
      </c>
    </row>
    <row r="1655" spans="1:20" x14ac:dyDescent="0.2">
      <c r="A1655">
        <v>1701</v>
      </c>
      <c r="B1655">
        <v>0</v>
      </c>
      <c r="C1655">
        <v>0</v>
      </c>
      <c r="D1655">
        <v>0</v>
      </c>
      <c r="E1655">
        <v>0</v>
      </c>
      <c r="F1655">
        <v>1</v>
      </c>
      <c r="G1655">
        <v>0</v>
      </c>
      <c r="H1655">
        <v>0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 s="5">
        <v>2</v>
      </c>
    </row>
    <row r="1656" spans="1:20" x14ac:dyDescent="0.2">
      <c r="A1656">
        <v>1702</v>
      </c>
      <c r="B1656">
        <v>0</v>
      </c>
      <c r="C1656">
        <v>0</v>
      </c>
      <c r="D1656">
        <v>0</v>
      </c>
      <c r="E1656">
        <v>1</v>
      </c>
      <c r="F1656">
        <v>1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 s="5">
        <v>3</v>
      </c>
    </row>
    <row r="1657" spans="1:20" x14ac:dyDescent="0.2">
      <c r="A1657">
        <v>1703</v>
      </c>
      <c r="B1657">
        <v>0</v>
      </c>
      <c r="C1657">
        <v>0</v>
      </c>
      <c r="D1657">
        <v>0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 s="5">
        <v>1</v>
      </c>
    </row>
    <row r="1658" spans="1:20" x14ac:dyDescent="0.2">
      <c r="A1658">
        <v>1704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 s="5">
        <v>1</v>
      </c>
    </row>
    <row r="1659" spans="1:20" x14ac:dyDescent="0.2">
      <c r="A1659">
        <v>1705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 s="5">
        <v>1</v>
      </c>
    </row>
    <row r="1660" spans="1:20" x14ac:dyDescent="0.2">
      <c r="A1660">
        <v>1706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 s="5">
        <v>1</v>
      </c>
    </row>
    <row r="1661" spans="1:20" x14ac:dyDescent="0.2">
      <c r="A1661">
        <v>1707</v>
      </c>
      <c r="B1661">
        <v>0</v>
      </c>
      <c r="C1661">
        <v>0</v>
      </c>
      <c r="D1661">
        <v>0</v>
      </c>
      <c r="E1661">
        <v>1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 s="5">
        <v>2</v>
      </c>
    </row>
    <row r="1662" spans="1:20" x14ac:dyDescent="0.2">
      <c r="A1662">
        <v>1708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1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 s="5">
        <v>1</v>
      </c>
    </row>
    <row r="1663" spans="1:20" x14ac:dyDescent="0.2">
      <c r="A1663">
        <v>1709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0</v>
      </c>
      <c r="T1663" s="5">
        <v>1</v>
      </c>
    </row>
    <row r="1664" spans="1:20" x14ac:dyDescent="0.2">
      <c r="A1664">
        <v>1710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 s="5">
        <v>1</v>
      </c>
    </row>
    <row r="1665" spans="1:20" x14ac:dyDescent="0.2">
      <c r="A1665">
        <v>1711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v>1</v>
      </c>
      <c r="H1665">
        <v>0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 s="5">
        <v>4</v>
      </c>
    </row>
    <row r="1666" spans="1:20" x14ac:dyDescent="0.2">
      <c r="A1666">
        <v>1713</v>
      </c>
      <c r="B1666">
        <v>0</v>
      </c>
      <c r="C1666">
        <v>0</v>
      </c>
      <c r="D1666">
        <v>0</v>
      </c>
      <c r="E1666">
        <v>1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 s="5">
        <v>2</v>
      </c>
    </row>
    <row r="1667" spans="1:20" x14ac:dyDescent="0.2">
      <c r="A1667">
        <v>1714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v>0</v>
      </c>
      <c r="S1667">
        <v>0</v>
      </c>
      <c r="T1667" s="5">
        <v>1</v>
      </c>
    </row>
    <row r="1668" spans="1:20" x14ac:dyDescent="0.2">
      <c r="A1668">
        <v>1715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0</v>
      </c>
      <c r="S1668">
        <v>0</v>
      </c>
      <c r="T1668" s="5">
        <v>1</v>
      </c>
    </row>
    <row r="1669" spans="1:20" x14ac:dyDescent="0.2">
      <c r="A1669">
        <v>1716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 s="5">
        <v>1</v>
      </c>
    </row>
    <row r="1670" spans="1:20" x14ac:dyDescent="0.2">
      <c r="A1670">
        <v>1717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0</v>
      </c>
      <c r="S1670">
        <v>0</v>
      </c>
      <c r="T1670" s="5">
        <v>2</v>
      </c>
    </row>
    <row r="1671" spans="1:20" x14ac:dyDescent="0.2">
      <c r="A1671">
        <v>1718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1</v>
      </c>
      <c r="R1671">
        <v>0</v>
      </c>
      <c r="S1671">
        <v>0</v>
      </c>
      <c r="T1671" s="5">
        <v>1</v>
      </c>
    </row>
    <row r="1672" spans="1:20" x14ac:dyDescent="0.2">
      <c r="A1672">
        <v>1719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 s="5">
        <v>1</v>
      </c>
    </row>
    <row r="1673" spans="1:20" x14ac:dyDescent="0.2">
      <c r="A1673">
        <v>1720</v>
      </c>
      <c r="B1673">
        <v>1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0</v>
      </c>
      <c r="T1673" s="5">
        <v>3</v>
      </c>
    </row>
    <row r="1674" spans="1:20" x14ac:dyDescent="0.2">
      <c r="A1674">
        <v>1721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1</v>
      </c>
      <c r="P1674">
        <v>0</v>
      </c>
      <c r="Q1674">
        <v>0</v>
      </c>
      <c r="R1674">
        <v>0</v>
      </c>
      <c r="S1674">
        <v>0</v>
      </c>
      <c r="T1674" s="5">
        <v>2</v>
      </c>
    </row>
    <row r="1675" spans="1:20" x14ac:dyDescent="0.2">
      <c r="A1675">
        <v>1722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</v>
      </c>
      <c r="P1675">
        <v>0</v>
      </c>
      <c r="Q1675">
        <v>1</v>
      </c>
      <c r="R1675">
        <v>0</v>
      </c>
      <c r="S1675">
        <v>0</v>
      </c>
      <c r="T1675" s="5">
        <v>3</v>
      </c>
    </row>
    <row r="1676" spans="1:20" x14ac:dyDescent="0.2">
      <c r="A1676">
        <v>1723</v>
      </c>
      <c r="B1676">
        <v>0</v>
      </c>
      <c r="C1676">
        <v>0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v>1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 s="5">
        <v>2</v>
      </c>
    </row>
    <row r="1677" spans="1:20" x14ac:dyDescent="0.2">
      <c r="A1677">
        <v>1724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 s="5">
        <v>1</v>
      </c>
    </row>
    <row r="1678" spans="1:20" x14ac:dyDescent="0.2">
      <c r="A1678">
        <v>1725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 s="5">
        <v>1</v>
      </c>
    </row>
    <row r="1679" spans="1:20" x14ac:dyDescent="0.2">
      <c r="A1679">
        <v>1726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 s="5">
        <v>1</v>
      </c>
    </row>
    <row r="1680" spans="1:20" x14ac:dyDescent="0.2">
      <c r="A1680">
        <v>1727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 s="5">
        <v>1</v>
      </c>
    </row>
    <row r="1681" spans="1:20" x14ac:dyDescent="0.2">
      <c r="A1681">
        <v>1728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 s="5">
        <v>1</v>
      </c>
    </row>
    <row r="1682" spans="1:20" x14ac:dyDescent="0.2">
      <c r="A1682">
        <v>1729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 s="5">
        <v>2</v>
      </c>
    </row>
    <row r="1683" spans="1:20" x14ac:dyDescent="0.2">
      <c r="A1683">
        <v>1730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 s="5">
        <v>1</v>
      </c>
    </row>
    <row r="1684" spans="1:20" x14ac:dyDescent="0.2">
      <c r="A1684">
        <v>1731</v>
      </c>
      <c r="B1684">
        <v>0</v>
      </c>
      <c r="C1684">
        <v>0</v>
      </c>
      <c r="D1684">
        <v>0</v>
      </c>
      <c r="E1684">
        <v>0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 s="5">
        <v>1</v>
      </c>
    </row>
    <row r="1685" spans="1:20" x14ac:dyDescent="0.2">
      <c r="A1685">
        <v>1732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1</v>
      </c>
      <c r="O1685">
        <v>0</v>
      </c>
      <c r="P1685">
        <v>0</v>
      </c>
      <c r="Q1685">
        <v>1</v>
      </c>
      <c r="R1685">
        <v>0</v>
      </c>
      <c r="S1685">
        <v>0</v>
      </c>
      <c r="T1685" s="5">
        <v>4</v>
      </c>
    </row>
    <row r="1686" spans="1:20" x14ac:dyDescent="0.2">
      <c r="A1686">
        <v>1733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</v>
      </c>
      <c r="P1686">
        <v>0</v>
      </c>
      <c r="Q1686">
        <v>0</v>
      </c>
      <c r="R1686">
        <v>0</v>
      </c>
      <c r="S1686">
        <v>0</v>
      </c>
      <c r="T1686" s="5">
        <v>2</v>
      </c>
    </row>
    <row r="1687" spans="1:20" x14ac:dyDescent="0.2">
      <c r="A1687">
        <v>1734</v>
      </c>
      <c r="B1687">
        <v>0</v>
      </c>
      <c r="C1687">
        <v>0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 s="5">
        <v>2</v>
      </c>
    </row>
    <row r="1688" spans="1:20" x14ac:dyDescent="0.2">
      <c r="A1688">
        <v>1735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0</v>
      </c>
      <c r="Q1688">
        <v>0</v>
      </c>
      <c r="R1688">
        <v>0</v>
      </c>
      <c r="S1688">
        <v>0</v>
      </c>
      <c r="T1688" s="5">
        <v>2</v>
      </c>
    </row>
    <row r="1689" spans="1:20" x14ac:dyDescent="0.2">
      <c r="A1689">
        <v>1738</v>
      </c>
      <c r="B1689">
        <v>0</v>
      </c>
      <c r="C1689">
        <v>0</v>
      </c>
      <c r="D1689">
        <v>0</v>
      </c>
      <c r="E1689">
        <v>0</v>
      </c>
      <c r="F1689">
        <v>1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 s="5">
        <v>1</v>
      </c>
    </row>
    <row r="1690" spans="1:20" x14ac:dyDescent="0.2">
      <c r="A1690">
        <v>1739</v>
      </c>
      <c r="B1690">
        <v>1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 s="5">
        <v>2</v>
      </c>
    </row>
    <row r="1691" spans="1:20" x14ac:dyDescent="0.2">
      <c r="A1691">
        <v>1740</v>
      </c>
      <c r="B1691">
        <v>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 s="5">
        <v>2</v>
      </c>
    </row>
    <row r="1692" spans="1:20" x14ac:dyDescent="0.2">
      <c r="A1692">
        <v>1741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 s="5">
        <v>1</v>
      </c>
    </row>
    <row r="1693" spans="1:20" x14ac:dyDescent="0.2">
      <c r="A1693">
        <v>1742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 s="5">
        <v>1</v>
      </c>
    </row>
    <row r="1694" spans="1:20" x14ac:dyDescent="0.2">
      <c r="A1694">
        <v>1743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 s="5">
        <v>1</v>
      </c>
    </row>
    <row r="1695" spans="1:20" x14ac:dyDescent="0.2">
      <c r="A1695">
        <v>1744</v>
      </c>
      <c r="B1695">
        <v>1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1</v>
      </c>
      <c r="R1695">
        <v>0</v>
      </c>
      <c r="S1695">
        <v>0</v>
      </c>
      <c r="T1695" s="5">
        <v>3</v>
      </c>
    </row>
    <row r="1696" spans="1:20" x14ac:dyDescent="0.2">
      <c r="A1696">
        <v>1746</v>
      </c>
      <c r="B1696">
        <v>0</v>
      </c>
      <c r="C1696">
        <v>0</v>
      </c>
      <c r="D1696">
        <v>0</v>
      </c>
      <c r="E1696">
        <v>0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 s="5">
        <v>1</v>
      </c>
    </row>
    <row r="1697" spans="1:20" x14ac:dyDescent="0.2">
      <c r="A1697">
        <v>1747</v>
      </c>
      <c r="B1697">
        <v>0</v>
      </c>
      <c r="C1697">
        <v>0</v>
      </c>
      <c r="D1697">
        <v>0</v>
      </c>
      <c r="E1697">
        <v>0</v>
      </c>
      <c r="F1697">
        <v>1</v>
      </c>
      <c r="G1697">
        <v>0</v>
      </c>
      <c r="H1697">
        <v>0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 s="5">
        <v>2</v>
      </c>
    </row>
    <row r="1698" spans="1:20" x14ac:dyDescent="0.2">
      <c r="A1698">
        <v>1748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1</v>
      </c>
      <c r="Q1698">
        <v>1</v>
      </c>
      <c r="R1698">
        <v>0</v>
      </c>
      <c r="S1698">
        <v>0</v>
      </c>
      <c r="T1698" s="5">
        <v>3</v>
      </c>
    </row>
    <row r="1699" spans="1:20" x14ac:dyDescent="0.2">
      <c r="A1699">
        <v>1749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1</v>
      </c>
      <c r="P1699">
        <v>0</v>
      </c>
      <c r="Q1699">
        <v>0</v>
      </c>
      <c r="R1699">
        <v>0</v>
      </c>
      <c r="S1699">
        <v>0</v>
      </c>
      <c r="T1699" s="5">
        <v>1</v>
      </c>
    </row>
    <row r="1700" spans="1:20" x14ac:dyDescent="0.2">
      <c r="A1700">
        <v>1750</v>
      </c>
      <c r="B1700">
        <v>0</v>
      </c>
      <c r="C1700">
        <v>1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1</v>
      </c>
      <c r="Q1700">
        <v>0</v>
      </c>
      <c r="R1700">
        <v>0</v>
      </c>
      <c r="S1700">
        <v>0</v>
      </c>
      <c r="T1700" s="5">
        <v>4</v>
      </c>
    </row>
    <row r="1701" spans="1:20" x14ac:dyDescent="0.2">
      <c r="A1701">
        <v>1752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 s="5">
        <v>2</v>
      </c>
    </row>
    <row r="1702" spans="1:20" x14ac:dyDescent="0.2">
      <c r="A1702">
        <v>1753</v>
      </c>
      <c r="B1702">
        <v>0</v>
      </c>
      <c r="C1702">
        <v>0</v>
      </c>
      <c r="D1702">
        <v>0</v>
      </c>
      <c r="E1702">
        <v>0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 s="5">
        <v>1</v>
      </c>
    </row>
    <row r="1703" spans="1:20" x14ac:dyDescent="0.2">
      <c r="A1703">
        <v>1754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1</v>
      </c>
      <c r="R1703">
        <v>0</v>
      </c>
      <c r="S1703">
        <v>0</v>
      </c>
      <c r="T1703" s="5">
        <v>3</v>
      </c>
    </row>
    <row r="1704" spans="1:20" x14ac:dyDescent="0.2">
      <c r="A1704">
        <v>1755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0</v>
      </c>
      <c r="T1704" s="5">
        <v>1</v>
      </c>
    </row>
    <row r="1705" spans="1:20" x14ac:dyDescent="0.2">
      <c r="A1705">
        <v>1756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 s="5">
        <v>1</v>
      </c>
    </row>
    <row r="1706" spans="1:20" x14ac:dyDescent="0.2">
      <c r="A1706">
        <v>1757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 s="5">
        <v>1</v>
      </c>
    </row>
    <row r="1707" spans="1:20" x14ac:dyDescent="0.2">
      <c r="A1707">
        <v>1758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 s="5">
        <v>1</v>
      </c>
    </row>
    <row r="1708" spans="1:20" x14ac:dyDescent="0.2">
      <c r="A1708">
        <v>1759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 s="5">
        <v>1</v>
      </c>
    </row>
    <row r="1709" spans="1:20" x14ac:dyDescent="0.2">
      <c r="A1709">
        <v>1760</v>
      </c>
      <c r="B1709">
        <v>0</v>
      </c>
      <c r="C1709">
        <v>0</v>
      </c>
      <c r="D1709">
        <v>0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1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 s="5">
        <v>2</v>
      </c>
    </row>
    <row r="1710" spans="1:20" x14ac:dyDescent="0.2">
      <c r="A1710">
        <v>1762</v>
      </c>
      <c r="B1710">
        <v>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1</v>
      </c>
      <c r="Q1710">
        <v>0</v>
      </c>
      <c r="R1710">
        <v>0</v>
      </c>
      <c r="S1710">
        <v>0</v>
      </c>
      <c r="T1710" s="5">
        <v>3</v>
      </c>
    </row>
    <row r="1711" spans="1:20" x14ac:dyDescent="0.2">
      <c r="A1711">
        <v>1764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0</v>
      </c>
      <c r="S1711">
        <v>0</v>
      </c>
      <c r="T1711" s="5">
        <v>2</v>
      </c>
    </row>
    <row r="1712" spans="1:20" x14ac:dyDescent="0.2">
      <c r="A1712">
        <v>1765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1</v>
      </c>
      <c r="H1712">
        <v>0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 s="5">
        <v>2</v>
      </c>
    </row>
    <row r="1713" spans="1:20" x14ac:dyDescent="0.2">
      <c r="A1713">
        <v>1767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 s="5">
        <v>2</v>
      </c>
    </row>
    <row r="1714" spans="1:20" x14ac:dyDescent="0.2">
      <c r="A1714">
        <v>1768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 s="5">
        <v>1</v>
      </c>
    </row>
    <row r="1715" spans="1:20" x14ac:dyDescent="0.2">
      <c r="A1715">
        <v>1769</v>
      </c>
      <c r="B1715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1</v>
      </c>
      <c r="R1715">
        <v>0</v>
      </c>
      <c r="S1715">
        <v>0</v>
      </c>
      <c r="T1715" s="5">
        <v>2</v>
      </c>
    </row>
    <row r="1716" spans="1:20" x14ac:dyDescent="0.2">
      <c r="A1716">
        <v>1770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1</v>
      </c>
      <c r="P1716">
        <v>0</v>
      </c>
      <c r="Q1716">
        <v>1</v>
      </c>
      <c r="R1716">
        <v>0</v>
      </c>
      <c r="S1716">
        <v>0</v>
      </c>
      <c r="T1716" s="5">
        <v>2</v>
      </c>
    </row>
    <row r="1717" spans="1:20" x14ac:dyDescent="0.2">
      <c r="A1717">
        <v>1771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 s="5">
        <v>1</v>
      </c>
    </row>
    <row r="1718" spans="1:20" x14ac:dyDescent="0.2">
      <c r="A1718">
        <v>1772</v>
      </c>
      <c r="B1718">
        <v>1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 s="5">
        <v>3</v>
      </c>
    </row>
    <row r="1719" spans="1:20" x14ac:dyDescent="0.2">
      <c r="A1719">
        <v>1773</v>
      </c>
      <c r="B1719">
        <v>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 s="5">
        <v>2</v>
      </c>
    </row>
    <row r="1720" spans="1:20" x14ac:dyDescent="0.2">
      <c r="A1720">
        <v>1774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1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 s="5">
        <v>2</v>
      </c>
    </row>
    <row r="1721" spans="1:20" x14ac:dyDescent="0.2">
      <c r="A1721">
        <v>1776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 s="5">
        <v>1</v>
      </c>
    </row>
    <row r="1722" spans="1:20" x14ac:dyDescent="0.2">
      <c r="A1722">
        <v>1777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</v>
      </c>
      <c r="P1722">
        <v>0</v>
      </c>
      <c r="Q1722">
        <v>0</v>
      </c>
      <c r="R1722">
        <v>0</v>
      </c>
      <c r="S1722">
        <v>0</v>
      </c>
      <c r="T1722" s="5">
        <v>2</v>
      </c>
    </row>
    <row r="1723" spans="1:20" x14ac:dyDescent="0.2">
      <c r="A1723">
        <v>1779</v>
      </c>
      <c r="B1723">
        <v>0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1</v>
      </c>
      <c r="R1723">
        <v>0</v>
      </c>
      <c r="S1723">
        <v>0</v>
      </c>
      <c r="T1723" s="5">
        <v>3</v>
      </c>
    </row>
    <row r="1724" spans="1:20" x14ac:dyDescent="0.2">
      <c r="A1724">
        <v>1780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1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 s="5">
        <v>1</v>
      </c>
    </row>
    <row r="1725" spans="1:20" x14ac:dyDescent="0.2">
      <c r="A1725">
        <v>1781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 s="5">
        <v>1</v>
      </c>
    </row>
    <row r="1726" spans="1:20" x14ac:dyDescent="0.2">
      <c r="A1726">
        <v>1782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0</v>
      </c>
      <c r="T1726" s="5">
        <v>2</v>
      </c>
    </row>
    <row r="1727" spans="1:20" x14ac:dyDescent="0.2">
      <c r="A1727">
        <v>1783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1</v>
      </c>
      <c r="R1727">
        <v>0</v>
      </c>
      <c r="S1727">
        <v>0</v>
      </c>
      <c r="T1727" s="5">
        <v>3</v>
      </c>
    </row>
    <row r="1728" spans="1:20" x14ac:dyDescent="0.2">
      <c r="A1728">
        <v>1784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 s="5">
        <v>2</v>
      </c>
    </row>
    <row r="1729" spans="1:20" x14ac:dyDescent="0.2">
      <c r="A1729">
        <v>1785</v>
      </c>
      <c r="B1729">
        <v>1</v>
      </c>
      <c r="C1729">
        <v>0</v>
      </c>
      <c r="D1729">
        <v>0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 s="5">
        <v>2</v>
      </c>
    </row>
    <row r="1730" spans="1:20" x14ac:dyDescent="0.2">
      <c r="A1730">
        <v>1787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 s="5">
        <v>1</v>
      </c>
    </row>
    <row r="1731" spans="1:20" x14ac:dyDescent="0.2">
      <c r="A1731">
        <v>1788</v>
      </c>
      <c r="B1731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 s="5">
        <v>2</v>
      </c>
    </row>
    <row r="1732" spans="1:20" x14ac:dyDescent="0.2">
      <c r="A1732">
        <v>1789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 s="5">
        <v>1</v>
      </c>
    </row>
    <row r="1733" spans="1:20" x14ac:dyDescent="0.2">
      <c r="A1733">
        <v>1791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1</v>
      </c>
      <c r="H1733">
        <v>0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 s="5">
        <v>2</v>
      </c>
    </row>
    <row r="1734" spans="1:20" x14ac:dyDescent="0.2">
      <c r="A1734">
        <v>1792</v>
      </c>
      <c r="B1734">
        <v>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1</v>
      </c>
      <c r="R1734">
        <v>0</v>
      </c>
      <c r="S1734">
        <v>0</v>
      </c>
      <c r="T1734" s="5">
        <v>2</v>
      </c>
    </row>
    <row r="1735" spans="1:20" x14ac:dyDescent="0.2">
      <c r="A1735">
        <v>1793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 s="5">
        <v>1</v>
      </c>
    </row>
    <row r="1736" spans="1:20" x14ac:dyDescent="0.2">
      <c r="A1736">
        <v>1794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0</v>
      </c>
      <c r="H1736">
        <v>0</v>
      </c>
      <c r="I1736">
        <v>1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 s="5">
        <v>2</v>
      </c>
    </row>
    <row r="1737" spans="1:20" x14ac:dyDescent="0.2">
      <c r="A1737">
        <v>1795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 s="5">
        <v>1</v>
      </c>
    </row>
    <row r="1738" spans="1:20" x14ac:dyDescent="0.2">
      <c r="A1738">
        <v>1796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 s="5">
        <v>2</v>
      </c>
    </row>
    <row r="1739" spans="1:20" x14ac:dyDescent="0.2">
      <c r="A1739">
        <v>1797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1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 s="5">
        <v>1</v>
      </c>
    </row>
    <row r="1740" spans="1:20" x14ac:dyDescent="0.2">
      <c r="A1740">
        <v>1798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0</v>
      </c>
      <c r="S1740">
        <v>0</v>
      </c>
      <c r="T1740" s="5">
        <v>1</v>
      </c>
    </row>
    <row r="1741" spans="1:20" x14ac:dyDescent="0.2">
      <c r="A1741">
        <v>1799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 s="5">
        <v>2</v>
      </c>
    </row>
    <row r="1742" spans="1:20" x14ac:dyDescent="0.2">
      <c r="A1742">
        <v>1801</v>
      </c>
      <c r="B1742">
        <v>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0</v>
      </c>
      <c r="S1742">
        <v>0</v>
      </c>
      <c r="T1742" s="5">
        <v>3</v>
      </c>
    </row>
    <row r="1743" spans="1:20" x14ac:dyDescent="0.2">
      <c r="A1743">
        <v>1804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 s="5">
        <v>2</v>
      </c>
    </row>
    <row r="1744" spans="1:20" x14ac:dyDescent="0.2">
      <c r="A1744">
        <v>1805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1</v>
      </c>
      <c r="J1744">
        <v>0</v>
      </c>
      <c r="K1744">
        <v>0</v>
      </c>
      <c r="L1744">
        <v>0</v>
      </c>
      <c r="M1744">
        <v>0</v>
      </c>
      <c r="N1744">
        <v>1</v>
      </c>
      <c r="O1744">
        <v>0</v>
      </c>
      <c r="P1744">
        <v>0</v>
      </c>
      <c r="Q1744">
        <v>1</v>
      </c>
      <c r="R1744">
        <v>0</v>
      </c>
      <c r="S1744">
        <v>0</v>
      </c>
      <c r="T1744" s="5">
        <v>4</v>
      </c>
    </row>
    <row r="1745" spans="1:20" x14ac:dyDescent="0.2">
      <c r="A1745">
        <v>1806</v>
      </c>
      <c r="B1745">
        <v>0</v>
      </c>
      <c r="C1745">
        <v>1</v>
      </c>
      <c r="D1745">
        <v>0</v>
      </c>
      <c r="E1745">
        <v>1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 s="5">
        <v>3</v>
      </c>
    </row>
    <row r="1746" spans="1:20" x14ac:dyDescent="0.2">
      <c r="A1746">
        <v>1807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 s="5">
        <v>1</v>
      </c>
    </row>
    <row r="1747" spans="1:20" x14ac:dyDescent="0.2">
      <c r="A1747">
        <v>1809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1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 s="5">
        <v>3</v>
      </c>
    </row>
    <row r="1748" spans="1:20" x14ac:dyDescent="0.2">
      <c r="A1748">
        <v>1810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1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 s="5">
        <v>1</v>
      </c>
    </row>
    <row r="1749" spans="1:20" x14ac:dyDescent="0.2">
      <c r="A1749">
        <v>1811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 s="5">
        <v>1</v>
      </c>
    </row>
    <row r="1750" spans="1:20" x14ac:dyDescent="0.2">
      <c r="A1750">
        <v>1812</v>
      </c>
      <c r="B1750">
        <v>0</v>
      </c>
      <c r="C1750">
        <v>0</v>
      </c>
      <c r="D1750">
        <v>0</v>
      </c>
      <c r="E1750">
        <v>1</v>
      </c>
      <c r="F1750">
        <v>1</v>
      </c>
      <c r="G1750">
        <v>0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 s="5">
        <v>3</v>
      </c>
    </row>
    <row r="1751" spans="1:20" x14ac:dyDescent="0.2">
      <c r="A1751">
        <v>1814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 s="5">
        <v>1</v>
      </c>
    </row>
    <row r="1752" spans="1:20" x14ac:dyDescent="0.2">
      <c r="A1752">
        <v>1815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 s="5">
        <v>1</v>
      </c>
    </row>
    <row r="1753" spans="1:20" x14ac:dyDescent="0.2">
      <c r="A1753">
        <v>1816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 s="5">
        <v>2</v>
      </c>
    </row>
    <row r="1754" spans="1:20" x14ac:dyDescent="0.2">
      <c r="A1754">
        <v>1817</v>
      </c>
      <c r="B1754">
        <v>0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0</v>
      </c>
      <c r="Q1754">
        <v>0</v>
      </c>
      <c r="R1754">
        <v>0</v>
      </c>
      <c r="S1754">
        <v>0</v>
      </c>
      <c r="T1754" s="5">
        <v>3</v>
      </c>
    </row>
    <row r="1755" spans="1:20" x14ac:dyDescent="0.2">
      <c r="A1755">
        <v>1819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1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 s="5">
        <v>1</v>
      </c>
    </row>
    <row r="1756" spans="1:20" x14ac:dyDescent="0.2">
      <c r="A1756">
        <v>1820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 s="5">
        <v>1</v>
      </c>
    </row>
    <row r="1757" spans="1:20" x14ac:dyDescent="0.2">
      <c r="A1757">
        <v>1821</v>
      </c>
      <c r="B1757">
        <v>0</v>
      </c>
      <c r="C1757">
        <v>0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1</v>
      </c>
      <c r="P1757">
        <v>0</v>
      </c>
      <c r="Q1757">
        <v>0</v>
      </c>
      <c r="R1757">
        <v>0</v>
      </c>
      <c r="S1757">
        <v>0</v>
      </c>
      <c r="T1757" s="5">
        <v>2</v>
      </c>
    </row>
    <row r="1758" spans="1:20" x14ac:dyDescent="0.2">
      <c r="A1758">
        <v>1822</v>
      </c>
      <c r="B1758">
        <v>0</v>
      </c>
      <c r="C1758">
        <v>0</v>
      </c>
      <c r="D1758">
        <v>0</v>
      </c>
      <c r="E1758">
        <v>1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 s="5">
        <v>2</v>
      </c>
    </row>
    <row r="1759" spans="1:20" x14ac:dyDescent="0.2">
      <c r="A1759">
        <v>1824</v>
      </c>
      <c r="B1759">
        <v>0</v>
      </c>
      <c r="C1759">
        <v>0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 s="5">
        <v>2</v>
      </c>
    </row>
    <row r="1760" spans="1:20" x14ac:dyDescent="0.2">
      <c r="A1760">
        <v>1825</v>
      </c>
      <c r="B1760">
        <v>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 s="5">
        <v>2</v>
      </c>
    </row>
    <row r="1761" spans="1:20" x14ac:dyDescent="0.2">
      <c r="A1761">
        <v>1826</v>
      </c>
      <c r="B1761">
        <v>0</v>
      </c>
      <c r="C1761">
        <v>1</v>
      </c>
      <c r="D1761">
        <v>0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 s="5">
        <v>2</v>
      </c>
    </row>
    <row r="1762" spans="1:20" x14ac:dyDescent="0.2">
      <c r="A1762">
        <v>1827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 s="5">
        <v>2</v>
      </c>
    </row>
    <row r="1763" spans="1:20" x14ac:dyDescent="0.2">
      <c r="A1763">
        <v>1829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</v>
      </c>
      <c r="P1763">
        <v>0</v>
      </c>
      <c r="Q1763">
        <v>0</v>
      </c>
      <c r="R1763">
        <v>0</v>
      </c>
      <c r="S1763">
        <v>0</v>
      </c>
      <c r="T1763" s="5">
        <v>2</v>
      </c>
    </row>
    <row r="1764" spans="1:20" x14ac:dyDescent="0.2">
      <c r="A1764">
        <v>1830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 s="5">
        <v>1</v>
      </c>
    </row>
    <row r="1765" spans="1:20" x14ac:dyDescent="0.2">
      <c r="A1765">
        <v>1831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1</v>
      </c>
      <c r="R1765">
        <v>0</v>
      </c>
      <c r="S1765">
        <v>0</v>
      </c>
      <c r="T1765" s="5">
        <v>3</v>
      </c>
    </row>
    <row r="1766" spans="1:20" x14ac:dyDescent="0.2">
      <c r="A1766">
        <v>1832</v>
      </c>
      <c r="B1766">
        <v>1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1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 s="5">
        <v>2</v>
      </c>
    </row>
    <row r="1767" spans="1:20" x14ac:dyDescent="0.2">
      <c r="A1767">
        <v>1833</v>
      </c>
      <c r="B1767">
        <v>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0</v>
      </c>
      <c r="S1767">
        <v>0</v>
      </c>
      <c r="T1767" s="5">
        <v>3</v>
      </c>
    </row>
    <row r="1768" spans="1:20" x14ac:dyDescent="0.2">
      <c r="A1768">
        <v>1834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0</v>
      </c>
      <c r="S1768">
        <v>0</v>
      </c>
      <c r="T1768" s="5">
        <v>2</v>
      </c>
    </row>
    <row r="1769" spans="1:20" x14ac:dyDescent="0.2">
      <c r="A1769">
        <v>1835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 s="5">
        <v>1</v>
      </c>
    </row>
    <row r="1770" spans="1:20" x14ac:dyDescent="0.2">
      <c r="A1770">
        <v>1836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 s="5">
        <v>1</v>
      </c>
    </row>
    <row r="1771" spans="1:20" x14ac:dyDescent="0.2">
      <c r="A1771">
        <v>1837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 s="5">
        <v>1</v>
      </c>
    </row>
    <row r="1772" spans="1:20" x14ac:dyDescent="0.2">
      <c r="A1772">
        <v>1839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 s="5">
        <v>1</v>
      </c>
    </row>
    <row r="1773" spans="1:20" x14ac:dyDescent="0.2">
      <c r="A1773">
        <v>1840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 s="5">
        <v>1</v>
      </c>
    </row>
    <row r="1774" spans="1:20" x14ac:dyDescent="0.2">
      <c r="A1774">
        <v>1841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1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1</v>
      </c>
      <c r="R1774">
        <v>0</v>
      </c>
      <c r="S1774">
        <v>0</v>
      </c>
      <c r="T1774" s="5">
        <v>2</v>
      </c>
    </row>
    <row r="1775" spans="1:20" x14ac:dyDescent="0.2">
      <c r="A1775">
        <v>1842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1</v>
      </c>
      <c r="H1775">
        <v>0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 s="5">
        <v>2</v>
      </c>
    </row>
    <row r="1776" spans="1:20" x14ac:dyDescent="0.2">
      <c r="A1776">
        <v>1843</v>
      </c>
      <c r="B1776">
        <v>0</v>
      </c>
      <c r="C1776">
        <v>0</v>
      </c>
      <c r="D1776">
        <v>0</v>
      </c>
      <c r="E1776">
        <v>1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 s="5">
        <v>2</v>
      </c>
    </row>
    <row r="1777" spans="1:20" x14ac:dyDescent="0.2">
      <c r="A1777">
        <v>1844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 s="5">
        <v>1</v>
      </c>
    </row>
    <row r="1778" spans="1:20" x14ac:dyDescent="0.2">
      <c r="A1778">
        <v>1845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0</v>
      </c>
      <c r="T1778" s="5">
        <v>2</v>
      </c>
    </row>
    <row r="1779" spans="1:20" x14ac:dyDescent="0.2">
      <c r="A1779">
        <v>1846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 s="5">
        <v>1</v>
      </c>
    </row>
    <row r="1780" spans="1:20" x14ac:dyDescent="0.2">
      <c r="A1780">
        <v>1847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v>0</v>
      </c>
      <c r="T1780" s="5">
        <v>2</v>
      </c>
    </row>
    <row r="1781" spans="1:20" x14ac:dyDescent="0.2">
      <c r="A1781">
        <v>1848</v>
      </c>
      <c r="B1781">
        <v>0</v>
      </c>
      <c r="C1781">
        <v>1</v>
      </c>
      <c r="D1781">
        <v>0</v>
      </c>
      <c r="E1781">
        <v>1</v>
      </c>
      <c r="F1781">
        <v>1</v>
      </c>
      <c r="G1781">
        <v>0</v>
      </c>
      <c r="H1781">
        <v>0</v>
      </c>
      <c r="I1781">
        <v>0</v>
      </c>
      <c r="J1781">
        <v>1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 s="5">
        <v>4</v>
      </c>
    </row>
    <row r="1782" spans="1:20" x14ac:dyDescent="0.2">
      <c r="A1782">
        <v>1849</v>
      </c>
      <c r="B1782">
        <v>0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 s="5">
        <v>1</v>
      </c>
    </row>
    <row r="1783" spans="1:20" x14ac:dyDescent="0.2">
      <c r="A1783">
        <v>1850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0</v>
      </c>
      <c r="Q1783">
        <v>0</v>
      </c>
      <c r="R1783">
        <v>0</v>
      </c>
      <c r="S1783">
        <v>0</v>
      </c>
      <c r="T1783" s="5">
        <v>2</v>
      </c>
    </row>
    <row r="1784" spans="1:20" x14ac:dyDescent="0.2">
      <c r="A1784">
        <v>1851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1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0</v>
      </c>
      <c r="T1784" s="5">
        <v>2</v>
      </c>
    </row>
    <row r="1785" spans="1:20" x14ac:dyDescent="0.2">
      <c r="A1785">
        <v>1852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0</v>
      </c>
      <c r="S1785">
        <v>0</v>
      </c>
      <c r="T1785" s="5">
        <v>2</v>
      </c>
    </row>
    <row r="1786" spans="1:20" x14ac:dyDescent="0.2">
      <c r="A1786">
        <v>1853</v>
      </c>
      <c r="B1786">
        <v>0</v>
      </c>
      <c r="C1786">
        <v>0</v>
      </c>
      <c r="D1786">
        <v>0</v>
      </c>
      <c r="E1786">
        <v>0</v>
      </c>
      <c r="F1786">
        <v>1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 s="5">
        <v>1</v>
      </c>
    </row>
    <row r="1787" spans="1:20" x14ac:dyDescent="0.2">
      <c r="A1787">
        <v>1854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</v>
      </c>
      <c r="P1787">
        <v>0</v>
      </c>
      <c r="Q1787">
        <v>0</v>
      </c>
      <c r="R1787">
        <v>0</v>
      </c>
      <c r="S1787">
        <v>0</v>
      </c>
      <c r="T1787" s="5">
        <v>2</v>
      </c>
    </row>
    <row r="1788" spans="1:20" x14ac:dyDescent="0.2">
      <c r="A1788">
        <v>1855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 s="5">
        <v>1</v>
      </c>
    </row>
    <row r="1789" spans="1:20" x14ac:dyDescent="0.2">
      <c r="A1789">
        <v>1856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1</v>
      </c>
      <c r="I1789">
        <v>0</v>
      </c>
      <c r="J1789">
        <v>0</v>
      </c>
      <c r="K1789">
        <v>0</v>
      </c>
      <c r="L1789">
        <v>0</v>
      </c>
      <c r="M1789">
        <v>1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 s="5">
        <v>2</v>
      </c>
    </row>
    <row r="1790" spans="1:20" x14ac:dyDescent="0.2">
      <c r="A1790">
        <v>1857</v>
      </c>
      <c r="B1790">
        <v>0</v>
      </c>
      <c r="C1790">
        <v>0</v>
      </c>
      <c r="D1790">
        <v>0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 s="5">
        <v>1</v>
      </c>
    </row>
    <row r="1791" spans="1:20" x14ac:dyDescent="0.2">
      <c r="A1791">
        <v>1858</v>
      </c>
      <c r="B1791">
        <v>1</v>
      </c>
      <c r="C1791">
        <v>0</v>
      </c>
      <c r="D1791">
        <v>0</v>
      </c>
      <c r="E1791">
        <v>0</v>
      </c>
      <c r="F1791">
        <v>1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 s="5">
        <v>2</v>
      </c>
    </row>
    <row r="1792" spans="1:20" x14ac:dyDescent="0.2">
      <c r="A1792">
        <v>1859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 s="5">
        <v>1</v>
      </c>
    </row>
    <row r="1793" spans="1:20" x14ac:dyDescent="0.2">
      <c r="A1793">
        <v>1860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1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 s="5">
        <v>1</v>
      </c>
    </row>
    <row r="1794" spans="1:20" x14ac:dyDescent="0.2">
      <c r="A1794">
        <v>1861</v>
      </c>
      <c r="B1794">
        <v>0</v>
      </c>
      <c r="C1794">
        <v>0</v>
      </c>
      <c r="D1794">
        <v>0</v>
      </c>
      <c r="E1794">
        <v>0</v>
      </c>
      <c r="F1794">
        <v>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1</v>
      </c>
      <c r="R1794">
        <v>0</v>
      </c>
      <c r="S1794">
        <v>0</v>
      </c>
      <c r="T1794" s="5">
        <v>2</v>
      </c>
    </row>
    <row r="1795" spans="1:20" x14ac:dyDescent="0.2">
      <c r="A1795">
        <v>1862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</v>
      </c>
      <c r="M1795">
        <v>0</v>
      </c>
      <c r="N1795">
        <v>0</v>
      </c>
      <c r="O1795">
        <v>0</v>
      </c>
      <c r="P1795">
        <v>1</v>
      </c>
      <c r="Q1795">
        <v>0</v>
      </c>
      <c r="R1795">
        <v>0</v>
      </c>
      <c r="S1795">
        <v>0</v>
      </c>
      <c r="T1795" s="5">
        <v>2</v>
      </c>
    </row>
    <row r="1796" spans="1:20" x14ac:dyDescent="0.2">
      <c r="A1796">
        <v>1863</v>
      </c>
      <c r="B1796">
        <v>0</v>
      </c>
      <c r="C1796">
        <v>0</v>
      </c>
      <c r="D1796">
        <v>0</v>
      </c>
      <c r="E1796">
        <v>0</v>
      </c>
      <c r="F1796">
        <v>1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 s="5">
        <v>1</v>
      </c>
    </row>
    <row r="1797" spans="1:20" x14ac:dyDescent="0.2">
      <c r="A1797">
        <v>1864</v>
      </c>
      <c r="B1797">
        <v>0</v>
      </c>
      <c r="C1797">
        <v>0</v>
      </c>
      <c r="D1797">
        <v>0</v>
      </c>
      <c r="E1797">
        <v>0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 s="5">
        <v>1</v>
      </c>
    </row>
    <row r="1798" spans="1:20" x14ac:dyDescent="0.2">
      <c r="A1798">
        <v>1865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 s="5">
        <v>1</v>
      </c>
    </row>
    <row r="1799" spans="1:20" x14ac:dyDescent="0.2">
      <c r="A1799">
        <v>1866</v>
      </c>
      <c r="B1799">
        <v>1</v>
      </c>
      <c r="C1799">
        <v>0</v>
      </c>
      <c r="D1799">
        <v>0</v>
      </c>
      <c r="E1799">
        <v>0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 s="5">
        <v>2</v>
      </c>
    </row>
    <row r="1800" spans="1:20" x14ac:dyDescent="0.2">
      <c r="A1800">
        <v>1867</v>
      </c>
      <c r="B1800">
        <v>1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 s="5">
        <v>2</v>
      </c>
    </row>
    <row r="1801" spans="1:20" x14ac:dyDescent="0.2">
      <c r="A1801">
        <v>1868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1</v>
      </c>
      <c r="S1801">
        <v>0</v>
      </c>
      <c r="T1801" s="5">
        <v>2</v>
      </c>
    </row>
    <row r="1802" spans="1:20" x14ac:dyDescent="0.2">
      <c r="A1802">
        <v>1869</v>
      </c>
      <c r="B1802">
        <v>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0</v>
      </c>
      <c r="T1802" s="5">
        <v>2</v>
      </c>
    </row>
    <row r="1803" spans="1:20" x14ac:dyDescent="0.2">
      <c r="A1803">
        <v>1870</v>
      </c>
      <c r="B1803">
        <v>0</v>
      </c>
      <c r="C1803">
        <v>0</v>
      </c>
      <c r="D1803">
        <v>0</v>
      </c>
      <c r="E1803">
        <v>0</v>
      </c>
      <c r="F1803">
        <v>1</v>
      </c>
      <c r="G1803">
        <v>0</v>
      </c>
      <c r="H1803">
        <v>0</v>
      </c>
      <c r="I1803">
        <v>1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 s="5">
        <v>2</v>
      </c>
    </row>
    <row r="1804" spans="1:20" x14ac:dyDescent="0.2">
      <c r="A1804">
        <v>1871</v>
      </c>
      <c r="B1804">
        <v>0</v>
      </c>
      <c r="C1804">
        <v>0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1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 s="5">
        <v>2</v>
      </c>
    </row>
    <row r="1805" spans="1:20" x14ac:dyDescent="0.2">
      <c r="A1805">
        <v>1872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 s="5">
        <v>1</v>
      </c>
    </row>
    <row r="1806" spans="1:20" x14ac:dyDescent="0.2">
      <c r="A1806">
        <v>1873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 s="5">
        <v>1</v>
      </c>
    </row>
    <row r="1807" spans="1:20" x14ac:dyDescent="0.2">
      <c r="A1807">
        <v>1874</v>
      </c>
      <c r="B1807">
        <v>0</v>
      </c>
      <c r="C1807">
        <v>0</v>
      </c>
      <c r="D1807">
        <v>0</v>
      </c>
      <c r="E1807">
        <v>0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0</v>
      </c>
      <c r="T1807" s="5">
        <v>2</v>
      </c>
    </row>
    <row r="1808" spans="1:20" x14ac:dyDescent="0.2">
      <c r="A1808">
        <v>1875</v>
      </c>
      <c r="B1808">
        <v>0</v>
      </c>
      <c r="C1808">
        <v>0</v>
      </c>
      <c r="D1808">
        <v>0</v>
      </c>
      <c r="E1808">
        <v>0</v>
      </c>
      <c r="F1808">
        <v>1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 s="5">
        <v>1</v>
      </c>
    </row>
    <row r="1809" spans="1:20" x14ac:dyDescent="0.2">
      <c r="A1809">
        <v>1876</v>
      </c>
      <c r="B1809">
        <v>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1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1</v>
      </c>
      <c r="Q1809">
        <v>1</v>
      </c>
      <c r="R1809">
        <v>0</v>
      </c>
      <c r="S1809">
        <v>0</v>
      </c>
      <c r="T1809" s="5">
        <v>4</v>
      </c>
    </row>
    <row r="1810" spans="1:20" x14ac:dyDescent="0.2">
      <c r="A1810">
        <v>1877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1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 s="5">
        <v>1</v>
      </c>
    </row>
    <row r="1811" spans="1:20" x14ac:dyDescent="0.2">
      <c r="A1811">
        <v>1878</v>
      </c>
      <c r="B1811">
        <v>0</v>
      </c>
      <c r="C1811">
        <v>0</v>
      </c>
      <c r="D1811">
        <v>0</v>
      </c>
      <c r="E1811">
        <v>0</v>
      </c>
      <c r="F1811">
        <v>1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</v>
      </c>
      <c r="P1811">
        <v>0</v>
      </c>
      <c r="Q1811">
        <v>0</v>
      </c>
      <c r="R1811">
        <v>0</v>
      </c>
      <c r="S1811">
        <v>0</v>
      </c>
      <c r="T1811" s="5">
        <v>2</v>
      </c>
    </row>
    <row r="1812" spans="1:20" x14ac:dyDescent="0.2">
      <c r="A1812">
        <v>1879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 s="5">
        <v>1</v>
      </c>
    </row>
    <row r="1813" spans="1:20" x14ac:dyDescent="0.2">
      <c r="A1813">
        <v>1880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1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 s="5">
        <v>1</v>
      </c>
    </row>
    <row r="1814" spans="1:20" x14ac:dyDescent="0.2">
      <c r="A1814">
        <v>1881</v>
      </c>
      <c r="B1814">
        <v>0</v>
      </c>
      <c r="C1814">
        <v>1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1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 s="5">
        <v>4</v>
      </c>
    </row>
    <row r="1815" spans="1:20" x14ac:dyDescent="0.2">
      <c r="A1815">
        <v>1882</v>
      </c>
      <c r="B1815">
        <v>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1</v>
      </c>
      <c r="Q1815">
        <v>0</v>
      </c>
      <c r="R1815">
        <v>0</v>
      </c>
      <c r="S1815">
        <v>0</v>
      </c>
      <c r="T1815" s="5">
        <v>2</v>
      </c>
    </row>
    <row r="1816" spans="1:20" x14ac:dyDescent="0.2">
      <c r="A1816">
        <v>1883</v>
      </c>
      <c r="B1816">
        <v>0</v>
      </c>
      <c r="C1816">
        <v>0</v>
      </c>
      <c r="D1816">
        <v>0</v>
      </c>
      <c r="E1816">
        <v>0</v>
      </c>
      <c r="F1816">
        <v>1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 s="5">
        <v>1</v>
      </c>
    </row>
    <row r="1817" spans="1:20" x14ac:dyDescent="0.2">
      <c r="A1817">
        <v>1884</v>
      </c>
      <c r="B1817">
        <v>0</v>
      </c>
      <c r="C1817">
        <v>0</v>
      </c>
      <c r="D1817">
        <v>0</v>
      </c>
      <c r="E1817">
        <v>0</v>
      </c>
      <c r="F1817">
        <v>1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 s="5">
        <v>2</v>
      </c>
    </row>
    <row r="1818" spans="1:20" x14ac:dyDescent="0.2">
      <c r="A1818">
        <v>1885</v>
      </c>
      <c r="B1818">
        <v>0</v>
      </c>
      <c r="C1818">
        <v>0</v>
      </c>
      <c r="D1818">
        <v>0</v>
      </c>
      <c r="E1818">
        <v>0</v>
      </c>
      <c r="F1818">
        <v>1</v>
      </c>
      <c r="G1818">
        <v>0</v>
      </c>
      <c r="H1818">
        <v>0</v>
      </c>
      <c r="I1818">
        <v>1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 s="5">
        <v>2</v>
      </c>
    </row>
    <row r="1819" spans="1:20" x14ac:dyDescent="0.2">
      <c r="A1819">
        <v>1886</v>
      </c>
      <c r="B1819">
        <v>0</v>
      </c>
      <c r="C1819">
        <v>0</v>
      </c>
      <c r="D1819">
        <v>0</v>
      </c>
      <c r="E1819">
        <v>0</v>
      </c>
      <c r="F1819">
        <v>1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 s="5">
        <v>1</v>
      </c>
    </row>
    <row r="1820" spans="1:20" x14ac:dyDescent="0.2">
      <c r="A1820">
        <v>1887</v>
      </c>
      <c r="B1820">
        <v>0</v>
      </c>
      <c r="C1820">
        <v>1</v>
      </c>
      <c r="D1820">
        <v>0</v>
      </c>
      <c r="E1820">
        <v>0</v>
      </c>
      <c r="F1820">
        <v>1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 s="5">
        <v>2</v>
      </c>
    </row>
    <row r="1821" spans="1:20" x14ac:dyDescent="0.2">
      <c r="A1821">
        <v>1888</v>
      </c>
      <c r="B1821">
        <v>0</v>
      </c>
      <c r="C1821">
        <v>0</v>
      </c>
      <c r="D1821">
        <v>0</v>
      </c>
      <c r="E1821">
        <v>0</v>
      </c>
      <c r="F1821">
        <v>1</v>
      </c>
      <c r="G1821">
        <v>0</v>
      </c>
      <c r="H1821">
        <v>0</v>
      </c>
      <c r="I1821">
        <v>1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</v>
      </c>
      <c r="P1821">
        <v>0</v>
      </c>
      <c r="Q1821">
        <v>0</v>
      </c>
      <c r="R1821">
        <v>0</v>
      </c>
      <c r="S1821">
        <v>0</v>
      </c>
      <c r="T1821" s="5">
        <v>3</v>
      </c>
    </row>
    <row r="1822" spans="1:20" x14ac:dyDescent="0.2">
      <c r="A1822">
        <v>1889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1</v>
      </c>
      <c r="R1822">
        <v>0</v>
      </c>
      <c r="S1822">
        <v>0</v>
      </c>
      <c r="T1822" s="5">
        <v>1</v>
      </c>
    </row>
    <row r="1823" spans="1:20" x14ac:dyDescent="0.2">
      <c r="A1823">
        <v>1890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 s="5">
        <v>1</v>
      </c>
    </row>
    <row r="1824" spans="1:20" x14ac:dyDescent="0.2">
      <c r="A1824">
        <v>1891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1</v>
      </c>
      <c r="R1824">
        <v>0</v>
      </c>
      <c r="S1824">
        <v>0</v>
      </c>
      <c r="T1824" s="5">
        <v>2</v>
      </c>
    </row>
    <row r="1825" spans="1:20" x14ac:dyDescent="0.2">
      <c r="A1825">
        <v>1892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0</v>
      </c>
      <c r="P1825">
        <v>0</v>
      </c>
      <c r="Q1825">
        <v>1</v>
      </c>
      <c r="R1825">
        <v>0</v>
      </c>
      <c r="S1825">
        <v>0</v>
      </c>
      <c r="T1825" s="5">
        <v>2</v>
      </c>
    </row>
    <row r="1826" spans="1:20" x14ac:dyDescent="0.2">
      <c r="A1826">
        <v>1893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 s="5">
        <v>1</v>
      </c>
    </row>
    <row r="1827" spans="1:20" x14ac:dyDescent="0.2">
      <c r="A1827">
        <v>1894</v>
      </c>
      <c r="B1827">
        <v>0</v>
      </c>
      <c r="C1827">
        <v>1</v>
      </c>
      <c r="D1827">
        <v>0</v>
      </c>
      <c r="E1827">
        <v>0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1</v>
      </c>
      <c r="P1827">
        <v>0</v>
      </c>
      <c r="Q1827">
        <v>0</v>
      </c>
      <c r="R1827">
        <v>0</v>
      </c>
      <c r="S1827">
        <v>0</v>
      </c>
      <c r="T1827" s="5">
        <v>3</v>
      </c>
    </row>
    <row r="1828" spans="1:20" x14ac:dyDescent="0.2">
      <c r="A1828">
        <v>1895</v>
      </c>
      <c r="B1828">
        <v>0</v>
      </c>
      <c r="C1828">
        <v>0</v>
      </c>
      <c r="D1828">
        <v>0</v>
      </c>
      <c r="E1828">
        <v>0</v>
      </c>
      <c r="F1828">
        <v>1</v>
      </c>
      <c r="G1828">
        <v>0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1</v>
      </c>
      <c r="P1828">
        <v>0</v>
      </c>
      <c r="Q1828">
        <v>0</v>
      </c>
      <c r="R1828">
        <v>0</v>
      </c>
      <c r="S1828">
        <v>0</v>
      </c>
      <c r="T1828" s="5">
        <v>3</v>
      </c>
    </row>
    <row r="1829" spans="1:20" x14ac:dyDescent="0.2">
      <c r="A1829">
        <v>1896</v>
      </c>
      <c r="B1829">
        <v>0</v>
      </c>
      <c r="C1829">
        <v>0</v>
      </c>
      <c r="D1829">
        <v>0</v>
      </c>
      <c r="E1829">
        <v>0</v>
      </c>
      <c r="F1829">
        <v>1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 s="5">
        <v>1</v>
      </c>
    </row>
    <row r="1830" spans="1:20" x14ac:dyDescent="0.2">
      <c r="A1830">
        <v>1897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0</v>
      </c>
      <c r="T1830" s="5">
        <v>2</v>
      </c>
    </row>
    <row r="1831" spans="1:20" x14ac:dyDescent="0.2">
      <c r="A1831">
        <v>1898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1</v>
      </c>
      <c r="S1831">
        <v>0</v>
      </c>
      <c r="T1831" s="5">
        <v>2</v>
      </c>
    </row>
    <row r="1832" spans="1:20" x14ac:dyDescent="0.2">
      <c r="A1832">
        <v>1899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 s="5">
        <v>2</v>
      </c>
    </row>
    <row r="1833" spans="1:20" x14ac:dyDescent="0.2">
      <c r="A1833">
        <v>1900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 s="5">
        <v>1</v>
      </c>
    </row>
    <row r="1834" spans="1:20" x14ac:dyDescent="0.2">
      <c r="A1834">
        <v>1901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 s="5">
        <v>1</v>
      </c>
    </row>
    <row r="1835" spans="1:20" x14ac:dyDescent="0.2">
      <c r="A1835">
        <v>1902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0</v>
      </c>
      <c r="S1835">
        <v>0</v>
      </c>
      <c r="T1835" s="5">
        <v>2</v>
      </c>
    </row>
    <row r="1836" spans="1:20" x14ac:dyDescent="0.2">
      <c r="A1836">
        <v>1903</v>
      </c>
      <c r="B1836">
        <v>0</v>
      </c>
      <c r="C1836">
        <v>0</v>
      </c>
      <c r="D1836">
        <v>0</v>
      </c>
      <c r="E1836">
        <v>0</v>
      </c>
      <c r="F1836">
        <v>1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 s="5">
        <v>1</v>
      </c>
    </row>
    <row r="1837" spans="1:20" x14ac:dyDescent="0.2">
      <c r="A1837">
        <v>1904</v>
      </c>
      <c r="B1837">
        <v>0</v>
      </c>
      <c r="C1837">
        <v>0</v>
      </c>
      <c r="D1837">
        <v>0</v>
      </c>
      <c r="E1837">
        <v>0</v>
      </c>
      <c r="F1837">
        <v>1</v>
      </c>
      <c r="G1837">
        <v>0</v>
      </c>
      <c r="H1837">
        <v>0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 s="5">
        <v>2</v>
      </c>
    </row>
    <row r="1838" spans="1:20" x14ac:dyDescent="0.2">
      <c r="A1838">
        <v>1905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 s="5">
        <v>1</v>
      </c>
    </row>
    <row r="1839" spans="1:20" x14ac:dyDescent="0.2">
      <c r="A1839">
        <v>1906</v>
      </c>
      <c r="B1839">
        <v>0</v>
      </c>
      <c r="C1839">
        <v>0</v>
      </c>
      <c r="D1839">
        <v>0</v>
      </c>
      <c r="E1839">
        <v>0</v>
      </c>
      <c r="F1839">
        <v>1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0</v>
      </c>
      <c r="T1839" s="5">
        <v>2</v>
      </c>
    </row>
    <row r="1840" spans="1:20" x14ac:dyDescent="0.2">
      <c r="A1840">
        <v>1907</v>
      </c>
      <c r="B1840">
        <v>0</v>
      </c>
      <c r="C1840">
        <v>0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 s="5">
        <v>2</v>
      </c>
    </row>
    <row r="1841" spans="1:20" x14ac:dyDescent="0.2">
      <c r="A1841">
        <v>1908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1</v>
      </c>
      <c r="R1841">
        <v>0</v>
      </c>
      <c r="S1841">
        <v>0</v>
      </c>
      <c r="T1841" s="5">
        <v>2</v>
      </c>
    </row>
    <row r="1842" spans="1:20" x14ac:dyDescent="0.2">
      <c r="A1842">
        <v>1909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1</v>
      </c>
      <c r="O1842">
        <v>0</v>
      </c>
      <c r="P1842">
        <v>1</v>
      </c>
      <c r="Q1842">
        <v>1</v>
      </c>
      <c r="R1842">
        <v>0</v>
      </c>
      <c r="S1842">
        <v>0</v>
      </c>
      <c r="T1842" s="5">
        <v>3</v>
      </c>
    </row>
    <row r="1843" spans="1:20" x14ac:dyDescent="0.2">
      <c r="A1843">
        <v>1910</v>
      </c>
      <c r="B1843">
        <v>1</v>
      </c>
      <c r="C1843">
        <v>0</v>
      </c>
      <c r="D1843">
        <v>0</v>
      </c>
      <c r="E1843">
        <v>0</v>
      </c>
      <c r="F1843">
        <v>1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 s="5">
        <v>3</v>
      </c>
    </row>
    <row r="1844" spans="1:20" x14ac:dyDescent="0.2">
      <c r="A1844">
        <v>1911</v>
      </c>
      <c r="B1844">
        <v>0</v>
      </c>
      <c r="C1844">
        <v>0</v>
      </c>
      <c r="D1844">
        <v>0</v>
      </c>
      <c r="E1844">
        <v>0</v>
      </c>
      <c r="F1844">
        <v>1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 s="5">
        <v>1</v>
      </c>
    </row>
    <row r="1845" spans="1:20" x14ac:dyDescent="0.2">
      <c r="A1845">
        <v>1912</v>
      </c>
      <c r="B1845">
        <v>1</v>
      </c>
      <c r="C1845">
        <v>0</v>
      </c>
      <c r="D1845">
        <v>0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0</v>
      </c>
      <c r="T1845" s="5">
        <v>3</v>
      </c>
    </row>
    <row r="1846" spans="1:20" x14ac:dyDescent="0.2">
      <c r="A1846">
        <v>1913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1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v>0</v>
      </c>
      <c r="P1846">
        <v>0</v>
      </c>
      <c r="Q1846">
        <v>0</v>
      </c>
      <c r="R1846">
        <v>0</v>
      </c>
      <c r="S1846">
        <v>0</v>
      </c>
      <c r="T1846" s="5">
        <v>2</v>
      </c>
    </row>
    <row r="1847" spans="1:20" x14ac:dyDescent="0.2">
      <c r="A1847">
        <v>1914</v>
      </c>
      <c r="B1847">
        <v>0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 s="5">
        <v>2</v>
      </c>
    </row>
    <row r="1848" spans="1:20" x14ac:dyDescent="0.2">
      <c r="A1848">
        <v>1915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 s="5">
        <v>1</v>
      </c>
    </row>
    <row r="1849" spans="1:20" x14ac:dyDescent="0.2">
      <c r="A1849">
        <v>1916</v>
      </c>
      <c r="B1849">
        <v>1</v>
      </c>
      <c r="C1849">
        <v>0</v>
      </c>
      <c r="D1849">
        <v>0</v>
      </c>
      <c r="E1849">
        <v>0</v>
      </c>
      <c r="F1849">
        <v>1</v>
      </c>
      <c r="G1849">
        <v>0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 s="5">
        <v>3</v>
      </c>
    </row>
    <row r="1850" spans="1:20" x14ac:dyDescent="0.2">
      <c r="A1850">
        <v>1917</v>
      </c>
      <c r="B1850">
        <v>1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1</v>
      </c>
      <c r="Q1850">
        <v>1</v>
      </c>
      <c r="R1850">
        <v>0</v>
      </c>
      <c r="S1850">
        <v>0</v>
      </c>
      <c r="T1850" s="5">
        <v>4</v>
      </c>
    </row>
    <row r="1851" spans="1:20" x14ac:dyDescent="0.2">
      <c r="A1851">
        <v>1918</v>
      </c>
      <c r="B1851">
        <v>1</v>
      </c>
      <c r="C1851">
        <v>0</v>
      </c>
      <c r="D1851">
        <v>0</v>
      </c>
      <c r="E1851">
        <v>0</v>
      </c>
      <c r="F1851">
        <v>1</v>
      </c>
      <c r="G1851">
        <v>1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 s="5">
        <v>4</v>
      </c>
    </row>
    <row r="1852" spans="1:20" x14ac:dyDescent="0.2">
      <c r="A1852">
        <v>1919</v>
      </c>
      <c r="B1852">
        <v>0</v>
      </c>
      <c r="C1852">
        <v>0</v>
      </c>
      <c r="D1852">
        <v>0</v>
      </c>
      <c r="E1852">
        <v>1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 s="5">
        <v>2</v>
      </c>
    </row>
    <row r="1853" spans="1:20" x14ac:dyDescent="0.2">
      <c r="A1853">
        <v>1920</v>
      </c>
      <c r="B1853">
        <v>0</v>
      </c>
      <c r="C1853">
        <v>0</v>
      </c>
      <c r="D1853">
        <v>1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1</v>
      </c>
      <c r="S1853">
        <v>0</v>
      </c>
      <c r="T1853" s="5">
        <v>4</v>
      </c>
    </row>
    <row r="1854" spans="1:20" x14ac:dyDescent="0.2">
      <c r="A1854">
        <v>1921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1</v>
      </c>
      <c r="Q1854">
        <v>1</v>
      </c>
      <c r="R1854">
        <v>0</v>
      </c>
      <c r="S1854">
        <v>0</v>
      </c>
      <c r="T1854" s="5">
        <v>2</v>
      </c>
    </row>
    <row r="1855" spans="1:20" x14ac:dyDescent="0.2">
      <c r="A1855">
        <v>1922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1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 s="5">
        <v>1</v>
      </c>
    </row>
    <row r="1856" spans="1:20" x14ac:dyDescent="0.2">
      <c r="A1856">
        <v>1923</v>
      </c>
      <c r="B1856">
        <v>0</v>
      </c>
      <c r="C1856">
        <v>0</v>
      </c>
      <c r="D1856">
        <v>0</v>
      </c>
      <c r="E1856">
        <v>0</v>
      </c>
      <c r="F1856">
        <v>1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 s="5">
        <v>1</v>
      </c>
    </row>
    <row r="1857" spans="1:20" x14ac:dyDescent="0.2">
      <c r="A1857">
        <v>1924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</v>
      </c>
      <c r="M1857">
        <v>0</v>
      </c>
      <c r="N1857">
        <v>0</v>
      </c>
      <c r="O1857">
        <v>0</v>
      </c>
      <c r="P1857">
        <v>1</v>
      </c>
      <c r="Q1857">
        <v>0</v>
      </c>
      <c r="R1857">
        <v>0</v>
      </c>
      <c r="S1857">
        <v>0</v>
      </c>
      <c r="T1857" s="5">
        <v>2</v>
      </c>
    </row>
    <row r="1858" spans="1:20" x14ac:dyDescent="0.2">
      <c r="A1858">
        <v>1925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1</v>
      </c>
      <c r="P1858">
        <v>0</v>
      </c>
      <c r="Q1858">
        <v>0</v>
      </c>
      <c r="R1858">
        <v>1</v>
      </c>
      <c r="S1858">
        <v>0</v>
      </c>
      <c r="T1858" s="5">
        <v>3</v>
      </c>
    </row>
    <row r="1859" spans="1:20" x14ac:dyDescent="0.2">
      <c r="A1859">
        <v>1926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 s="5">
        <v>1</v>
      </c>
    </row>
    <row r="1860" spans="1:20" x14ac:dyDescent="0.2">
      <c r="A1860">
        <v>1927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1</v>
      </c>
      <c r="S1860">
        <v>0</v>
      </c>
      <c r="T1860" s="5">
        <v>1</v>
      </c>
    </row>
    <row r="1861" spans="1:20" x14ac:dyDescent="0.2">
      <c r="A1861">
        <v>1928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1</v>
      </c>
      <c r="T1861" s="5">
        <v>1</v>
      </c>
    </row>
    <row r="1862" spans="1:20" x14ac:dyDescent="0.2">
      <c r="A1862">
        <v>1929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 s="5">
        <v>1</v>
      </c>
    </row>
    <row r="1863" spans="1:20" x14ac:dyDescent="0.2">
      <c r="A1863">
        <v>1930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 s="5">
        <v>1</v>
      </c>
    </row>
    <row r="1864" spans="1:20" x14ac:dyDescent="0.2">
      <c r="A1864">
        <v>1931</v>
      </c>
      <c r="B1864">
        <v>0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 s="5">
        <v>1</v>
      </c>
    </row>
    <row r="1865" spans="1:20" x14ac:dyDescent="0.2">
      <c r="A1865">
        <v>1932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1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 s="5">
        <v>1</v>
      </c>
    </row>
    <row r="1866" spans="1:20" x14ac:dyDescent="0.2">
      <c r="A1866">
        <v>1933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1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 s="5">
        <v>1</v>
      </c>
    </row>
    <row r="1867" spans="1:20" x14ac:dyDescent="0.2">
      <c r="A1867">
        <v>1934</v>
      </c>
      <c r="B1867">
        <v>0</v>
      </c>
      <c r="C1867">
        <v>0</v>
      </c>
      <c r="D1867">
        <v>0</v>
      </c>
      <c r="E1867">
        <v>0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 s="5">
        <v>1</v>
      </c>
    </row>
    <row r="1868" spans="1:20" x14ac:dyDescent="0.2">
      <c r="A1868">
        <v>1935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 s="5">
        <v>1</v>
      </c>
    </row>
    <row r="1869" spans="1:20" x14ac:dyDescent="0.2">
      <c r="A1869">
        <v>1936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0</v>
      </c>
      <c r="T1869" s="5">
        <v>2</v>
      </c>
    </row>
    <row r="1870" spans="1:20" x14ac:dyDescent="0.2">
      <c r="A1870">
        <v>1937</v>
      </c>
      <c r="B1870">
        <v>0</v>
      </c>
      <c r="C1870">
        <v>0</v>
      </c>
      <c r="D1870">
        <v>0</v>
      </c>
      <c r="E1870">
        <v>0</v>
      </c>
      <c r="F1870">
        <v>1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 s="5">
        <v>1</v>
      </c>
    </row>
    <row r="1871" spans="1:20" x14ac:dyDescent="0.2">
      <c r="A1871">
        <v>1938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 s="5">
        <v>1</v>
      </c>
    </row>
    <row r="1872" spans="1:20" x14ac:dyDescent="0.2">
      <c r="A1872">
        <v>1939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1</v>
      </c>
      <c r="S1872">
        <v>0</v>
      </c>
      <c r="T1872" s="5">
        <v>2</v>
      </c>
    </row>
    <row r="1873" spans="1:20" x14ac:dyDescent="0.2">
      <c r="A1873">
        <v>1940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1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 s="5">
        <v>1</v>
      </c>
    </row>
    <row r="1874" spans="1:20" x14ac:dyDescent="0.2">
      <c r="A1874">
        <v>1941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1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 s="5">
        <v>1</v>
      </c>
    </row>
    <row r="1875" spans="1:20" x14ac:dyDescent="0.2">
      <c r="A1875">
        <v>1942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 s="5">
        <v>1</v>
      </c>
    </row>
    <row r="1876" spans="1:20" x14ac:dyDescent="0.2">
      <c r="A1876">
        <v>1943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1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 s="5">
        <v>1</v>
      </c>
    </row>
    <row r="1877" spans="1:20" x14ac:dyDescent="0.2">
      <c r="A1877">
        <v>1944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0</v>
      </c>
      <c r="Q1877">
        <v>0</v>
      </c>
      <c r="R1877">
        <v>1</v>
      </c>
      <c r="S1877">
        <v>0</v>
      </c>
      <c r="T1877" s="5">
        <v>3</v>
      </c>
    </row>
    <row r="1878" spans="1:20" x14ac:dyDescent="0.2">
      <c r="A1878">
        <v>1945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1</v>
      </c>
      <c r="H1878">
        <v>0</v>
      </c>
      <c r="I1878">
        <v>1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 s="5">
        <v>2</v>
      </c>
    </row>
    <row r="1879" spans="1:20" x14ac:dyDescent="0.2">
      <c r="A1879">
        <v>1946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1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</v>
      </c>
      <c r="P1879">
        <v>0</v>
      </c>
      <c r="Q1879">
        <v>0</v>
      </c>
      <c r="R1879">
        <v>0</v>
      </c>
      <c r="S1879">
        <v>0</v>
      </c>
      <c r="T1879" s="5">
        <v>2</v>
      </c>
    </row>
    <row r="1880" spans="1:20" x14ac:dyDescent="0.2">
      <c r="A1880">
        <v>1947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1</v>
      </c>
      <c r="N1880">
        <v>0</v>
      </c>
      <c r="O1880">
        <v>1</v>
      </c>
      <c r="P1880">
        <v>0</v>
      </c>
      <c r="Q1880">
        <v>0</v>
      </c>
      <c r="R1880">
        <v>0</v>
      </c>
      <c r="S1880">
        <v>0</v>
      </c>
      <c r="T1880" s="5">
        <v>2</v>
      </c>
    </row>
    <row r="1881" spans="1:20" x14ac:dyDescent="0.2">
      <c r="A1881">
        <v>1948</v>
      </c>
      <c r="B1881">
        <v>0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 s="5">
        <v>1</v>
      </c>
    </row>
    <row r="1882" spans="1:20" x14ac:dyDescent="0.2">
      <c r="A1882">
        <v>1949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 s="5">
        <v>1</v>
      </c>
    </row>
    <row r="1883" spans="1:20" x14ac:dyDescent="0.2">
      <c r="A1883">
        <v>1950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0</v>
      </c>
      <c r="P1883">
        <v>0</v>
      </c>
      <c r="Q1883">
        <v>0</v>
      </c>
      <c r="R1883">
        <v>0</v>
      </c>
      <c r="S1883">
        <v>0</v>
      </c>
      <c r="T1883" s="5">
        <v>2</v>
      </c>
    </row>
    <row r="1884" spans="1:20" x14ac:dyDescent="0.2">
      <c r="A1884">
        <v>1951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 s="5">
        <v>1</v>
      </c>
    </row>
    <row r="1885" spans="1:20" x14ac:dyDescent="0.2">
      <c r="A1885">
        <v>1952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 s="5">
        <v>1</v>
      </c>
    </row>
    <row r="1886" spans="1:20" x14ac:dyDescent="0.2">
      <c r="A1886">
        <v>1953</v>
      </c>
      <c r="B1886">
        <v>1</v>
      </c>
      <c r="C1886">
        <v>0</v>
      </c>
      <c r="D1886">
        <v>0</v>
      </c>
      <c r="E1886">
        <v>0</v>
      </c>
      <c r="F1886">
        <v>0</v>
      </c>
      <c r="G1886">
        <v>1</v>
      </c>
      <c r="H1886">
        <v>0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0</v>
      </c>
      <c r="S1886">
        <v>0</v>
      </c>
      <c r="T1886" s="5">
        <v>4</v>
      </c>
    </row>
    <row r="1887" spans="1:20" x14ac:dyDescent="0.2">
      <c r="A1887">
        <v>1954</v>
      </c>
      <c r="B1887">
        <v>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 s="5">
        <v>2</v>
      </c>
    </row>
    <row r="1888" spans="1:20" x14ac:dyDescent="0.2">
      <c r="A1888">
        <v>1955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 s="5">
        <v>1</v>
      </c>
    </row>
    <row r="1889" spans="1:20" x14ac:dyDescent="0.2">
      <c r="A1889">
        <v>1956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 s="5">
        <v>1</v>
      </c>
    </row>
    <row r="1890" spans="1:20" x14ac:dyDescent="0.2">
      <c r="A1890">
        <v>1957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 s="5">
        <v>1</v>
      </c>
    </row>
    <row r="1891" spans="1:20" x14ac:dyDescent="0.2">
      <c r="A1891">
        <v>1958</v>
      </c>
      <c r="B1891">
        <v>0</v>
      </c>
      <c r="C1891">
        <v>0</v>
      </c>
      <c r="D1891">
        <v>0</v>
      </c>
      <c r="E1891">
        <v>0</v>
      </c>
      <c r="F1891">
        <v>1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 s="5">
        <v>2</v>
      </c>
    </row>
    <row r="1892" spans="1:20" x14ac:dyDescent="0.2">
      <c r="A1892">
        <v>1959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0</v>
      </c>
      <c r="S1892">
        <v>0</v>
      </c>
      <c r="T1892" s="5">
        <v>2</v>
      </c>
    </row>
    <row r="1893" spans="1:20" x14ac:dyDescent="0.2">
      <c r="A1893">
        <v>1960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1</v>
      </c>
      <c r="S1893">
        <v>0</v>
      </c>
      <c r="T1893" s="5">
        <v>2</v>
      </c>
    </row>
    <row r="1894" spans="1:20" x14ac:dyDescent="0.2">
      <c r="A1894">
        <v>1961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 s="5">
        <v>1</v>
      </c>
    </row>
    <row r="1895" spans="1:20" x14ac:dyDescent="0.2">
      <c r="A1895">
        <v>1962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 s="5">
        <v>1</v>
      </c>
    </row>
    <row r="1896" spans="1:20" x14ac:dyDescent="0.2">
      <c r="A1896">
        <v>1963</v>
      </c>
      <c r="B1896">
        <v>0</v>
      </c>
      <c r="C1896">
        <v>0</v>
      </c>
      <c r="D1896">
        <v>0</v>
      </c>
      <c r="E1896">
        <v>0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 s="5">
        <v>1</v>
      </c>
    </row>
    <row r="1897" spans="1:20" x14ac:dyDescent="0.2">
      <c r="A1897">
        <v>1964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0</v>
      </c>
      <c r="P1897">
        <v>0</v>
      </c>
      <c r="Q1897">
        <v>0</v>
      </c>
      <c r="R1897">
        <v>0</v>
      </c>
      <c r="S1897">
        <v>0</v>
      </c>
      <c r="T1897" s="5">
        <v>2</v>
      </c>
    </row>
    <row r="1898" spans="1:20" x14ac:dyDescent="0.2">
      <c r="A1898">
        <v>1965</v>
      </c>
      <c r="B1898">
        <v>0</v>
      </c>
      <c r="C1898">
        <v>0</v>
      </c>
      <c r="D1898">
        <v>0</v>
      </c>
      <c r="E1898">
        <v>0</v>
      </c>
      <c r="F1898">
        <v>1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1</v>
      </c>
      <c r="Q1898">
        <v>0</v>
      </c>
      <c r="R1898">
        <v>0</v>
      </c>
      <c r="S1898">
        <v>0</v>
      </c>
      <c r="T1898" s="5">
        <v>2</v>
      </c>
    </row>
    <row r="1899" spans="1:20" x14ac:dyDescent="0.2">
      <c r="A1899">
        <v>1966</v>
      </c>
      <c r="B1899">
        <v>0</v>
      </c>
      <c r="C1899">
        <v>0</v>
      </c>
      <c r="D1899">
        <v>0</v>
      </c>
      <c r="E1899">
        <v>0</v>
      </c>
      <c r="F1899">
        <v>1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 s="5">
        <v>1</v>
      </c>
    </row>
    <row r="1900" spans="1:20" x14ac:dyDescent="0.2">
      <c r="A1900">
        <v>1967</v>
      </c>
      <c r="B1900">
        <v>0</v>
      </c>
      <c r="C1900">
        <v>1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 s="5">
        <v>3</v>
      </c>
    </row>
    <row r="1901" spans="1:20" x14ac:dyDescent="0.2">
      <c r="A1901">
        <v>1968</v>
      </c>
      <c r="B1901">
        <v>0</v>
      </c>
      <c r="C1901">
        <v>0</v>
      </c>
      <c r="D1901">
        <v>0</v>
      </c>
      <c r="E1901">
        <v>0</v>
      </c>
      <c r="F1901">
        <v>1</v>
      </c>
      <c r="G1901">
        <v>0</v>
      </c>
      <c r="H1901">
        <v>0</v>
      </c>
      <c r="I1901">
        <v>1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 s="5">
        <v>2</v>
      </c>
    </row>
    <row r="1902" spans="1:20" x14ac:dyDescent="0.2">
      <c r="A1902">
        <v>1969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 s="5">
        <v>1</v>
      </c>
    </row>
    <row r="1903" spans="1:20" x14ac:dyDescent="0.2">
      <c r="A1903">
        <v>1970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 s="5">
        <v>1</v>
      </c>
    </row>
    <row r="1904" spans="1:20" x14ac:dyDescent="0.2">
      <c r="A1904">
        <v>1971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 s="5">
        <v>1</v>
      </c>
    </row>
    <row r="1905" spans="1:20" x14ac:dyDescent="0.2">
      <c r="A1905">
        <v>1972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 s="5">
        <v>1</v>
      </c>
    </row>
    <row r="1906" spans="1:20" x14ac:dyDescent="0.2">
      <c r="A1906">
        <v>1973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 s="5">
        <v>1</v>
      </c>
    </row>
    <row r="1907" spans="1:20" x14ac:dyDescent="0.2">
      <c r="A1907">
        <v>1974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1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 s="5">
        <v>1</v>
      </c>
    </row>
    <row r="1908" spans="1:20" x14ac:dyDescent="0.2">
      <c r="A1908">
        <v>1975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 s="5">
        <v>1</v>
      </c>
    </row>
    <row r="1909" spans="1:20" x14ac:dyDescent="0.2">
      <c r="A1909">
        <v>1976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 s="5">
        <v>1</v>
      </c>
    </row>
    <row r="1910" spans="1:20" x14ac:dyDescent="0.2">
      <c r="A1910">
        <v>1977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 s="5">
        <v>1</v>
      </c>
    </row>
    <row r="1911" spans="1:20" x14ac:dyDescent="0.2">
      <c r="A1911">
        <v>1978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 s="5">
        <v>1</v>
      </c>
    </row>
    <row r="1912" spans="1:20" x14ac:dyDescent="0.2">
      <c r="A1912">
        <v>1979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 s="5">
        <v>1</v>
      </c>
    </row>
    <row r="1913" spans="1:20" x14ac:dyDescent="0.2">
      <c r="A1913">
        <v>1980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 s="5">
        <v>1</v>
      </c>
    </row>
    <row r="1914" spans="1:20" x14ac:dyDescent="0.2">
      <c r="A1914">
        <v>1981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 s="5">
        <v>1</v>
      </c>
    </row>
    <row r="1915" spans="1:20" x14ac:dyDescent="0.2">
      <c r="A1915">
        <v>1982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 s="5">
        <v>1</v>
      </c>
    </row>
    <row r="1916" spans="1:20" x14ac:dyDescent="0.2">
      <c r="A1916">
        <v>1983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 s="5">
        <v>1</v>
      </c>
    </row>
    <row r="1917" spans="1:20" x14ac:dyDescent="0.2">
      <c r="A1917">
        <v>1984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 s="5">
        <v>1</v>
      </c>
    </row>
    <row r="1918" spans="1:20" x14ac:dyDescent="0.2">
      <c r="A1918">
        <v>1985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 s="5">
        <v>1</v>
      </c>
    </row>
    <row r="1919" spans="1:20" x14ac:dyDescent="0.2">
      <c r="A1919">
        <v>1986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 s="5">
        <v>1</v>
      </c>
    </row>
    <row r="1920" spans="1:20" x14ac:dyDescent="0.2">
      <c r="A1920">
        <v>1987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 s="5">
        <v>1</v>
      </c>
    </row>
    <row r="1921" spans="1:20" x14ac:dyDescent="0.2">
      <c r="A1921">
        <v>1988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 s="5">
        <v>1</v>
      </c>
    </row>
    <row r="1922" spans="1:20" x14ac:dyDescent="0.2">
      <c r="A1922">
        <v>1989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 s="5">
        <v>1</v>
      </c>
    </row>
    <row r="1923" spans="1:20" x14ac:dyDescent="0.2">
      <c r="A1923">
        <v>1990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 s="5">
        <v>1</v>
      </c>
    </row>
    <row r="1924" spans="1:20" x14ac:dyDescent="0.2">
      <c r="A1924">
        <v>1991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 s="5">
        <v>1</v>
      </c>
    </row>
    <row r="1925" spans="1:20" x14ac:dyDescent="0.2">
      <c r="A1925">
        <v>1992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 s="5">
        <v>1</v>
      </c>
    </row>
    <row r="1926" spans="1:20" x14ac:dyDescent="0.2">
      <c r="A1926">
        <v>1993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 s="5">
        <v>1</v>
      </c>
    </row>
    <row r="1927" spans="1:20" x14ac:dyDescent="0.2">
      <c r="A1927">
        <v>1994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0</v>
      </c>
      <c r="S1927">
        <v>0</v>
      </c>
      <c r="T1927" s="5">
        <v>2</v>
      </c>
    </row>
    <row r="1928" spans="1:20" x14ac:dyDescent="0.2">
      <c r="A1928">
        <v>1995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0</v>
      </c>
      <c r="S1928">
        <v>0</v>
      </c>
      <c r="T1928" s="5">
        <v>2</v>
      </c>
    </row>
    <row r="1929" spans="1:20" x14ac:dyDescent="0.2">
      <c r="A1929">
        <v>1996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1</v>
      </c>
      <c r="R1929">
        <v>0</v>
      </c>
      <c r="S1929">
        <v>0</v>
      </c>
      <c r="T1929" s="5">
        <v>2</v>
      </c>
    </row>
    <row r="1930" spans="1:20" x14ac:dyDescent="0.2">
      <c r="A1930">
        <v>1997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 s="5">
        <v>1</v>
      </c>
    </row>
    <row r="1931" spans="1:20" x14ac:dyDescent="0.2">
      <c r="A1931">
        <v>1998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 s="5">
        <v>1</v>
      </c>
    </row>
    <row r="1932" spans="1:20" x14ac:dyDescent="0.2">
      <c r="A1932">
        <v>1999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 s="5">
        <v>1</v>
      </c>
    </row>
    <row r="1933" spans="1:20" x14ac:dyDescent="0.2">
      <c r="A1933">
        <v>2000</v>
      </c>
      <c r="B1933">
        <v>1</v>
      </c>
      <c r="C1933">
        <v>0</v>
      </c>
      <c r="D1933">
        <v>0</v>
      </c>
      <c r="E1933">
        <v>0</v>
      </c>
      <c r="F1933">
        <v>1</v>
      </c>
      <c r="G1933">
        <v>1</v>
      </c>
      <c r="H1933">
        <v>0</v>
      </c>
      <c r="I1933">
        <v>1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 s="5">
        <v>4</v>
      </c>
    </row>
    <row r="1934" spans="1:20" x14ac:dyDescent="0.2">
      <c r="A1934">
        <v>2001</v>
      </c>
      <c r="B1934">
        <v>1</v>
      </c>
      <c r="C1934">
        <v>0</v>
      </c>
      <c r="D1934">
        <v>0</v>
      </c>
      <c r="E1934">
        <v>0</v>
      </c>
      <c r="F1934">
        <v>1</v>
      </c>
      <c r="G1934">
        <v>1</v>
      </c>
      <c r="H1934">
        <v>0</v>
      </c>
      <c r="I1934">
        <v>1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 s="5">
        <v>4</v>
      </c>
    </row>
    <row r="1935" spans="1:20" x14ac:dyDescent="0.2">
      <c r="A1935">
        <v>2002</v>
      </c>
      <c r="B1935">
        <v>1</v>
      </c>
      <c r="C1935">
        <v>0</v>
      </c>
      <c r="D1935">
        <v>0</v>
      </c>
      <c r="E1935">
        <v>0</v>
      </c>
      <c r="F1935">
        <v>1</v>
      </c>
      <c r="G1935">
        <v>1</v>
      </c>
      <c r="H1935">
        <v>0</v>
      </c>
      <c r="I1935">
        <v>1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 s="5">
        <v>4</v>
      </c>
    </row>
    <row r="1936" spans="1:20" x14ac:dyDescent="0.2">
      <c r="A1936">
        <v>2003</v>
      </c>
      <c r="B1936">
        <v>0</v>
      </c>
      <c r="C1936">
        <v>0</v>
      </c>
      <c r="D1936">
        <v>0</v>
      </c>
      <c r="E1936">
        <v>0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 s="5">
        <v>2</v>
      </c>
    </row>
    <row r="1937" spans="1:20" x14ac:dyDescent="0.2">
      <c r="A1937">
        <v>2004</v>
      </c>
      <c r="B1937">
        <v>0</v>
      </c>
      <c r="C1937">
        <v>0</v>
      </c>
      <c r="D1937">
        <v>0</v>
      </c>
      <c r="E1937">
        <v>0</v>
      </c>
      <c r="F1937">
        <v>1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 s="5">
        <v>2</v>
      </c>
    </row>
    <row r="1938" spans="1:20" x14ac:dyDescent="0.2">
      <c r="A1938">
        <v>2005</v>
      </c>
      <c r="B1938">
        <v>0</v>
      </c>
      <c r="C1938">
        <v>1</v>
      </c>
      <c r="D1938">
        <v>0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1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 s="5">
        <v>3</v>
      </c>
    </row>
    <row r="1939" spans="1:20" x14ac:dyDescent="0.2">
      <c r="A1939">
        <v>2006</v>
      </c>
      <c r="B1939">
        <v>1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1</v>
      </c>
      <c r="P1939">
        <v>0</v>
      </c>
      <c r="Q1939">
        <v>0</v>
      </c>
      <c r="R1939">
        <v>0</v>
      </c>
      <c r="S1939">
        <v>0</v>
      </c>
      <c r="T1939" s="5">
        <v>3</v>
      </c>
    </row>
    <row r="1940" spans="1:20" x14ac:dyDescent="0.2">
      <c r="A1940">
        <v>2007</v>
      </c>
      <c r="B1940">
        <v>0</v>
      </c>
      <c r="C1940">
        <v>0</v>
      </c>
      <c r="D1940">
        <v>0</v>
      </c>
      <c r="E1940">
        <v>0</v>
      </c>
      <c r="F1940">
        <v>1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 s="5">
        <v>1</v>
      </c>
    </row>
    <row r="1941" spans="1:20" x14ac:dyDescent="0.2">
      <c r="A1941">
        <v>2008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1</v>
      </c>
      <c r="H1941">
        <v>0</v>
      </c>
      <c r="I1941">
        <v>1</v>
      </c>
      <c r="J1941">
        <v>0</v>
      </c>
      <c r="K1941">
        <v>1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 s="5">
        <v>3</v>
      </c>
    </row>
    <row r="1942" spans="1:20" x14ac:dyDescent="0.2">
      <c r="A1942">
        <v>2009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1</v>
      </c>
      <c r="Q1942">
        <v>1</v>
      </c>
      <c r="R1942">
        <v>0</v>
      </c>
      <c r="S1942">
        <v>0</v>
      </c>
      <c r="T1942" s="5">
        <v>2</v>
      </c>
    </row>
    <row r="1943" spans="1:20" x14ac:dyDescent="0.2">
      <c r="A1943">
        <v>2010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1</v>
      </c>
      <c r="Q1943">
        <v>0</v>
      </c>
      <c r="R1943">
        <v>0</v>
      </c>
      <c r="S1943">
        <v>0</v>
      </c>
      <c r="T1943" s="5">
        <v>1</v>
      </c>
    </row>
    <row r="1944" spans="1:20" x14ac:dyDescent="0.2">
      <c r="A1944">
        <v>2011</v>
      </c>
      <c r="B1944">
        <v>0</v>
      </c>
      <c r="C1944">
        <v>0</v>
      </c>
      <c r="D1944">
        <v>0</v>
      </c>
      <c r="E1944">
        <v>0</v>
      </c>
      <c r="F1944">
        <v>1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1</v>
      </c>
      <c r="Q1944">
        <v>0</v>
      </c>
      <c r="R1944">
        <v>0</v>
      </c>
      <c r="S1944">
        <v>0</v>
      </c>
      <c r="T1944" s="5">
        <v>2</v>
      </c>
    </row>
    <row r="1945" spans="1:20" x14ac:dyDescent="0.2">
      <c r="A1945">
        <v>2012</v>
      </c>
      <c r="B1945">
        <v>0</v>
      </c>
      <c r="C1945">
        <v>0</v>
      </c>
      <c r="D1945">
        <v>0</v>
      </c>
      <c r="E1945">
        <v>0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1</v>
      </c>
      <c r="Q1945">
        <v>0</v>
      </c>
      <c r="R1945">
        <v>0</v>
      </c>
      <c r="S1945">
        <v>1</v>
      </c>
      <c r="T1945" s="5">
        <v>3</v>
      </c>
    </row>
    <row r="1946" spans="1:20" x14ac:dyDescent="0.2">
      <c r="A1946">
        <v>2013</v>
      </c>
      <c r="B1946">
        <v>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 s="5">
        <v>2</v>
      </c>
    </row>
    <row r="1947" spans="1:20" x14ac:dyDescent="0.2">
      <c r="A1947">
        <v>2014</v>
      </c>
      <c r="B1947">
        <v>0</v>
      </c>
      <c r="C1947">
        <v>0</v>
      </c>
      <c r="D1947">
        <v>0</v>
      </c>
      <c r="E1947">
        <v>1</v>
      </c>
      <c r="F1947">
        <v>1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 s="5">
        <v>2</v>
      </c>
    </row>
    <row r="1948" spans="1:20" x14ac:dyDescent="0.2">
      <c r="A1948">
        <v>2015</v>
      </c>
      <c r="B1948">
        <v>0</v>
      </c>
      <c r="C1948">
        <v>0</v>
      </c>
      <c r="D1948">
        <v>0</v>
      </c>
      <c r="E1948">
        <v>1</v>
      </c>
      <c r="F1948">
        <v>1</v>
      </c>
      <c r="G1948">
        <v>0</v>
      </c>
      <c r="H1948">
        <v>0</v>
      </c>
      <c r="I1948">
        <v>0</v>
      </c>
      <c r="J1948">
        <v>1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 s="5">
        <v>3</v>
      </c>
    </row>
    <row r="1949" spans="1:20" x14ac:dyDescent="0.2">
      <c r="A1949">
        <v>2016</v>
      </c>
      <c r="B1949">
        <v>0</v>
      </c>
      <c r="C1949">
        <v>0</v>
      </c>
      <c r="D1949">
        <v>0</v>
      </c>
      <c r="E1949">
        <v>1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1</v>
      </c>
      <c r="T1949" s="5">
        <v>3</v>
      </c>
    </row>
    <row r="1950" spans="1:20" x14ac:dyDescent="0.2">
      <c r="A1950">
        <v>2017</v>
      </c>
      <c r="B1950">
        <v>0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0</v>
      </c>
      <c r="L1950">
        <v>0</v>
      </c>
      <c r="M1950">
        <v>1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 s="5">
        <v>3</v>
      </c>
    </row>
    <row r="1951" spans="1:20" x14ac:dyDescent="0.2">
      <c r="A1951">
        <v>2018</v>
      </c>
      <c r="B1951">
        <v>0</v>
      </c>
      <c r="C1951">
        <v>0</v>
      </c>
      <c r="D1951">
        <v>1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 s="5">
        <v>2</v>
      </c>
    </row>
    <row r="1952" spans="1:20" x14ac:dyDescent="0.2">
      <c r="A1952">
        <v>2019</v>
      </c>
      <c r="B1952">
        <v>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 s="5">
        <v>2</v>
      </c>
    </row>
    <row r="1953" spans="1:20" x14ac:dyDescent="0.2">
      <c r="A1953">
        <v>2020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1</v>
      </c>
      <c r="P1953">
        <v>0</v>
      </c>
      <c r="Q1953">
        <v>0</v>
      </c>
      <c r="R1953">
        <v>0</v>
      </c>
      <c r="S1953">
        <v>0</v>
      </c>
      <c r="T1953" s="5">
        <v>2</v>
      </c>
    </row>
    <row r="1954" spans="1:20" x14ac:dyDescent="0.2">
      <c r="A1954">
        <v>2021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1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1</v>
      </c>
      <c r="Q1954">
        <v>0</v>
      </c>
      <c r="R1954">
        <v>0</v>
      </c>
      <c r="S1954">
        <v>0</v>
      </c>
      <c r="T1954" s="5">
        <v>2</v>
      </c>
    </row>
    <row r="1955" spans="1:20" x14ac:dyDescent="0.2">
      <c r="A1955">
        <v>2022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 s="5">
        <v>1</v>
      </c>
    </row>
    <row r="1956" spans="1:20" x14ac:dyDescent="0.2">
      <c r="A1956">
        <v>2023</v>
      </c>
      <c r="B1956">
        <v>1</v>
      </c>
      <c r="C1956">
        <v>0</v>
      </c>
      <c r="D1956">
        <v>0</v>
      </c>
      <c r="E1956">
        <v>0</v>
      </c>
      <c r="F1956">
        <v>0</v>
      </c>
      <c r="G1956">
        <v>1</v>
      </c>
      <c r="H1956">
        <v>0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 s="5">
        <v>3</v>
      </c>
    </row>
    <row r="1957" spans="1:20" x14ac:dyDescent="0.2">
      <c r="A1957">
        <v>2024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v>0</v>
      </c>
      <c r="P1957">
        <v>0</v>
      </c>
      <c r="Q1957">
        <v>0</v>
      </c>
      <c r="R1957">
        <v>0</v>
      </c>
      <c r="S1957">
        <v>0</v>
      </c>
      <c r="T1957" s="5">
        <v>2</v>
      </c>
    </row>
    <row r="1958" spans="1:20" x14ac:dyDescent="0.2">
      <c r="A1958">
        <v>2025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1</v>
      </c>
      <c r="P1958">
        <v>0</v>
      </c>
      <c r="Q1958">
        <v>0</v>
      </c>
      <c r="R1958">
        <v>0</v>
      </c>
      <c r="S1958">
        <v>0</v>
      </c>
      <c r="T1958" s="5">
        <v>2</v>
      </c>
    </row>
    <row r="1959" spans="1:20" x14ac:dyDescent="0.2">
      <c r="A1959">
        <v>2026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1</v>
      </c>
      <c r="R1959">
        <v>0</v>
      </c>
      <c r="S1959">
        <v>0</v>
      </c>
      <c r="T1959" s="5">
        <v>2</v>
      </c>
    </row>
    <row r="1960" spans="1:20" x14ac:dyDescent="0.2">
      <c r="A1960">
        <v>2027</v>
      </c>
      <c r="B1960">
        <v>0</v>
      </c>
      <c r="C1960">
        <v>0</v>
      </c>
      <c r="D1960">
        <v>0</v>
      </c>
      <c r="E1960">
        <v>0</v>
      </c>
      <c r="F1960">
        <v>1</v>
      </c>
      <c r="G1960">
        <v>1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 s="5">
        <v>2</v>
      </c>
    </row>
    <row r="1961" spans="1:20" x14ac:dyDescent="0.2">
      <c r="A1961">
        <v>2028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1</v>
      </c>
      <c r="S1961">
        <v>0</v>
      </c>
      <c r="T1961" s="5">
        <v>3</v>
      </c>
    </row>
    <row r="1962" spans="1:20" x14ac:dyDescent="0.2">
      <c r="A1962">
        <v>2029</v>
      </c>
      <c r="B1962">
        <v>0</v>
      </c>
      <c r="C1962">
        <v>0</v>
      </c>
      <c r="D1962">
        <v>0</v>
      </c>
      <c r="E1962">
        <v>0</v>
      </c>
      <c r="F1962">
        <v>1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1</v>
      </c>
      <c r="P1962">
        <v>0</v>
      </c>
      <c r="Q1962">
        <v>0</v>
      </c>
      <c r="R1962">
        <v>0</v>
      </c>
      <c r="S1962">
        <v>0</v>
      </c>
      <c r="T1962" s="5">
        <v>2</v>
      </c>
    </row>
    <row r="1963" spans="1:20" x14ac:dyDescent="0.2">
      <c r="A1963">
        <v>2030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 s="5">
        <v>1</v>
      </c>
    </row>
    <row r="1964" spans="1:20" x14ac:dyDescent="0.2">
      <c r="A1964">
        <v>2031</v>
      </c>
      <c r="B1964">
        <v>0</v>
      </c>
      <c r="C1964">
        <v>0</v>
      </c>
      <c r="D1964">
        <v>0</v>
      </c>
      <c r="E1964">
        <v>1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 s="5">
        <v>2</v>
      </c>
    </row>
    <row r="1965" spans="1:20" x14ac:dyDescent="0.2">
      <c r="A1965">
        <v>2032</v>
      </c>
      <c r="B1965">
        <v>0</v>
      </c>
      <c r="C1965">
        <v>0</v>
      </c>
      <c r="D1965">
        <v>0</v>
      </c>
      <c r="E1965">
        <v>1</v>
      </c>
      <c r="F1965">
        <v>1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 s="5">
        <v>2</v>
      </c>
    </row>
    <row r="1966" spans="1:20" x14ac:dyDescent="0.2">
      <c r="A1966">
        <v>2033</v>
      </c>
      <c r="B1966">
        <v>0</v>
      </c>
      <c r="C1966">
        <v>0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 s="5">
        <v>2</v>
      </c>
    </row>
    <row r="1967" spans="1:20" x14ac:dyDescent="0.2">
      <c r="A1967">
        <v>2034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0</v>
      </c>
      <c r="R1967">
        <v>0</v>
      </c>
      <c r="S1967">
        <v>0</v>
      </c>
      <c r="T1967" s="5">
        <v>1</v>
      </c>
    </row>
    <row r="1968" spans="1:20" x14ac:dyDescent="0.2">
      <c r="A1968">
        <v>2035</v>
      </c>
      <c r="B1968">
        <v>0</v>
      </c>
      <c r="C1968">
        <v>0</v>
      </c>
      <c r="D1968">
        <v>0</v>
      </c>
      <c r="E1968">
        <v>1</v>
      </c>
      <c r="F1968">
        <v>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 s="5">
        <v>2</v>
      </c>
    </row>
    <row r="1969" spans="1:20" x14ac:dyDescent="0.2">
      <c r="A1969">
        <v>2036</v>
      </c>
      <c r="B1969">
        <v>0</v>
      </c>
      <c r="C1969">
        <v>0</v>
      </c>
      <c r="D1969">
        <v>0</v>
      </c>
      <c r="E1969">
        <v>1</v>
      </c>
      <c r="F1969">
        <v>1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 s="5">
        <v>2</v>
      </c>
    </row>
    <row r="1970" spans="1:20" x14ac:dyDescent="0.2">
      <c r="A1970">
        <v>2037</v>
      </c>
      <c r="B1970">
        <v>0</v>
      </c>
      <c r="C1970">
        <v>1</v>
      </c>
      <c r="D1970">
        <v>0</v>
      </c>
      <c r="E1970">
        <v>1</v>
      </c>
      <c r="F1970">
        <v>1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 s="5">
        <v>3</v>
      </c>
    </row>
    <row r="1971" spans="1:20" x14ac:dyDescent="0.2">
      <c r="A1971">
        <v>2038</v>
      </c>
      <c r="B1971">
        <v>0</v>
      </c>
      <c r="C1971">
        <v>0</v>
      </c>
      <c r="D1971">
        <v>0</v>
      </c>
      <c r="E1971">
        <v>1</v>
      </c>
      <c r="F1971">
        <v>1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</v>
      </c>
      <c r="Q1971">
        <v>0</v>
      </c>
      <c r="R1971">
        <v>0</v>
      </c>
      <c r="S1971">
        <v>0</v>
      </c>
      <c r="T1971" s="5">
        <v>3</v>
      </c>
    </row>
    <row r="1972" spans="1:20" x14ac:dyDescent="0.2">
      <c r="A1972">
        <v>2039</v>
      </c>
      <c r="B1972">
        <v>0</v>
      </c>
      <c r="C1972">
        <v>1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 s="5">
        <v>2</v>
      </c>
    </row>
    <row r="1973" spans="1:20" x14ac:dyDescent="0.2">
      <c r="A1973">
        <v>2040</v>
      </c>
      <c r="B1973">
        <v>0</v>
      </c>
      <c r="C1973">
        <v>0</v>
      </c>
      <c r="D1973">
        <v>0</v>
      </c>
      <c r="E1973">
        <v>1</v>
      </c>
      <c r="F1973">
        <v>1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 s="5">
        <v>2</v>
      </c>
    </row>
    <row r="1974" spans="1:20" x14ac:dyDescent="0.2">
      <c r="A1974">
        <v>2041</v>
      </c>
      <c r="B1974">
        <v>1</v>
      </c>
      <c r="C1974">
        <v>1</v>
      </c>
      <c r="D1974">
        <v>0</v>
      </c>
      <c r="E1974">
        <v>1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 s="5">
        <v>4</v>
      </c>
    </row>
    <row r="1975" spans="1:20" x14ac:dyDescent="0.2">
      <c r="A1975">
        <v>2042</v>
      </c>
      <c r="B1975">
        <v>0</v>
      </c>
      <c r="C1975">
        <v>0</v>
      </c>
      <c r="D1975">
        <v>0</v>
      </c>
      <c r="E1975">
        <v>1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 s="5">
        <v>2</v>
      </c>
    </row>
    <row r="1976" spans="1:20" x14ac:dyDescent="0.2">
      <c r="A1976">
        <v>2043</v>
      </c>
      <c r="B1976">
        <v>0</v>
      </c>
      <c r="C1976">
        <v>1</v>
      </c>
      <c r="D1976">
        <v>0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 s="5">
        <v>3</v>
      </c>
    </row>
    <row r="1977" spans="1:20" x14ac:dyDescent="0.2">
      <c r="A1977">
        <v>2044</v>
      </c>
      <c r="B1977">
        <v>0</v>
      </c>
      <c r="C1977">
        <v>0</v>
      </c>
      <c r="D1977">
        <v>0</v>
      </c>
      <c r="E1977">
        <v>0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 s="5">
        <v>1</v>
      </c>
    </row>
    <row r="1978" spans="1:20" x14ac:dyDescent="0.2">
      <c r="A1978">
        <v>2045</v>
      </c>
      <c r="B1978">
        <v>0</v>
      </c>
      <c r="C1978">
        <v>1</v>
      </c>
      <c r="D1978">
        <v>0</v>
      </c>
      <c r="E1978">
        <v>1</v>
      </c>
      <c r="F1978">
        <v>0</v>
      </c>
      <c r="G1978">
        <v>0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0</v>
      </c>
      <c r="T1978" s="5">
        <v>4</v>
      </c>
    </row>
    <row r="1979" spans="1:20" x14ac:dyDescent="0.2">
      <c r="A1979">
        <v>2046</v>
      </c>
      <c r="B1979">
        <v>0</v>
      </c>
      <c r="C1979">
        <v>1</v>
      </c>
      <c r="D1979">
        <v>0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</v>
      </c>
      <c r="Q1979">
        <v>0</v>
      </c>
      <c r="R1979">
        <v>0</v>
      </c>
      <c r="S1979">
        <v>0</v>
      </c>
      <c r="T1979" s="5">
        <v>3</v>
      </c>
    </row>
    <row r="1980" spans="1:20" x14ac:dyDescent="0.2">
      <c r="A1980">
        <v>2047</v>
      </c>
      <c r="B1980">
        <v>0</v>
      </c>
      <c r="C1980">
        <v>0</v>
      </c>
      <c r="D1980">
        <v>0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 s="5">
        <v>1</v>
      </c>
    </row>
    <row r="1981" spans="1:20" x14ac:dyDescent="0.2">
      <c r="A1981">
        <v>2048</v>
      </c>
      <c r="B1981">
        <v>0</v>
      </c>
      <c r="C1981">
        <v>0</v>
      </c>
      <c r="D1981">
        <v>1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 s="5">
        <v>2</v>
      </c>
    </row>
    <row r="1982" spans="1:20" x14ac:dyDescent="0.2">
      <c r="A1982">
        <v>2049</v>
      </c>
      <c r="B1982">
        <v>0</v>
      </c>
      <c r="C1982">
        <v>0</v>
      </c>
      <c r="D1982">
        <v>0</v>
      </c>
      <c r="E1982">
        <v>0</v>
      </c>
      <c r="F1982">
        <v>1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 s="5">
        <v>2</v>
      </c>
    </row>
    <row r="1983" spans="1:20" x14ac:dyDescent="0.2">
      <c r="A1983">
        <v>2050</v>
      </c>
      <c r="B1983">
        <v>0</v>
      </c>
      <c r="C1983">
        <v>1</v>
      </c>
      <c r="D1983">
        <v>0</v>
      </c>
      <c r="E1983">
        <v>1</v>
      </c>
      <c r="F1983">
        <v>1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 s="5">
        <v>3</v>
      </c>
    </row>
    <row r="1984" spans="1:20" x14ac:dyDescent="0.2">
      <c r="A1984">
        <v>2051</v>
      </c>
      <c r="B1984">
        <v>0</v>
      </c>
      <c r="C1984">
        <v>1</v>
      </c>
      <c r="D1984">
        <v>0</v>
      </c>
      <c r="E1984">
        <v>1</v>
      </c>
      <c r="F1984">
        <v>1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 s="5">
        <v>3</v>
      </c>
    </row>
    <row r="1985" spans="1:20" x14ac:dyDescent="0.2">
      <c r="A1985">
        <v>2052</v>
      </c>
      <c r="B1985">
        <v>0</v>
      </c>
      <c r="C1985">
        <v>0</v>
      </c>
      <c r="D1985">
        <v>0</v>
      </c>
      <c r="E1985">
        <v>1</v>
      </c>
      <c r="F1985">
        <v>1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 s="5">
        <v>2</v>
      </c>
    </row>
    <row r="1986" spans="1:20" x14ac:dyDescent="0.2">
      <c r="A1986">
        <v>2053</v>
      </c>
      <c r="B1986">
        <v>0</v>
      </c>
      <c r="C1986">
        <v>0</v>
      </c>
      <c r="D1986">
        <v>0</v>
      </c>
      <c r="E1986">
        <v>1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1</v>
      </c>
      <c r="Q1986">
        <v>0</v>
      </c>
      <c r="R1986">
        <v>0</v>
      </c>
      <c r="S1986">
        <v>0</v>
      </c>
      <c r="T1986" s="5">
        <v>3</v>
      </c>
    </row>
    <row r="1987" spans="1:20" x14ac:dyDescent="0.2">
      <c r="A1987">
        <v>2054</v>
      </c>
      <c r="B1987">
        <v>0</v>
      </c>
      <c r="C1987">
        <v>1</v>
      </c>
      <c r="D1987">
        <v>0</v>
      </c>
      <c r="E1987">
        <v>1</v>
      </c>
      <c r="F1987">
        <v>1</v>
      </c>
      <c r="G1987">
        <v>0</v>
      </c>
      <c r="H1987">
        <v>0</v>
      </c>
      <c r="I1987">
        <v>0</v>
      </c>
      <c r="J1987">
        <v>1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1</v>
      </c>
      <c r="Q1987">
        <v>0</v>
      </c>
      <c r="R1987">
        <v>0</v>
      </c>
      <c r="S1987">
        <v>0</v>
      </c>
      <c r="T1987" s="5">
        <v>5</v>
      </c>
    </row>
    <row r="1988" spans="1:20" x14ac:dyDescent="0.2">
      <c r="A1988">
        <v>2055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1</v>
      </c>
      <c r="T1988" s="5">
        <v>2</v>
      </c>
    </row>
    <row r="1989" spans="1:20" x14ac:dyDescent="0.2">
      <c r="A1989">
        <v>2056</v>
      </c>
      <c r="B1989">
        <v>0</v>
      </c>
      <c r="C1989">
        <v>1</v>
      </c>
      <c r="D1989">
        <v>0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 s="5">
        <v>2</v>
      </c>
    </row>
    <row r="1990" spans="1:20" x14ac:dyDescent="0.2">
      <c r="A1990">
        <v>2057</v>
      </c>
      <c r="B1990">
        <v>0</v>
      </c>
      <c r="C1990">
        <v>1</v>
      </c>
      <c r="D1990">
        <v>0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 s="5">
        <v>2</v>
      </c>
    </row>
    <row r="1991" spans="1:20" x14ac:dyDescent="0.2">
      <c r="A1991">
        <v>2058</v>
      </c>
      <c r="B1991">
        <v>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0</v>
      </c>
      <c r="S1991">
        <v>0</v>
      </c>
      <c r="T1991" s="5">
        <v>2</v>
      </c>
    </row>
    <row r="1992" spans="1:20" x14ac:dyDescent="0.2">
      <c r="A1992">
        <v>2059</v>
      </c>
      <c r="B1992">
        <v>0</v>
      </c>
      <c r="C1992">
        <v>0</v>
      </c>
      <c r="D1992">
        <v>0</v>
      </c>
      <c r="E1992">
        <v>1</v>
      </c>
      <c r="F1992">
        <v>0</v>
      </c>
      <c r="G1992">
        <v>0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 s="5">
        <v>2</v>
      </c>
    </row>
    <row r="1993" spans="1:20" x14ac:dyDescent="0.2">
      <c r="A1993">
        <v>2060</v>
      </c>
      <c r="B1993">
        <v>0</v>
      </c>
      <c r="C1993">
        <v>0</v>
      </c>
      <c r="D1993">
        <v>0</v>
      </c>
      <c r="E1993">
        <v>0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 s="5">
        <v>1</v>
      </c>
    </row>
    <row r="1994" spans="1:20" x14ac:dyDescent="0.2">
      <c r="A1994">
        <v>2061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 s="5">
        <v>1</v>
      </c>
    </row>
    <row r="1995" spans="1:20" x14ac:dyDescent="0.2">
      <c r="A1995">
        <v>2062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1</v>
      </c>
      <c r="P1995">
        <v>0</v>
      </c>
      <c r="Q1995">
        <v>0</v>
      </c>
      <c r="R1995">
        <v>0</v>
      </c>
      <c r="S1995">
        <v>0</v>
      </c>
      <c r="T1995" s="5">
        <v>2</v>
      </c>
    </row>
    <row r="1996" spans="1:20" x14ac:dyDescent="0.2">
      <c r="A1996">
        <v>2063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1</v>
      </c>
      <c r="P1996">
        <v>0</v>
      </c>
      <c r="Q1996">
        <v>0</v>
      </c>
      <c r="R1996">
        <v>0</v>
      </c>
      <c r="S1996">
        <v>0</v>
      </c>
      <c r="T1996" s="5">
        <v>2</v>
      </c>
    </row>
    <row r="1997" spans="1:20" x14ac:dyDescent="0.2">
      <c r="A1997">
        <v>2064</v>
      </c>
      <c r="B1997">
        <v>0</v>
      </c>
      <c r="C1997">
        <v>0</v>
      </c>
      <c r="D1997">
        <v>0</v>
      </c>
      <c r="E1997">
        <v>0</v>
      </c>
      <c r="F1997">
        <v>1</v>
      </c>
      <c r="G1997">
        <v>0</v>
      </c>
      <c r="H1997">
        <v>1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 s="5">
        <v>2</v>
      </c>
    </row>
    <row r="1998" spans="1:20" x14ac:dyDescent="0.2">
      <c r="A1998">
        <v>2065</v>
      </c>
      <c r="B1998">
        <v>0</v>
      </c>
      <c r="C1998">
        <v>0</v>
      </c>
      <c r="D1998">
        <v>0</v>
      </c>
      <c r="E1998">
        <v>0</v>
      </c>
      <c r="F1998">
        <v>1</v>
      </c>
      <c r="G1998">
        <v>0</v>
      </c>
      <c r="H1998">
        <v>0</v>
      </c>
      <c r="I1998">
        <v>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1</v>
      </c>
      <c r="P1998">
        <v>0</v>
      </c>
      <c r="Q1998">
        <v>0</v>
      </c>
      <c r="R1998">
        <v>0</v>
      </c>
      <c r="S1998">
        <v>0</v>
      </c>
      <c r="T1998" s="5">
        <v>3</v>
      </c>
    </row>
    <row r="1999" spans="1:20" x14ac:dyDescent="0.2">
      <c r="A1999">
        <v>2066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1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 s="5">
        <v>1</v>
      </c>
    </row>
    <row r="2000" spans="1:20" x14ac:dyDescent="0.2">
      <c r="A2000">
        <v>2067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1</v>
      </c>
      <c r="P2000">
        <v>0</v>
      </c>
      <c r="Q2000">
        <v>0</v>
      </c>
      <c r="R2000">
        <v>1</v>
      </c>
      <c r="S2000">
        <v>0</v>
      </c>
      <c r="T2000" s="5">
        <v>3</v>
      </c>
    </row>
    <row r="2001" spans="1:20" x14ac:dyDescent="0.2">
      <c r="A2001">
        <v>2068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 s="5">
        <v>1</v>
      </c>
    </row>
    <row r="2002" spans="1:20" x14ac:dyDescent="0.2">
      <c r="A2002">
        <v>2069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 s="5">
        <v>1</v>
      </c>
    </row>
    <row r="2003" spans="1:20" x14ac:dyDescent="0.2">
      <c r="A2003">
        <v>2070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 s="5">
        <v>1</v>
      </c>
    </row>
    <row r="2004" spans="1:20" x14ac:dyDescent="0.2">
      <c r="A2004">
        <v>2071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 s="5">
        <v>1</v>
      </c>
    </row>
    <row r="2005" spans="1:20" x14ac:dyDescent="0.2">
      <c r="A2005">
        <v>2072</v>
      </c>
      <c r="B2005">
        <v>0</v>
      </c>
      <c r="C2005">
        <v>0</v>
      </c>
      <c r="D2005">
        <v>0</v>
      </c>
      <c r="E2005">
        <v>0</v>
      </c>
      <c r="F2005">
        <v>1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 s="5">
        <v>1</v>
      </c>
    </row>
    <row r="2006" spans="1:20" x14ac:dyDescent="0.2">
      <c r="A2006">
        <v>2073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 s="5">
        <v>1</v>
      </c>
    </row>
    <row r="2007" spans="1:20" x14ac:dyDescent="0.2">
      <c r="A2007">
        <v>2074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 s="5">
        <v>1</v>
      </c>
    </row>
    <row r="2008" spans="1:20" x14ac:dyDescent="0.2">
      <c r="A2008">
        <v>2075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</v>
      </c>
      <c r="S2008">
        <v>0</v>
      </c>
      <c r="T2008" s="5">
        <v>2</v>
      </c>
    </row>
    <row r="2009" spans="1:20" x14ac:dyDescent="0.2">
      <c r="A2009">
        <v>2076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1</v>
      </c>
      <c r="J2009">
        <v>0</v>
      </c>
      <c r="K2009">
        <v>0</v>
      </c>
      <c r="L2009">
        <v>0</v>
      </c>
      <c r="M2009">
        <v>0</v>
      </c>
      <c r="N2009">
        <v>1</v>
      </c>
      <c r="O2009">
        <v>0</v>
      </c>
      <c r="P2009">
        <v>0</v>
      </c>
      <c r="Q2009">
        <v>0</v>
      </c>
      <c r="R2009">
        <v>0</v>
      </c>
      <c r="S2009">
        <v>0</v>
      </c>
      <c r="T2009" s="5">
        <v>2</v>
      </c>
    </row>
    <row r="2010" spans="1:20" x14ac:dyDescent="0.2">
      <c r="A2010">
        <v>2077</v>
      </c>
      <c r="B2010">
        <v>0</v>
      </c>
      <c r="C2010">
        <v>1</v>
      </c>
      <c r="D2010">
        <v>0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 s="5">
        <v>2</v>
      </c>
    </row>
    <row r="2011" spans="1:20" x14ac:dyDescent="0.2">
      <c r="A2011">
        <v>2078</v>
      </c>
      <c r="B2011">
        <v>0</v>
      </c>
      <c r="C2011">
        <v>0</v>
      </c>
      <c r="D2011">
        <v>1</v>
      </c>
      <c r="E2011">
        <v>1</v>
      </c>
      <c r="F2011">
        <v>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 s="5">
        <v>4</v>
      </c>
    </row>
    <row r="2012" spans="1:20" x14ac:dyDescent="0.2">
      <c r="A2012">
        <v>2079</v>
      </c>
      <c r="B2012">
        <v>0</v>
      </c>
      <c r="C2012">
        <v>0</v>
      </c>
      <c r="D2012">
        <v>0</v>
      </c>
      <c r="E2012">
        <v>1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 s="5">
        <v>2</v>
      </c>
    </row>
    <row r="2013" spans="1:20" x14ac:dyDescent="0.2">
      <c r="A2013">
        <v>2080</v>
      </c>
      <c r="B2013">
        <v>0</v>
      </c>
      <c r="C2013">
        <v>0</v>
      </c>
      <c r="D2013">
        <v>1</v>
      </c>
      <c r="E2013">
        <v>1</v>
      </c>
      <c r="F2013">
        <v>1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1</v>
      </c>
      <c r="N2013">
        <v>0</v>
      </c>
      <c r="O2013">
        <v>1</v>
      </c>
      <c r="P2013">
        <v>0</v>
      </c>
      <c r="Q2013">
        <v>0</v>
      </c>
      <c r="R2013">
        <v>0</v>
      </c>
      <c r="S2013">
        <v>0</v>
      </c>
      <c r="T2013" s="5">
        <v>5</v>
      </c>
    </row>
    <row r="2014" spans="1:20" x14ac:dyDescent="0.2">
      <c r="A2014">
        <v>2081</v>
      </c>
      <c r="B2014">
        <v>0</v>
      </c>
      <c r="C2014">
        <v>0</v>
      </c>
      <c r="D2014">
        <v>1</v>
      </c>
      <c r="E2014">
        <v>1</v>
      </c>
      <c r="F2014">
        <v>1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0</v>
      </c>
      <c r="O2014">
        <v>1</v>
      </c>
      <c r="P2014">
        <v>0</v>
      </c>
      <c r="Q2014">
        <v>0</v>
      </c>
      <c r="R2014">
        <v>0</v>
      </c>
      <c r="S2014">
        <v>0</v>
      </c>
      <c r="T2014" s="5">
        <v>5</v>
      </c>
    </row>
    <row r="2015" spans="1:20" x14ac:dyDescent="0.2">
      <c r="A2015">
        <v>2082</v>
      </c>
      <c r="B2015">
        <v>0</v>
      </c>
      <c r="C2015">
        <v>0</v>
      </c>
      <c r="D2015">
        <v>0</v>
      </c>
      <c r="E2015">
        <v>1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 s="5">
        <v>2</v>
      </c>
    </row>
    <row r="2016" spans="1:20" x14ac:dyDescent="0.2">
      <c r="A2016">
        <v>2083</v>
      </c>
      <c r="B2016">
        <v>0</v>
      </c>
      <c r="C2016">
        <v>0</v>
      </c>
      <c r="D2016">
        <v>0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 s="5">
        <v>2</v>
      </c>
    </row>
    <row r="2017" spans="1:20" x14ac:dyDescent="0.2">
      <c r="A2017">
        <v>2084</v>
      </c>
      <c r="B2017">
        <v>0</v>
      </c>
      <c r="C2017">
        <v>0</v>
      </c>
      <c r="D2017">
        <v>0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 s="5">
        <v>2</v>
      </c>
    </row>
    <row r="2018" spans="1:20" x14ac:dyDescent="0.2">
      <c r="A2018">
        <v>2085</v>
      </c>
      <c r="B2018">
        <v>0</v>
      </c>
      <c r="C2018">
        <v>0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 s="5">
        <v>2</v>
      </c>
    </row>
    <row r="2019" spans="1:20" x14ac:dyDescent="0.2">
      <c r="A2019">
        <v>2086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1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 s="5">
        <v>2</v>
      </c>
    </row>
    <row r="2020" spans="1:20" x14ac:dyDescent="0.2">
      <c r="A2020">
        <v>2087</v>
      </c>
      <c r="B2020">
        <v>0</v>
      </c>
      <c r="C2020">
        <v>0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1</v>
      </c>
      <c r="K2020">
        <v>0</v>
      </c>
      <c r="L2020">
        <v>0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 s="5">
        <v>4</v>
      </c>
    </row>
    <row r="2021" spans="1:20" x14ac:dyDescent="0.2">
      <c r="A2021">
        <v>2088</v>
      </c>
      <c r="B2021">
        <v>0</v>
      </c>
      <c r="C2021">
        <v>1</v>
      </c>
      <c r="D2021">
        <v>0</v>
      </c>
      <c r="E2021">
        <v>0</v>
      </c>
      <c r="F2021">
        <v>1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 s="5">
        <v>3</v>
      </c>
    </row>
    <row r="2022" spans="1:20" x14ac:dyDescent="0.2">
      <c r="A2022">
        <v>2089</v>
      </c>
      <c r="B2022">
        <v>0</v>
      </c>
      <c r="C2022">
        <v>0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 s="5">
        <v>2</v>
      </c>
    </row>
    <row r="2023" spans="1:20" x14ac:dyDescent="0.2">
      <c r="A2023">
        <v>2090</v>
      </c>
      <c r="B2023">
        <v>0</v>
      </c>
      <c r="C2023">
        <v>0</v>
      </c>
      <c r="D2023">
        <v>1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 s="5">
        <v>2</v>
      </c>
    </row>
    <row r="2024" spans="1:20" x14ac:dyDescent="0.2">
      <c r="A2024">
        <v>2091</v>
      </c>
      <c r="B2024">
        <v>0</v>
      </c>
      <c r="C2024">
        <v>0</v>
      </c>
      <c r="D2024">
        <v>0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1</v>
      </c>
      <c r="Q2024">
        <v>0</v>
      </c>
      <c r="R2024">
        <v>0</v>
      </c>
      <c r="S2024">
        <v>0</v>
      </c>
      <c r="T2024" s="5">
        <v>2</v>
      </c>
    </row>
    <row r="2025" spans="1:20" x14ac:dyDescent="0.2">
      <c r="A2025">
        <v>2092</v>
      </c>
      <c r="B2025">
        <v>0</v>
      </c>
      <c r="C2025">
        <v>0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 s="5">
        <v>3</v>
      </c>
    </row>
    <row r="2026" spans="1:20" x14ac:dyDescent="0.2">
      <c r="A2026">
        <v>2093</v>
      </c>
      <c r="B2026">
        <v>0</v>
      </c>
      <c r="C2026">
        <v>1</v>
      </c>
      <c r="D2026">
        <v>0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1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v>0</v>
      </c>
      <c r="S2026">
        <v>0</v>
      </c>
      <c r="T2026" s="5">
        <v>4</v>
      </c>
    </row>
    <row r="2027" spans="1:20" x14ac:dyDescent="0.2">
      <c r="A2027">
        <v>2094</v>
      </c>
      <c r="B2027">
        <v>1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1</v>
      </c>
      <c r="Q2027">
        <v>0</v>
      </c>
      <c r="R2027">
        <v>0</v>
      </c>
      <c r="S2027">
        <v>0</v>
      </c>
      <c r="T2027" s="5">
        <v>3</v>
      </c>
    </row>
    <row r="2028" spans="1:20" x14ac:dyDescent="0.2">
      <c r="A2028">
        <v>2095</v>
      </c>
      <c r="B2028">
        <v>0</v>
      </c>
      <c r="C2028">
        <v>0</v>
      </c>
      <c r="D2028">
        <v>0</v>
      </c>
      <c r="E2028">
        <v>1</v>
      </c>
      <c r="F2028">
        <v>1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 s="5">
        <v>2</v>
      </c>
    </row>
    <row r="2029" spans="1:20" x14ac:dyDescent="0.2">
      <c r="A2029">
        <v>2096</v>
      </c>
      <c r="B2029">
        <v>0</v>
      </c>
      <c r="C2029">
        <v>0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 s="5">
        <v>3</v>
      </c>
    </row>
    <row r="2030" spans="1:20" x14ac:dyDescent="0.2">
      <c r="A2030">
        <v>2097</v>
      </c>
      <c r="B2030">
        <v>0</v>
      </c>
      <c r="C2030">
        <v>0</v>
      </c>
      <c r="D2030">
        <v>0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 s="5">
        <v>2</v>
      </c>
    </row>
    <row r="2031" spans="1:20" x14ac:dyDescent="0.2">
      <c r="A2031">
        <v>2098</v>
      </c>
      <c r="B2031">
        <v>0</v>
      </c>
      <c r="C2031">
        <v>0</v>
      </c>
      <c r="D2031">
        <v>0</v>
      </c>
      <c r="E2031">
        <v>1</v>
      </c>
      <c r="F2031">
        <v>1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 s="5">
        <v>2</v>
      </c>
    </row>
    <row r="2032" spans="1:20" x14ac:dyDescent="0.2">
      <c r="A2032">
        <v>2099</v>
      </c>
      <c r="B2032">
        <v>0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1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 s="5">
        <v>4</v>
      </c>
    </row>
    <row r="2033" spans="1:20" x14ac:dyDescent="0.2">
      <c r="A2033">
        <v>2100</v>
      </c>
      <c r="B2033">
        <v>0</v>
      </c>
      <c r="C2033">
        <v>0</v>
      </c>
      <c r="D2033">
        <v>0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0</v>
      </c>
      <c r="T2033" s="5">
        <v>3</v>
      </c>
    </row>
    <row r="2034" spans="1:20" x14ac:dyDescent="0.2">
      <c r="A2034">
        <v>2101</v>
      </c>
      <c r="B2034">
        <v>0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1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 s="5">
        <v>2</v>
      </c>
    </row>
    <row r="2035" spans="1:20" x14ac:dyDescent="0.2">
      <c r="A2035">
        <v>2102</v>
      </c>
      <c r="B2035">
        <v>0</v>
      </c>
      <c r="C2035">
        <v>0</v>
      </c>
      <c r="D2035">
        <v>1</v>
      </c>
      <c r="E2035">
        <v>1</v>
      </c>
      <c r="F2035">
        <v>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1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 s="5">
        <v>4</v>
      </c>
    </row>
    <row r="2036" spans="1:20" x14ac:dyDescent="0.2">
      <c r="A2036">
        <v>2103</v>
      </c>
      <c r="B2036">
        <v>0</v>
      </c>
      <c r="C2036">
        <v>1</v>
      </c>
      <c r="D2036">
        <v>0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 s="5">
        <v>2</v>
      </c>
    </row>
    <row r="2037" spans="1:20" x14ac:dyDescent="0.2">
      <c r="A2037">
        <v>2104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 s="5">
        <v>1</v>
      </c>
    </row>
    <row r="2038" spans="1:20" x14ac:dyDescent="0.2">
      <c r="A2038">
        <v>2105</v>
      </c>
      <c r="B2038">
        <v>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1</v>
      </c>
      <c r="Q2038">
        <v>0</v>
      </c>
      <c r="R2038">
        <v>0</v>
      </c>
      <c r="S2038">
        <v>0</v>
      </c>
      <c r="T2038" s="5">
        <v>4</v>
      </c>
    </row>
    <row r="2039" spans="1:20" x14ac:dyDescent="0.2">
      <c r="A2039">
        <v>2106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1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1</v>
      </c>
      <c r="S2039">
        <v>0</v>
      </c>
      <c r="T2039" s="5">
        <v>2</v>
      </c>
    </row>
    <row r="2040" spans="1:20" x14ac:dyDescent="0.2">
      <c r="A2040">
        <v>2107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1</v>
      </c>
      <c r="M2040">
        <v>0</v>
      </c>
      <c r="N2040">
        <v>0</v>
      </c>
      <c r="O2040">
        <v>0</v>
      </c>
      <c r="P2040">
        <v>0</v>
      </c>
      <c r="Q2040">
        <v>1</v>
      </c>
      <c r="R2040">
        <v>0</v>
      </c>
      <c r="S2040">
        <v>0</v>
      </c>
      <c r="T2040" s="5">
        <v>2</v>
      </c>
    </row>
    <row r="2041" spans="1:20" x14ac:dyDescent="0.2">
      <c r="A2041">
        <v>2108</v>
      </c>
      <c r="B2041">
        <v>0</v>
      </c>
      <c r="C2041">
        <v>0</v>
      </c>
      <c r="D2041">
        <v>0</v>
      </c>
      <c r="E2041">
        <v>0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</v>
      </c>
      <c r="P2041">
        <v>0</v>
      </c>
      <c r="Q2041">
        <v>0</v>
      </c>
      <c r="R2041">
        <v>0</v>
      </c>
      <c r="S2041">
        <v>0</v>
      </c>
      <c r="T2041" s="5">
        <v>2</v>
      </c>
    </row>
    <row r="2042" spans="1:20" x14ac:dyDescent="0.2">
      <c r="A2042">
        <v>2109</v>
      </c>
      <c r="B2042">
        <v>0</v>
      </c>
      <c r="C2042">
        <v>0</v>
      </c>
      <c r="D2042">
        <v>0</v>
      </c>
      <c r="E2042">
        <v>0</v>
      </c>
      <c r="F2042">
        <v>1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 s="5">
        <v>1</v>
      </c>
    </row>
    <row r="2043" spans="1:20" x14ac:dyDescent="0.2">
      <c r="A2043">
        <v>2110</v>
      </c>
      <c r="B2043">
        <v>0</v>
      </c>
      <c r="C2043">
        <v>0</v>
      </c>
      <c r="D2043">
        <v>0</v>
      </c>
      <c r="E2043">
        <v>0</v>
      </c>
      <c r="F2043">
        <v>1</v>
      </c>
      <c r="G2043">
        <v>1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 s="5">
        <v>3</v>
      </c>
    </row>
    <row r="2044" spans="1:20" x14ac:dyDescent="0.2">
      <c r="A2044">
        <v>2111</v>
      </c>
      <c r="B2044">
        <v>0</v>
      </c>
      <c r="C2044">
        <v>0</v>
      </c>
      <c r="D2044">
        <v>0</v>
      </c>
      <c r="E2044">
        <v>0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 s="5">
        <v>1</v>
      </c>
    </row>
    <row r="2045" spans="1:20" x14ac:dyDescent="0.2">
      <c r="A2045">
        <v>2112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1</v>
      </c>
      <c r="H2045">
        <v>0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 s="5">
        <v>2</v>
      </c>
    </row>
    <row r="2046" spans="1:20" x14ac:dyDescent="0.2">
      <c r="A2046">
        <v>2113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1</v>
      </c>
      <c r="R2046">
        <v>0</v>
      </c>
      <c r="S2046">
        <v>0</v>
      </c>
      <c r="T2046" s="5">
        <v>2</v>
      </c>
    </row>
    <row r="2047" spans="1:20" x14ac:dyDescent="0.2">
      <c r="A2047">
        <v>2114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 s="5">
        <v>1</v>
      </c>
    </row>
    <row r="2048" spans="1:20" x14ac:dyDescent="0.2">
      <c r="A2048">
        <v>2115</v>
      </c>
      <c r="B2048">
        <v>1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 s="5">
        <v>2</v>
      </c>
    </row>
    <row r="2049" spans="1:20" x14ac:dyDescent="0.2">
      <c r="A2049">
        <v>2116</v>
      </c>
      <c r="B2049">
        <v>0</v>
      </c>
      <c r="C2049">
        <v>1</v>
      </c>
      <c r="D2049">
        <v>1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1</v>
      </c>
      <c r="Q2049">
        <v>0</v>
      </c>
      <c r="R2049">
        <v>0</v>
      </c>
      <c r="S2049">
        <v>0</v>
      </c>
      <c r="T2049" s="5">
        <v>4</v>
      </c>
    </row>
    <row r="2050" spans="1:20" x14ac:dyDescent="0.2">
      <c r="A2050">
        <v>2117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1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1</v>
      </c>
      <c r="Q2050">
        <v>0</v>
      </c>
      <c r="R2050">
        <v>0</v>
      </c>
      <c r="S2050">
        <v>0</v>
      </c>
      <c r="T2050" s="5">
        <v>2</v>
      </c>
    </row>
    <row r="2051" spans="1:20" x14ac:dyDescent="0.2">
      <c r="A2051">
        <v>2118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1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0</v>
      </c>
      <c r="S2051">
        <v>0</v>
      </c>
      <c r="T2051" s="5">
        <v>2</v>
      </c>
    </row>
    <row r="2052" spans="1:20" x14ac:dyDescent="0.2">
      <c r="A2052">
        <v>2119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 s="5">
        <v>1</v>
      </c>
    </row>
    <row r="2053" spans="1:20" x14ac:dyDescent="0.2">
      <c r="A2053">
        <v>2120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1</v>
      </c>
      <c r="J2053">
        <v>0</v>
      </c>
      <c r="K2053">
        <v>0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 s="5">
        <v>2</v>
      </c>
    </row>
    <row r="2054" spans="1:20" x14ac:dyDescent="0.2">
      <c r="A2054">
        <v>2121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0</v>
      </c>
      <c r="S2054">
        <v>0</v>
      </c>
      <c r="T2054" s="5">
        <v>2</v>
      </c>
    </row>
    <row r="2055" spans="1:20" x14ac:dyDescent="0.2">
      <c r="A2055">
        <v>2122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0</v>
      </c>
      <c r="S2055">
        <v>0</v>
      </c>
      <c r="T2055" s="5">
        <v>2</v>
      </c>
    </row>
    <row r="2056" spans="1:20" x14ac:dyDescent="0.2">
      <c r="A2056">
        <v>2123</v>
      </c>
      <c r="B2056">
        <v>0</v>
      </c>
      <c r="C2056">
        <v>0</v>
      </c>
      <c r="D2056">
        <v>1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 s="5">
        <v>2</v>
      </c>
    </row>
    <row r="2057" spans="1:20" x14ac:dyDescent="0.2">
      <c r="A2057">
        <v>2124</v>
      </c>
      <c r="B2057">
        <v>0</v>
      </c>
      <c r="C2057">
        <v>0</v>
      </c>
      <c r="D2057">
        <v>0</v>
      </c>
      <c r="E2057">
        <v>0</v>
      </c>
      <c r="F2057">
        <v>1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 s="5">
        <v>1</v>
      </c>
    </row>
    <row r="2058" spans="1:20" x14ac:dyDescent="0.2">
      <c r="A2058">
        <v>2125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1</v>
      </c>
      <c r="P2058">
        <v>0</v>
      </c>
      <c r="Q2058">
        <v>0</v>
      </c>
      <c r="R2058">
        <v>0</v>
      </c>
      <c r="S2058">
        <v>0</v>
      </c>
      <c r="T2058" s="5">
        <v>2</v>
      </c>
    </row>
    <row r="2059" spans="1:20" x14ac:dyDescent="0.2">
      <c r="A2059">
        <v>2126</v>
      </c>
      <c r="B2059">
        <v>1</v>
      </c>
      <c r="C2059">
        <v>0</v>
      </c>
      <c r="D2059">
        <v>0</v>
      </c>
      <c r="E2059">
        <v>0</v>
      </c>
      <c r="F2059">
        <v>0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</v>
      </c>
      <c r="O2059">
        <v>0</v>
      </c>
      <c r="P2059">
        <v>0</v>
      </c>
      <c r="Q2059">
        <v>1</v>
      </c>
      <c r="R2059">
        <v>0</v>
      </c>
      <c r="S2059">
        <v>0</v>
      </c>
      <c r="T2059" s="5">
        <v>4</v>
      </c>
    </row>
    <row r="2060" spans="1:20" x14ac:dyDescent="0.2">
      <c r="A2060">
        <v>2127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1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1</v>
      </c>
      <c r="P2060">
        <v>0</v>
      </c>
      <c r="Q2060">
        <v>0</v>
      </c>
      <c r="R2060">
        <v>0</v>
      </c>
      <c r="S2060">
        <v>0</v>
      </c>
      <c r="T2060" s="5">
        <v>2</v>
      </c>
    </row>
    <row r="2061" spans="1:20" x14ac:dyDescent="0.2">
      <c r="A2061">
        <v>2128</v>
      </c>
      <c r="B2061">
        <v>0</v>
      </c>
      <c r="C2061">
        <v>0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 s="5">
        <v>1</v>
      </c>
    </row>
    <row r="2062" spans="1:20" x14ac:dyDescent="0.2">
      <c r="A2062">
        <v>2129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 s="5">
        <v>1</v>
      </c>
    </row>
    <row r="2063" spans="1:20" x14ac:dyDescent="0.2">
      <c r="A2063">
        <v>2130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1</v>
      </c>
      <c r="H2063">
        <v>0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0</v>
      </c>
      <c r="T2063" s="5">
        <v>3</v>
      </c>
    </row>
    <row r="2064" spans="1:20" x14ac:dyDescent="0.2">
      <c r="A2064">
        <v>2131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 s="5">
        <v>1</v>
      </c>
    </row>
    <row r="2065" spans="1:20" x14ac:dyDescent="0.2">
      <c r="A2065">
        <v>2132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 s="5">
        <v>1</v>
      </c>
    </row>
    <row r="2066" spans="1:20" x14ac:dyDescent="0.2">
      <c r="A2066">
        <v>2133</v>
      </c>
      <c r="B2066">
        <v>0</v>
      </c>
      <c r="C2066">
        <v>1</v>
      </c>
      <c r="D2066">
        <v>0</v>
      </c>
      <c r="E2066">
        <v>0</v>
      </c>
      <c r="F2066">
        <v>1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 s="5">
        <v>2</v>
      </c>
    </row>
    <row r="2067" spans="1:20" x14ac:dyDescent="0.2">
      <c r="A2067">
        <v>2134</v>
      </c>
      <c r="B2067">
        <v>0</v>
      </c>
      <c r="C2067">
        <v>0</v>
      </c>
      <c r="D2067">
        <v>0</v>
      </c>
      <c r="E2067">
        <v>0</v>
      </c>
      <c r="F2067">
        <v>1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 s="5">
        <v>1</v>
      </c>
    </row>
    <row r="2068" spans="1:20" x14ac:dyDescent="0.2">
      <c r="A2068">
        <v>2135</v>
      </c>
      <c r="B2068">
        <v>0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 s="5">
        <v>2</v>
      </c>
    </row>
    <row r="2069" spans="1:20" x14ac:dyDescent="0.2">
      <c r="A2069">
        <v>2136</v>
      </c>
      <c r="B2069">
        <v>0</v>
      </c>
      <c r="C2069">
        <v>0</v>
      </c>
      <c r="D2069">
        <v>0</v>
      </c>
      <c r="E2069">
        <v>0</v>
      </c>
      <c r="F2069">
        <v>1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 s="5">
        <v>1</v>
      </c>
    </row>
    <row r="2070" spans="1:20" x14ac:dyDescent="0.2">
      <c r="A2070">
        <v>2137</v>
      </c>
      <c r="B2070">
        <v>0</v>
      </c>
      <c r="C2070">
        <v>0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 s="5">
        <v>2</v>
      </c>
    </row>
    <row r="2071" spans="1:20" x14ac:dyDescent="0.2">
      <c r="A2071">
        <v>2138</v>
      </c>
      <c r="B2071">
        <v>0</v>
      </c>
      <c r="C2071">
        <v>0</v>
      </c>
      <c r="D2071">
        <v>1</v>
      </c>
      <c r="E2071">
        <v>1</v>
      </c>
      <c r="F2071">
        <v>0</v>
      </c>
      <c r="G2071">
        <v>0</v>
      </c>
      <c r="H2071">
        <v>0</v>
      </c>
      <c r="I2071">
        <v>1</v>
      </c>
      <c r="J2071">
        <v>1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 s="5">
        <v>4</v>
      </c>
    </row>
    <row r="2072" spans="1:20" x14ac:dyDescent="0.2">
      <c r="A2072">
        <v>2139</v>
      </c>
      <c r="B2072">
        <v>0</v>
      </c>
      <c r="C2072">
        <v>0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 s="5">
        <v>2</v>
      </c>
    </row>
    <row r="2073" spans="1:20" x14ac:dyDescent="0.2">
      <c r="A2073">
        <v>2140</v>
      </c>
      <c r="B2073">
        <v>0</v>
      </c>
      <c r="C2073">
        <v>0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1</v>
      </c>
      <c r="Q2073">
        <v>0</v>
      </c>
      <c r="R2073">
        <v>0</v>
      </c>
      <c r="S2073">
        <v>0</v>
      </c>
      <c r="T2073" s="5">
        <v>3</v>
      </c>
    </row>
    <row r="2074" spans="1:20" x14ac:dyDescent="0.2">
      <c r="A2074">
        <v>2141</v>
      </c>
      <c r="B2074">
        <v>0</v>
      </c>
      <c r="C2074">
        <v>0</v>
      </c>
      <c r="D2074">
        <v>1</v>
      </c>
      <c r="E2074">
        <v>1</v>
      </c>
      <c r="F2074">
        <v>1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 s="5">
        <v>3</v>
      </c>
    </row>
    <row r="2075" spans="1:20" x14ac:dyDescent="0.2">
      <c r="A2075">
        <v>2142</v>
      </c>
      <c r="B2075">
        <v>0</v>
      </c>
      <c r="C2075">
        <v>0</v>
      </c>
      <c r="D2075">
        <v>1</v>
      </c>
      <c r="E2075">
        <v>1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 s="5">
        <v>3</v>
      </c>
    </row>
    <row r="2076" spans="1:20" x14ac:dyDescent="0.2">
      <c r="A2076">
        <v>2143</v>
      </c>
      <c r="B2076">
        <v>0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0</v>
      </c>
      <c r="L2076">
        <v>0</v>
      </c>
      <c r="M2076">
        <v>0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0</v>
      </c>
      <c r="T2076" s="5">
        <v>3</v>
      </c>
    </row>
    <row r="2077" spans="1:20" x14ac:dyDescent="0.2">
      <c r="A2077">
        <v>2144</v>
      </c>
      <c r="B2077">
        <v>0</v>
      </c>
      <c r="C2077">
        <v>0</v>
      </c>
      <c r="D2077">
        <v>0</v>
      </c>
      <c r="E2077">
        <v>0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 s="5">
        <v>1</v>
      </c>
    </row>
    <row r="2078" spans="1:20" x14ac:dyDescent="0.2">
      <c r="A2078">
        <v>2145</v>
      </c>
      <c r="B2078">
        <v>0</v>
      </c>
      <c r="C2078">
        <v>0</v>
      </c>
      <c r="D2078">
        <v>0</v>
      </c>
      <c r="E2078">
        <v>0</v>
      </c>
      <c r="F2078">
        <v>1</v>
      </c>
      <c r="G2078">
        <v>0</v>
      </c>
      <c r="H2078">
        <v>0</v>
      </c>
      <c r="I2078">
        <v>1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1</v>
      </c>
      <c r="P2078">
        <v>0</v>
      </c>
      <c r="Q2078">
        <v>0</v>
      </c>
      <c r="R2078">
        <v>0</v>
      </c>
      <c r="S2078">
        <v>0</v>
      </c>
      <c r="T2078" s="5">
        <v>3</v>
      </c>
    </row>
    <row r="2079" spans="1:20" x14ac:dyDescent="0.2">
      <c r="A2079">
        <v>2146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1</v>
      </c>
      <c r="P2079">
        <v>0</v>
      </c>
      <c r="Q2079">
        <v>0</v>
      </c>
      <c r="R2079">
        <v>0</v>
      </c>
      <c r="S2079">
        <v>0</v>
      </c>
      <c r="T2079" s="5">
        <v>2</v>
      </c>
    </row>
    <row r="2080" spans="1:20" x14ac:dyDescent="0.2">
      <c r="A2080">
        <v>2147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 s="5">
        <v>1</v>
      </c>
    </row>
    <row r="2081" spans="1:20" x14ac:dyDescent="0.2">
      <c r="A2081">
        <v>2148</v>
      </c>
      <c r="B2081">
        <v>0</v>
      </c>
      <c r="C2081">
        <v>0</v>
      </c>
      <c r="D2081">
        <v>0</v>
      </c>
      <c r="E2081">
        <v>0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 s="5">
        <v>2</v>
      </c>
    </row>
    <row r="2082" spans="1:20" x14ac:dyDescent="0.2">
      <c r="A2082">
        <v>2149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 s="5">
        <v>2</v>
      </c>
    </row>
    <row r="2083" spans="1:20" x14ac:dyDescent="0.2">
      <c r="A2083">
        <v>2150</v>
      </c>
      <c r="B2083">
        <v>0</v>
      </c>
      <c r="C2083">
        <v>0</v>
      </c>
      <c r="D2083">
        <v>0</v>
      </c>
      <c r="E2083">
        <v>0</v>
      </c>
      <c r="F2083">
        <v>1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 s="5">
        <v>1</v>
      </c>
    </row>
    <row r="2084" spans="1:20" x14ac:dyDescent="0.2">
      <c r="A2084">
        <v>2151</v>
      </c>
      <c r="B2084">
        <v>0</v>
      </c>
      <c r="C2084">
        <v>0</v>
      </c>
      <c r="D2084">
        <v>0</v>
      </c>
      <c r="E2084">
        <v>0</v>
      </c>
      <c r="F2084">
        <v>1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 s="5">
        <v>1</v>
      </c>
    </row>
    <row r="2085" spans="1:20" x14ac:dyDescent="0.2">
      <c r="A2085">
        <v>2152</v>
      </c>
      <c r="B2085">
        <v>0</v>
      </c>
      <c r="C2085">
        <v>0</v>
      </c>
      <c r="D2085">
        <v>0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 s="5">
        <v>2</v>
      </c>
    </row>
    <row r="2086" spans="1:20" x14ac:dyDescent="0.2">
      <c r="A2086">
        <v>2153</v>
      </c>
      <c r="B2086">
        <v>1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 s="5">
        <v>2</v>
      </c>
    </row>
    <row r="2087" spans="1:20" x14ac:dyDescent="0.2">
      <c r="A2087">
        <v>2154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1</v>
      </c>
      <c r="P2087">
        <v>0</v>
      </c>
      <c r="Q2087">
        <v>0</v>
      </c>
      <c r="R2087">
        <v>0</v>
      </c>
      <c r="S2087">
        <v>0</v>
      </c>
      <c r="T2087" s="5">
        <v>2</v>
      </c>
    </row>
    <row r="2088" spans="1:20" x14ac:dyDescent="0.2">
      <c r="A2088">
        <v>2155</v>
      </c>
      <c r="B2088">
        <v>0</v>
      </c>
      <c r="C2088">
        <v>0</v>
      </c>
      <c r="D2088">
        <v>0</v>
      </c>
      <c r="E2088">
        <v>0</v>
      </c>
      <c r="F2088">
        <v>1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 s="5">
        <v>1</v>
      </c>
    </row>
    <row r="2089" spans="1:20" x14ac:dyDescent="0.2">
      <c r="A2089">
        <v>2156</v>
      </c>
      <c r="B2089">
        <v>0</v>
      </c>
      <c r="C2089">
        <v>0</v>
      </c>
      <c r="D2089">
        <v>0</v>
      </c>
      <c r="E2089">
        <v>0</v>
      </c>
      <c r="F2089">
        <v>1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 s="5">
        <v>2</v>
      </c>
    </row>
    <row r="2090" spans="1:20" x14ac:dyDescent="0.2">
      <c r="A2090">
        <v>2157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0</v>
      </c>
      <c r="Q2090">
        <v>0</v>
      </c>
      <c r="R2090">
        <v>0</v>
      </c>
      <c r="S2090">
        <v>0</v>
      </c>
      <c r="T2090" s="5">
        <v>1</v>
      </c>
    </row>
    <row r="2091" spans="1:20" x14ac:dyDescent="0.2">
      <c r="A2091">
        <v>2158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v>0</v>
      </c>
      <c r="K2091">
        <v>0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 s="5">
        <v>2</v>
      </c>
    </row>
    <row r="2092" spans="1:20" x14ac:dyDescent="0.2">
      <c r="A2092">
        <v>2159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v>0</v>
      </c>
      <c r="K2092">
        <v>0</v>
      </c>
      <c r="L2092">
        <v>1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 s="5">
        <v>2</v>
      </c>
    </row>
    <row r="2093" spans="1:20" x14ac:dyDescent="0.2">
      <c r="A2093">
        <v>2160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1</v>
      </c>
      <c r="R2093">
        <v>0</v>
      </c>
      <c r="S2093">
        <v>0</v>
      </c>
      <c r="T2093" s="5">
        <v>2</v>
      </c>
    </row>
    <row r="2094" spans="1:20" x14ac:dyDescent="0.2">
      <c r="A2094">
        <v>2161</v>
      </c>
      <c r="B2094">
        <v>0</v>
      </c>
      <c r="C2094">
        <v>1</v>
      </c>
      <c r="D2094">
        <v>0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 s="5">
        <v>3</v>
      </c>
    </row>
    <row r="2095" spans="1:20" x14ac:dyDescent="0.2">
      <c r="A2095">
        <v>2162</v>
      </c>
      <c r="B2095">
        <v>0</v>
      </c>
      <c r="C2095">
        <v>1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 s="5">
        <v>3</v>
      </c>
    </row>
    <row r="2096" spans="1:20" x14ac:dyDescent="0.2">
      <c r="A2096">
        <v>2163</v>
      </c>
      <c r="B2096">
        <v>0</v>
      </c>
      <c r="C2096">
        <v>0</v>
      </c>
      <c r="D2096">
        <v>0</v>
      </c>
      <c r="E2096">
        <v>0</v>
      </c>
      <c r="F2096">
        <v>1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 s="5">
        <v>2</v>
      </c>
    </row>
    <row r="2097" spans="1:20" x14ac:dyDescent="0.2">
      <c r="A2097">
        <v>2164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1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 s="5">
        <v>1</v>
      </c>
    </row>
    <row r="2098" spans="1:20" x14ac:dyDescent="0.2">
      <c r="A2098">
        <v>2165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 s="5">
        <v>1</v>
      </c>
    </row>
    <row r="2099" spans="1:20" x14ac:dyDescent="0.2">
      <c r="A2099">
        <v>2166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1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1</v>
      </c>
      <c r="P2099">
        <v>0</v>
      </c>
      <c r="Q2099">
        <v>0</v>
      </c>
      <c r="R2099">
        <v>0</v>
      </c>
      <c r="S2099">
        <v>0</v>
      </c>
      <c r="T2099" s="5">
        <v>2</v>
      </c>
    </row>
    <row r="2100" spans="1:20" x14ac:dyDescent="0.2">
      <c r="A2100">
        <v>2167</v>
      </c>
      <c r="B2100">
        <v>1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 s="5">
        <v>3</v>
      </c>
    </row>
    <row r="2101" spans="1:20" x14ac:dyDescent="0.2">
      <c r="A2101">
        <v>2168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1</v>
      </c>
      <c r="P2101">
        <v>0</v>
      </c>
      <c r="Q2101">
        <v>0</v>
      </c>
      <c r="R2101">
        <v>0</v>
      </c>
      <c r="S2101">
        <v>0</v>
      </c>
      <c r="T2101" s="5">
        <v>2</v>
      </c>
    </row>
    <row r="2102" spans="1:20" x14ac:dyDescent="0.2">
      <c r="A2102">
        <v>2169</v>
      </c>
      <c r="B2102">
        <v>0</v>
      </c>
      <c r="C2102">
        <v>0</v>
      </c>
      <c r="D2102">
        <v>0</v>
      </c>
      <c r="E2102">
        <v>0</v>
      </c>
      <c r="F2102">
        <v>1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 s="5">
        <v>1</v>
      </c>
    </row>
    <row r="2103" spans="1:20" x14ac:dyDescent="0.2">
      <c r="A2103">
        <v>2170</v>
      </c>
      <c r="B2103">
        <v>1</v>
      </c>
      <c r="C2103">
        <v>0</v>
      </c>
      <c r="D2103">
        <v>0</v>
      </c>
      <c r="E2103">
        <v>0</v>
      </c>
      <c r="F2103">
        <v>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 s="5">
        <v>2</v>
      </c>
    </row>
    <row r="2104" spans="1:20" x14ac:dyDescent="0.2">
      <c r="A2104">
        <v>2171</v>
      </c>
      <c r="B2104">
        <v>0</v>
      </c>
      <c r="C2104">
        <v>0</v>
      </c>
      <c r="D2104">
        <v>0</v>
      </c>
      <c r="E2104">
        <v>0</v>
      </c>
      <c r="F2104">
        <v>1</v>
      </c>
      <c r="G2104">
        <v>0</v>
      </c>
      <c r="H2104">
        <v>0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0</v>
      </c>
      <c r="T2104" s="5">
        <v>3</v>
      </c>
    </row>
    <row r="2105" spans="1:20" x14ac:dyDescent="0.2">
      <c r="A2105">
        <v>2172</v>
      </c>
      <c r="B2105">
        <v>0</v>
      </c>
      <c r="C2105">
        <v>0</v>
      </c>
      <c r="D2105">
        <v>0</v>
      </c>
      <c r="E2105">
        <v>0</v>
      </c>
      <c r="F2105">
        <v>1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 s="5">
        <v>1</v>
      </c>
    </row>
    <row r="2106" spans="1:20" x14ac:dyDescent="0.2">
      <c r="A2106">
        <v>2173</v>
      </c>
      <c r="B2106">
        <v>0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1</v>
      </c>
      <c r="Q2106">
        <v>0</v>
      </c>
      <c r="R2106">
        <v>0</v>
      </c>
      <c r="S2106">
        <v>0</v>
      </c>
      <c r="T2106" s="5">
        <v>3</v>
      </c>
    </row>
    <row r="2107" spans="1:20" x14ac:dyDescent="0.2">
      <c r="A2107">
        <v>2174</v>
      </c>
      <c r="B2107">
        <v>0</v>
      </c>
      <c r="C2107">
        <v>0</v>
      </c>
      <c r="D2107">
        <v>0</v>
      </c>
      <c r="E2107">
        <v>0</v>
      </c>
      <c r="F2107">
        <v>1</v>
      </c>
      <c r="G2107">
        <v>0</v>
      </c>
      <c r="H2107">
        <v>0</v>
      </c>
      <c r="I2107">
        <v>0</v>
      </c>
      <c r="J2107">
        <v>1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 s="5">
        <v>2</v>
      </c>
    </row>
    <row r="2108" spans="1:20" x14ac:dyDescent="0.2">
      <c r="A2108">
        <v>2175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1</v>
      </c>
      <c r="P2108">
        <v>0</v>
      </c>
      <c r="Q2108">
        <v>0</v>
      </c>
      <c r="R2108">
        <v>0</v>
      </c>
      <c r="S2108">
        <v>0</v>
      </c>
      <c r="T2108" s="5">
        <v>2</v>
      </c>
    </row>
    <row r="2109" spans="1:20" x14ac:dyDescent="0.2">
      <c r="A2109">
        <v>2176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1</v>
      </c>
      <c r="R2109">
        <v>0</v>
      </c>
      <c r="S2109">
        <v>0</v>
      </c>
      <c r="T2109" s="5">
        <v>1</v>
      </c>
    </row>
    <row r="2110" spans="1:20" x14ac:dyDescent="0.2">
      <c r="A2110">
        <v>2177</v>
      </c>
      <c r="B2110">
        <v>0</v>
      </c>
      <c r="C2110">
        <v>0</v>
      </c>
      <c r="D2110">
        <v>0</v>
      </c>
      <c r="E2110">
        <v>0</v>
      </c>
      <c r="F2110">
        <v>1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1</v>
      </c>
      <c r="R2110">
        <v>0</v>
      </c>
      <c r="S2110">
        <v>0</v>
      </c>
      <c r="T2110" s="5">
        <v>2</v>
      </c>
    </row>
    <row r="2111" spans="1:20" x14ac:dyDescent="0.2">
      <c r="A2111">
        <v>2178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1</v>
      </c>
      <c r="R2111">
        <v>0</v>
      </c>
      <c r="S2111">
        <v>0</v>
      </c>
      <c r="T2111" s="5">
        <v>1</v>
      </c>
    </row>
    <row r="2112" spans="1:20" x14ac:dyDescent="0.2">
      <c r="A2112">
        <v>2179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1</v>
      </c>
      <c r="R2112">
        <v>0</v>
      </c>
      <c r="S2112">
        <v>0</v>
      </c>
      <c r="T2112" s="5">
        <v>1</v>
      </c>
    </row>
    <row r="2113" spans="1:20" x14ac:dyDescent="0.2">
      <c r="A2113">
        <v>2180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0</v>
      </c>
      <c r="S2113">
        <v>0</v>
      </c>
      <c r="T2113" s="5">
        <v>1</v>
      </c>
    </row>
    <row r="2114" spans="1:20" x14ac:dyDescent="0.2">
      <c r="A2114">
        <v>2181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1</v>
      </c>
      <c r="R2114">
        <v>0</v>
      </c>
      <c r="S2114">
        <v>0</v>
      </c>
      <c r="T2114" s="5">
        <v>1</v>
      </c>
    </row>
    <row r="2115" spans="1:20" x14ac:dyDescent="0.2">
      <c r="A2115">
        <v>2182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0</v>
      </c>
      <c r="S2115">
        <v>0</v>
      </c>
      <c r="T2115" s="5">
        <v>3</v>
      </c>
    </row>
    <row r="2116" spans="1:20" x14ac:dyDescent="0.2">
      <c r="A2116">
        <v>2183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1</v>
      </c>
      <c r="R2116">
        <v>0</v>
      </c>
      <c r="S2116">
        <v>0</v>
      </c>
      <c r="T2116" s="5">
        <v>1</v>
      </c>
    </row>
    <row r="2117" spans="1:20" x14ac:dyDescent="0.2">
      <c r="A2117">
        <v>2184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v>0</v>
      </c>
      <c r="P2117">
        <v>0</v>
      </c>
      <c r="Q2117">
        <v>1</v>
      </c>
      <c r="R2117">
        <v>0</v>
      </c>
      <c r="S2117">
        <v>0</v>
      </c>
      <c r="T2117" s="5">
        <v>2</v>
      </c>
    </row>
    <row r="2118" spans="1:20" x14ac:dyDescent="0.2">
      <c r="A2118">
        <v>2185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1</v>
      </c>
      <c r="R2118">
        <v>0</v>
      </c>
      <c r="S2118">
        <v>0</v>
      </c>
      <c r="T2118" s="5">
        <v>1</v>
      </c>
    </row>
    <row r="2119" spans="1:20" x14ac:dyDescent="0.2">
      <c r="A2119">
        <v>2186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0</v>
      </c>
      <c r="S2119">
        <v>0</v>
      </c>
      <c r="T2119" s="5">
        <v>2</v>
      </c>
    </row>
    <row r="2120" spans="1:20" x14ac:dyDescent="0.2">
      <c r="A2120">
        <v>2187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1</v>
      </c>
      <c r="O2120">
        <v>0</v>
      </c>
      <c r="P2120">
        <v>0</v>
      </c>
      <c r="Q2120">
        <v>1</v>
      </c>
      <c r="R2120">
        <v>0</v>
      </c>
      <c r="S2120">
        <v>0</v>
      </c>
      <c r="T2120" s="5">
        <v>2</v>
      </c>
    </row>
    <row r="2121" spans="1:20" x14ac:dyDescent="0.2">
      <c r="A2121">
        <v>2188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 s="5">
        <v>1</v>
      </c>
    </row>
    <row r="2122" spans="1:20" x14ac:dyDescent="0.2">
      <c r="A2122">
        <v>2189</v>
      </c>
      <c r="B2122">
        <v>0</v>
      </c>
      <c r="C2122">
        <v>0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 s="5">
        <v>1</v>
      </c>
    </row>
    <row r="2123" spans="1:20" x14ac:dyDescent="0.2">
      <c r="A2123">
        <v>2190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1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 s="5">
        <v>1</v>
      </c>
    </row>
    <row r="2124" spans="1:20" x14ac:dyDescent="0.2">
      <c r="A2124">
        <v>2191</v>
      </c>
      <c r="B2124">
        <v>0</v>
      </c>
      <c r="C2124">
        <v>0</v>
      </c>
      <c r="D2124">
        <v>0</v>
      </c>
      <c r="E2124">
        <v>0</v>
      </c>
      <c r="F2124">
        <v>1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 s="5">
        <v>1</v>
      </c>
    </row>
    <row r="2125" spans="1:20" x14ac:dyDescent="0.2">
      <c r="A2125">
        <v>2192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1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 s="5">
        <v>1</v>
      </c>
    </row>
    <row r="2126" spans="1:20" x14ac:dyDescent="0.2">
      <c r="A2126">
        <v>2193</v>
      </c>
      <c r="B2126">
        <v>1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 s="5">
        <v>3</v>
      </c>
    </row>
    <row r="2127" spans="1:20" x14ac:dyDescent="0.2">
      <c r="A2127">
        <v>2194</v>
      </c>
      <c r="B2127">
        <v>1</v>
      </c>
      <c r="C2127">
        <v>0</v>
      </c>
      <c r="D2127">
        <v>0</v>
      </c>
      <c r="E2127">
        <v>0</v>
      </c>
      <c r="F2127">
        <v>0</v>
      </c>
      <c r="G2127">
        <v>1</v>
      </c>
      <c r="H2127">
        <v>0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 s="5">
        <v>3</v>
      </c>
    </row>
    <row r="2128" spans="1:20" x14ac:dyDescent="0.2">
      <c r="A2128">
        <v>2195</v>
      </c>
      <c r="B2128">
        <v>0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 s="5">
        <v>1</v>
      </c>
    </row>
    <row r="2129" spans="1:20" x14ac:dyDescent="0.2">
      <c r="A2129">
        <v>2196</v>
      </c>
      <c r="B2129">
        <v>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 s="5">
        <v>1</v>
      </c>
    </row>
    <row r="2130" spans="1:20" x14ac:dyDescent="0.2">
      <c r="A2130">
        <v>2197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1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 s="5">
        <v>1</v>
      </c>
    </row>
    <row r="2131" spans="1:20" x14ac:dyDescent="0.2">
      <c r="A2131">
        <v>2198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 s="5">
        <v>1</v>
      </c>
    </row>
    <row r="2132" spans="1:20" x14ac:dyDescent="0.2">
      <c r="A2132">
        <v>2199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1</v>
      </c>
      <c r="H2132">
        <v>0</v>
      </c>
      <c r="I2132">
        <v>1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 s="5">
        <v>2</v>
      </c>
    </row>
    <row r="2133" spans="1:20" x14ac:dyDescent="0.2">
      <c r="A2133">
        <v>2200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 s="5">
        <v>1</v>
      </c>
    </row>
    <row r="2134" spans="1:20" x14ac:dyDescent="0.2">
      <c r="A2134">
        <v>2201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1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 s="5">
        <v>1</v>
      </c>
    </row>
    <row r="2135" spans="1:20" x14ac:dyDescent="0.2">
      <c r="A2135">
        <v>2202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1</v>
      </c>
      <c r="R2135">
        <v>1</v>
      </c>
      <c r="S2135">
        <v>0</v>
      </c>
      <c r="T2135" s="5">
        <v>3</v>
      </c>
    </row>
    <row r="2136" spans="1:20" x14ac:dyDescent="0.2">
      <c r="A2136">
        <v>2203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1</v>
      </c>
      <c r="R2136">
        <v>0</v>
      </c>
      <c r="S2136">
        <v>0</v>
      </c>
      <c r="T2136" s="5">
        <v>2</v>
      </c>
    </row>
    <row r="2137" spans="1:20" x14ac:dyDescent="0.2">
      <c r="A2137">
        <v>2204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1</v>
      </c>
      <c r="R2137">
        <v>0</v>
      </c>
      <c r="S2137">
        <v>0</v>
      </c>
      <c r="T2137" s="5">
        <v>1</v>
      </c>
    </row>
    <row r="2138" spans="1:20" x14ac:dyDescent="0.2">
      <c r="A2138">
        <v>2205</v>
      </c>
      <c r="B2138">
        <v>0</v>
      </c>
      <c r="C2138">
        <v>0</v>
      </c>
      <c r="D2138">
        <v>0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 s="5">
        <v>1</v>
      </c>
    </row>
    <row r="2139" spans="1:20" x14ac:dyDescent="0.2">
      <c r="A2139">
        <v>2206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1</v>
      </c>
      <c r="O2139">
        <v>0</v>
      </c>
      <c r="P2139">
        <v>0</v>
      </c>
      <c r="Q2139">
        <v>1</v>
      </c>
      <c r="R2139">
        <v>0</v>
      </c>
      <c r="S2139">
        <v>0</v>
      </c>
      <c r="T2139" s="5">
        <v>2</v>
      </c>
    </row>
    <row r="2140" spans="1:20" x14ac:dyDescent="0.2">
      <c r="A2140">
        <v>2207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 s="5">
        <v>1</v>
      </c>
    </row>
    <row r="2141" spans="1:20" x14ac:dyDescent="0.2">
      <c r="A2141">
        <v>2208</v>
      </c>
      <c r="B2141">
        <v>0</v>
      </c>
      <c r="C2141">
        <v>0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  <c r="O2141">
        <v>1</v>
      </c>
      <c r="P2141">
        <v>0</v>
      </c>
      <c r="Q2141">
        <v>1</v>
      </c>
      <c r="R2141">
        <v>0</v>
      </c>
      <c r="S2141">
        <v>0</v>
      </c>
      <c r="T2141" s="5">
        <v>4</v>
      </c>
    </row>
    <row r="2142" spans="1:20" x14ac:dyDescent="0.2">
      <c r="A2142">
        <v>2209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1</v>
      </c>
      <c r="R2142">
        <v>0</v>
      </c>
      <c r="S2142">
        <v>0</v>
      </c>
      <c r="T2142" s="5">
        <v>2</v>
      </c>
    </row>
    <row r="2143" spans="1:20" x14ac:dyDescent="0.2">
      <c r="A2143">
        <v>2210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1</v>
      </c>
      <c r="R2143">
        <v>0</v>
      </c>
      <c r="S2143">
        <v>0</v>
      </c>
      <c r="T2143" s="5">
        <v>1</v>
      </c>
    </row>
    <row r="2144" spans="1:20" x14ac:dyDescent="0.2">
      <c r="A2144">
        <v>2211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0</v>
      </c>
      <c r="S2144">
        <v>0</v>
      </c>
      <c r="T2144" s="5">
        <v>1</v>
      </c>
    </row>
    <row r="2145" spans="1:20" x14ac:dyDescent="0.2">
      <c r="A2145">
        <v>2212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0</v>
      </c>
      <c r="S2145">
        <v>0</v>
      </c>
      <c r="T2145" s="5">
        <v>1</v>
      </c>
    </row>
    <row r="2146" spans="1:20" x14ac:dyDescent="0.2">
      <c r="A2146">
        <v>2213</v>
      </c>
      <c r="B2146">
        <v>0</v>
      </c>
      <c r="C2146">
        <v>0</v>
      </c>
      <c r="D2146">
        <v>0</v>
      </c>
      <c r="E2146">
        <v>0</v>
      </c>
      <c r="F2146">
        <v>1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1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 s="5">
        <v>2</v>
      </c>
    </row>
    <row r="2147" spans="1:20" x14ac:dyDescent="0.2">
      <c r="A2147">
        <v>2214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1</v>
      </c>
      <c r="R2147">
        <v>0</v>
      </c>
      <c r="S2147">
        <v>0</v>
      </c>
      <c r="T2147" s="5">
        <v>1</v>
      </c>
    </row>
    <row r="2148" spans="1:20" x14ac:dyDescent="0.2">
      <c r="A2148">
        <v>2215</v>
      </c>
      <c r="B2148">
        <v>0</v>
      </c>
      <c r="C2148">
        <v>0</v>
      </c>
      <c r="D2148">
        <v>0</v>
      </c>
      <c r="E2148">
        <v>0</v>
      </c>
      <c r="F2148">
        <v>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0</v>
      </c>
      <c r="R2148">
        <v>0</v>
      </c>
      <c r="S2148">
        <v>0</v>
      </c>
      <c r="T2148" s="5">
        <v>2</v>
      </c>
    </row>
    <row r="2149" spans="1:20" x14ac:dyDescent="0.2">
      <c r="A2149">
        <v>2216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1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 s="5">
        <v>1</v>
      </c>
    </row>
    <row r="2150" spans="1:20" x14ac:dyDescent="0.2">
      <c r="A2150">
        <v>2217</v>
      </c>
      <c r="B2150">
        <v>0</v>
      </c>
      <c r="C2150">
        <v>0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 s="5">
        <v>2</v>
      </c>
    </row>
    <row r="2151" spans="1:20" x14ac:dyDescent="0.2">
      <c r="A2151">
        <v>2218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 s="5">
        <v>1</v>
      </c>
    </row>
    <row r="2152" spans="1:20" x14ac:dyDescent="0.2">
      <c r="A2152">
        <v>2219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1</v>
      </c>
      <c r="O2152">
        <v>0</v>
      </c>
      <c r="P2152">
        <v>0</v>
      </c>
      <c r="Q2152">
        <v>1</v>
      </c>
      <c r="R2152">
        <v>0</v>
      </c>
      <c r="S2152">
        <v>0</v>
      </c>
      <c r="T2152" s="5">
        <v>2</v>
      </c>
    </row>
    <row r="2153" spans="1:20" x14ac:dyDescent="0.2">
      <c r="A2153">
        <v>2220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 s="5">
        <v>1</v>
      </c>
    </row>
    <row r="2154" spans="1:20" x14ac:dyDescent="0.2">
      <c r="A2154">
        <v>2221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0</v>
      </c>
      <c r="S2154">
        <v>0</v>
      </c>
      <c r="T2154" s="5">
        <v>1</v>
      </c>
    </row>
    <row r="2155" spans="1:20" x14ac:dyDescent="0.2">
      <c r="A2155">
        <v>2222</v>
      </c>
      <c r="B2155">
        <v>0</v>
      </c>
      <c r="C2155">
        <v>0</v>
      </c>
      <c r="D2155">
        <v>0</v>
      </c>
      <c r="E2155">
        <v>0</v>
      </c>
      <c r="F2155">
        <v>1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 s="5">
        <v>1</v>
      </c>
    </row>
    <row r="2156" spans="1:20" x14ac:dyDescent="0.2">
      <c r="A2156">
        <v>2223</v>
      </c>
      <c r="B2156">
        <v>0</v>
      </c>
      <c r="C2156">
        <v>0</v>
      </c>
      <c r="D2156">
        <v>0</v>
      </c>
      <c r="E2156">
        <v>0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 s="5">
        <v>1</v>
      </c>
    </row>
    <row r="2157" spans="1:20" x14ac:dyDescent="0.2">
      <c r="A2157">
        <v>2224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 s="5">
        <v>1</v>
      </c>
    </row>
    <row r="2158" spans="1:20" x14ac:dyDescent="0.2">
      <c r="A2158">
        <v>2225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 s="5">
        <v>1</v>
      </c>
    </row>
    <row r="2159" spans="1:20" x14ac:dyDescent="0.2">
      <c r="A2159">
        <v>2226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 s="5">
        <v>1</v>
      </c>
    </row>
    <row r="2160" spans="1:20" x14ac:dyDescent="0.2">
      <c r="A2160">
        <v>2227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0</v>
      </c>
      <c r="S2160">
        <v>0</v>
      </c>
      <c r="T2160" s="5">
        <v>1</v>
      </c>
    </row>
    <row r="2161" spans="1:20" x14ac:dyDescent="0.2">
      <c r="A2161">
        <v>2228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 s="5">
        <v>1</v>
      </c>
    </row>
    <row r="2162" spans="1:20" x14ac:dyDescent="0.2">
      <c r="A2162">
        <v>2229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 s="5">
        <v>1</v>
      </c>
    </row>
    <row r="2163" spans="1:20" x14ac:dyDescent="0.2">
      <c r="A2163">
        <v>2230</v>
      </c>
      <c r="B2163">
        <v>0</v>
      </c>
      <c r="C2163">
        <v>0</v>
      </c>
      <c r="D2163">
        <v>0</v>
      </c>
      <c r="E2163">
        <v>0</v>
      </c>
      <c r="F2163">
        <v>1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 s="5">
        <v>1</v>
      </c>
    </row>
    <row r="2164" spans="1:20" x14ac:dyDescent="0.2">
      <c r="A2164">
        <v>2231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1</v>
      </c>
      <c r="H2164">
        <v>0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 s="5">
        <v>2</v>
      </c>
    </row>
    <row r="2165" spans="1:20" x14ac:dyDescent="0.2">
      <c r="A2165">
        <v>2232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1</v>
      </c>
      <c r="Q2165">
        <v>1</v>
      </c>
      <c r="R2165">
        <v>0</v>
      </c>
      <c r="S2165">
        <v>0</v>
      </c>
      <c r="T2165" s="5">
        <v>2</v>
      </c>
    </row>
    <row r="2166" spans="1:20" x14ac:dyDescent="0.2">
      <c r="A2166">
        <v>2233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 s="5">
        <v>1</v>
      </c>
    </row>
    <row r="2167" spans="1:20" x14ac:dyDescent="0.2">
      <c r="A2167">
        <v>2234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 s="5">
        <v>1</v>
      </c>
    </row>
    <row r="2168" spans="1:20" x14ac:dyDescent="0.2">
      <c r="A2168">
        <v>2235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1</v>
      </c>
      <c r="S2168">
        <v>0</v>
      </c>
      <c r="T2168" s="5">
        <v>2</v>
      </c>
    </row>
    <row r="2169" spans="1:20" x14ac:dyDescent="0.2">
      <c r="A2169">
        <v>2236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 s="5">
        <v>1</v>
      </c>
    </row>
    <row r="2170" spans="1:20" x14ac:dyDescent="0.2">
      <c r="A2170">
        <v>2237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1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 s="5">
        <v>1</v>
      </c>
    </row>
    <row r="2171" spans="1:20" x14ac:dyDescent="0.2">
      <c r="A2171">
        <v>2238</v>
      </c>
      <c r="B2171">
        <v>0</v>
      </c>
      <c r="C2171">
        <v>0</v>
      </c>
      <c r="D2171">
        <v>0</v>
      </c>
      <c r="E2171">
        <v>0</v>
      </c>
      <c r="F2171">
        <v>1</v>
      </c>
      <c r="G2171">
        <v>0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 s="5">
        <v>2</v>
      </c>
    </row>
    <row r="2172" spans="1:20" x14ac:dyDescent="0.2">
      <c r="A2172">
        <v>2239</v>
      </c>
      <c r="B2172">
        <v>0</v>
      </c>
      <c r="C2172">
        <v>0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 s="5">
        <v>2</v>
      </c>
    </row>
    <row r="2173" spans="1:20" x14ac:dyDescent="0.2">
      <c r="A2173">
        <v>2240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 s="5">
        <v>1</v>
      </c>
    </row>
    <row r="2174" spans="1:20" x14ac:dyDescent="0.2">
      <c r="A2174">
        <v>2241</v>
      </c>
      <c r="B2174">
        <v>0</v>
      </c>
      <c r="C2174">
        <v>0</v>
      </c>
      <c r="D2174">
        <v>0</v>
      </c>
      <c r="E2174">
        <v>0</v>
      </c>
      <c r="F2174">
        <v>1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 s="5">
        <v>1</v>
      </c>
    </row>
    <row r="2175" spans="1:20" x14ac:dyDescent="0.2">
      <c r="A2175">
        <v>2242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1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 s="5">
        <v>1</v>
      </c>
    </row>
    <row r="2176" spans="1:20" x14ac:dyDescent="0.2">
      <c r="A2176">
        <v>2243</v>
      </c>
      <c r="B2176">
        <v>0</v>
      </c>
      <c r="C2176">
        <v>0</v>
      </c>
      <c r="D2176">
        <v>0</v>
      </c>
      <c r="E2176">
        <v>0</v>
      </c>
      <c r="F2176">
        <v>1</v>
      </c>
      <c r="G2176">
        <v>0</v>
      </c>
      <c r="H2176">
        <v>0</v>
      </c>
      <c r="I2176">
        <v>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1</v>
      </c>
      <c r="P2176">
        <v>0</v>
      </c>
      <c r="Q2176">
        <v>0</v>
      </c>
      <c r="R2176">
        <v>0</v>
      </c>
      <c r="S2176">
        <v>0</v>
      </c>
      <c r="T2176" s="5">
        <v>3</v>
      </c>
    </row>
    <row r="2177" spans="1:20" x14ac:dyDescent="0.2">
      <c r="A2177">
        <v>2244</v>
      </c>
      <c r="B2177">
        <v>0</v>
      </c>
      <c r="C2177">
        <v>0</v>
      </c>
      <c r="D2177">
        <v>0</v>
      </c>
      <c r="E2177">
        <v>0</v>
      </c>
      <c r="F2177">
        <v>1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1</v>
      </c>
      <c r="P2177">
        <v>0</v>
      </c>
      <c r="Q2177">
        <v>0</v>
      </c>
      <c r="R2177">
        <v>0</v>
      </c>
      <c r="S2177">
        <v>0</v>
      </c>
      <c r="T2177" s="5">
        <v>2</v>
      </c>
    </row>
    <row r="2178" spans="1:20" x14ac:dyDescent="0.2">
      <c r="A2178">
        <v>2245</v>
      </c>
      <c r="B2178">
        <v>0</v>
      </c>
      <c r="C2178">
        <v>0</v>
      </c>
      <c r="D2178">
        <v>0</v>
      </c>
      <c r="E2178">
        <v>0</v>
      </c>
      <c r="F2178">
        <v>1</v>
      </c>
      <c r="G2178">
        <v>0</v>
      </c>
      <c r="H2178">
        <v>0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 s="5">
        <v>2</v>
      </c>
    </row>
    <row r="2179" spans="1:20" x14ac:dyDescent="0.2">
      <c r="A2179">
        <v>2246</v>
      </c>
      <c r="B2179">
        <v>0</v>
      </c>
      <c r="C2179">
        <v>0</v>
      </c>
      <c r="D2179">
        <v>0</v>
      </c>
      <c r="E2179">
        <v>0</v>
      </c>
      <c r="F2179">
        <v>1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 s="5">
        <v>1</v>
      </c>
    </row>
    <row r="2180" spans="1:20" x14ac:dyDescent="0.2">
      <c r="A2180">
        <v>2247</v>
      </c>
      <c r="B2180">
        <v>0</v>
      </c>
      <c r="C2180">
        <v>0</v>
      </c>
      <c r="D2180">
        <v>0</v>
      </c>
      <c r="E2180">
        <v>0</v>
      </c>
      <c r="F2180">
        <v>1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 s="5">
        <v>1</v>
      </c>
    </row>
    <row r="2181" spans="1:20" x14ac:dyDescent="0.2">
      <c r="A2181">
        <v>2248</v>
      </c>
      <c r="B2181">
        <v>0</v>
      </c>
      <c r="C2181">
        <v>0</v>
      </c>
      <c r="D2181">
        <v>0</v>
      </c>
      <c r="E2181">
        <v>0</v>
      </c>
      <c r="F2181">
        <v>1</v>
      </c>
      <c r="G2181">
        <v>0</v>
      </c>
      <c r="H2181">
        <v>0</v>
      </c>
      <c r="I2181">
        <v>1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1</v>
      </c>
      <c r="P2181">
        <v>0</v>
      </c>
      <c r="Q2181">
        <v>0</v>
      </c>
      <c r="R2181">
        <v>0</v>
      </c>
      <c r="S2181">
        <v>0</v>
      </c>
      <c r="T2181" s="5">
        <v>3</v>
      </c>
    </row>
    <row r="2182" spans="1:20" x14ac:dyDescent="0.2">
      <c r="A2182">
        <v>2249</v>
      </c>
      <c r="B2182">
        <v>0</v>
      </c>
      <c r="C2182">
        <v>0</v>
      </c>
      <c r="D2182">
        <v>0</v>
      </c>
      <c r="E2182">
        <v>0</v>
      </c>
      <c r="F2182">
        <v>1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 s="5">
        <v>1</v>
      </c>
    </row>
    <row r="2183" spans="1:20" x14ac:dyDescent="0.2">
      <c r="A2183">
        <v>2250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1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 s="5">
        <v>1</v>
      </c>
    </row>
    <row r="2184" spans="1:20" x14ac:dyDescent="0.2">
      <c r="A2184">
        <v>2251</v>
      </c>
      <c r="B2184">
        <v>0</v>
      </c>
      <c r="C2184">
        <v>0</v>
      </c>
      <c r="D2184">
        <v>0</v>
      </c>
      <c r="E2184">
        <v>0</v>
      </c>
      <c r="F2184">
        <v>1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 s="5">
        <v>1</v>
      </c>
    </row>
    <row r="2185" spans="1:20" x14ac:dyDescent="0.2">
      <c r="A2185">
        <v>2252</v>
      </c>
      <c r="B2185">
        <v>0</v>
      </c>
      <c r="C2185">
        <v>0</v>
      </c>
      <c r="D2185">
        <v>0</v>
      </c>
      <c r="E2185">
        <v>0</v>
      </c>
      <c r="F2185">
        <v>1</v>
      </c>
      <c r="G2185">
        <v>0</v>
      </c>
      <c r="H2185">
        <v>0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 s="5">
        <v>2</v>
      </c>
    </row>
    <row r="2186" spans="1:20" x14ac:dyDescent="0.2">
      <c r="A2186">
        <v>2253</v>
      </c>
      <c r="B2186">
        <v>1</v>
      </c>
      <c r="C2186">
        <v>0</v>
      </c>
      <c r="D2186">
        <v>0</v>
      </c>
      <c r="E2186">
        <v>0</v>
      </c>
      <c r="F2186">
        <v>1</v>
      </c>
      <c r="G2186">
        <v>0</v>
      </c>
      <c r="H2186">
        <v>0</v>
      </c>
      <c r="I2186">
        <v>0</v>
      </c>
      <c r="J2186">
        <v>1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 s="5">
        <v>3</v>
      </c>
    </row>
    <row r="2187" spans="1:20" x14ac:dyDescent="0.2">
      <c r="A2187">
        <v>2254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1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 s="5">
        <v>1</v>
      </c>
    </row>
    <row r="2188" spans="1:20" x14ac:dyDescent="0.2">
      <c r="A2188">
        <v>2255</v>
      </c>
      <c r="B2188">
        <v>0</v>
      </c>
      <c r="C2188">
        <v>0</v>
      </c>
      <c r="D2188">
        <v>0</v>
      </c>
      <c r="E2188">
        <v>0</v>
      </c>
      <c r="F2188">
        <v>1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 s="5">
        <v>1</v>
      </c>
    </row>
    <row r="2189" spans="1:20" x14ac:dyDescent="0.2">
      <c r="A2189">
        <v>2256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1</v>
      </c>
      <c r="Q2189">
        <v>0</v>
      </c>
      <c r="R2189">
        <v>0</v>
      </c>
      <c r="S2189">
        <v>0</v>
      </c>
      <c r="T2189" s="5">
        <v>2</v>
      </c>
    </row>
    <row r="2190" spans="1:20" x14ac:dyDescent="0.2">
      <c r="A2190">
        <v>2257</v>
      </c>
      <c r="B2190">
        <v>0</v>
      </c>
      <c r="C2190">
        <v>0</v>
      </c>
      <c r="D2190">
        <v>0</v>
      </c>
      <c r="E2190">
        <v>0</v>
      </c>
      <c r="F2190">
        <v>1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1</v>
      </c>
      <c r="P2190">
        <v>0</v>
      </c>
      <c r="Q2190">
        <v>0</v>
      </c>
      <c r="R2190">
        <v>0</v>
      </c>
      <c r="S2190">
        <v>0</v>
      </c>
      <c r="T2190" s="5">
        <v>2</v>
      </c>
    </row>
    <row r="2191" spans="1:20" x14ac:dyDescent="0.2">
      <c r="A2191">
        <v>2258</v>
      </c>
      <c r="B2191">
        <v>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 s="5">
        <v>1</v>
      </c>
    </row>
    <row r="2192" spans="1:20" x14ac:dyDescent="0.2">
      <c r="A2192">
        <v>2259</v>
      </c>
      <c r="B2192">
        <v>0</v>
      </c>
      <c r="C2192">
        <v>0</v>
      </c>
      <c r="D2192">
        <v>0</v>
      </c>
      <c r="E2192">
        <v>0</v>
      </c>
      <c r="F2192">
        <v>1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1</v>
      </c>
      <c r="P2192">
        <v>0</v>
      </c>
      <c r="Q2192">
        <v>0</v>
      </c>
      <c r="R2192">
        <v>0</v>
      </c>
      <c r="S2192">
        <v>0</v>
      </c>
      <c r="T2192" s="5">
        <v>2</v>
      </c>
    </row>
    <row r="2193" spans="1:20" x14ac:dyDescent="0.2">
      <c r="A2193">
        <v>2260</v>
      </c>
      <c r="B2193">
        <v>1</v>
      </c>
      <c r="C2193">
        <v>0</v>
      </c>
      <c r="D2193">
        <v>0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 s="5">
        <v>2</v>
      </c>
    </row>
    <row r="2194" spans="1:20" x14ac:dyDescent="0.2">
      <c r="A2194">
        <v>2261</v>
      </c>
      <c r="B2194">
        <v>0</v>
      </c>
      <c r="C2194">
        <v>0</v>
      </c>
      <c r="D2194">
        <v>0</v>
      </c>
      <c r="E2194">
        <v>0</v>
      </c>
      <c r="F2194">
        <v>1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 s="5">
        <v>1</v>
      </c>
    </row>
    <row r="2195" spans="1:20" x14ac:dyDescent="0.2">
      <c r="A2195">
        <v>2262</v>
      </c>
      <c r="B2195">
        <v>0</v>
      </c>
      <c r="C2195">
        <v>0</v>
      </c>
      <c r="D2195">
        <v>0</v>
      </c>
      <c r="E2195">
        <v>0</v>
      </c>
      <c r="F2195">
        <v>1</v>
      </c>
      <c r="G2195">
        <v>0</v>
      </c>
      <c r="H2195">
        <v>0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1</v>
      </c>
      <c r="P2195">
        <v>0</v>
      </c>
      <c r="Q2195">
        <v>0</v>
      </c>
      <c r="R2195">
        <v>0</v>
      </c>
      <c r="S2195">
        <v>0</v>
      </c>
      <c r="T2195" s="5">
        <v>3</v>
      </c>
    </row>
    <row r="2196" spans="1:20" x14ac:dyDescent="0.2">
      <c r="A2196">
        <v>2263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1</v>
      </c>
      <c r="R2196">
        <v>0</v>
      </c>
      <c r="S2196">
        <v>0</v>
      </c>
      <c r="T2196" s="5">
        <v>1</v>
      </c>
    </row>
    <row r="2197" spans="1:20" x14ac:dyDescent="0.2">
      <c r="A2197">
        <v>2264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1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 s="5">
        <v>1</v>
      </c>
    </row>
    <row r="2198" spans="1:20" x14ac:dyDescent="0.2">
      <c r="A2198">
        <v>2265</v>
      </c>
      <c r="B2198">
        <v>0</v>
      </c>
      <c r="C2198">
        <v>1</v>
      </c>
      <c r="D2198">
        <v>0</v>
      </c>
      <c r="E2198">
        <v>0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 s="5">
        <v>2</v>
      </c>
    </row>
    <row r="2199" spans="1:20" x14ac:dyDescent="0.2">
      <c r="A2199">
        <v>2266</v>
      </c>
      <c r="B2199">
        <v>0</v>
      </c>
      <c r="C2199">
        <v>0</v>
      </c>
      <c r="D2199">
        <v>0</v>
      </c>
      <c r="E2199">
        <v>0</v>
      </c>
      <c r="F2199">
        <v>1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0</v>
      </c>
      <c r="T2199" s="5">
        <v>2</v>
      </c>
    </row>
    <row r="2200" spans="1:20" x14ac:dyDescent="0.2">
      <c r="A2200">
        <v>2267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1</v>
      </c>
      <c r="O2200">
        <v>0</v>
      </c>
      <c r="P2200">
        <v>0</v>
      </c>
      <c r="Q2200">
        <v>1</v>
      </c>
      <c r="R2200">
        <v>0</v>
      </c>
      <c r="S2200">
        <v>0</v>
      </c>
      <c r="T2200" s="5">
        <v>2</v>
      </c>
    </row>
    <row r="2201" spans="1:20" x14ac:dyDescent="0.2">
      <c r="A2201">
        <v>2268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1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 s="5">
        <v>2</v>
      </c>
    </row>
    <row r="2202" spans="1:20" x14ac:dyDescent="0.2">
      <c r="A2202">
        <v>2269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1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 s="5">
        <v>1</v>
      </c>
    </row>
    <row r="2203" spans="1:20" x14ac:dyDescent="0.2">
      <c r="A2203">
        <v>2270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1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 s="5">
        <v>1</v>
      </c>
    </row>
    <row r="2204" spans="1:20" x14ac:dyDescent="0.2">
      <c r="A2204">
        <v>2271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 s="5">
        <v>1</v>
      </c>
    </row>
    <row r="2205" spans="1:20" x14ac:dyDescent="0.2">
      <c r="A2205">
        <v>2272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 s="5">
        <v>1</v>
      </c>
    </row>
    <row r="2206" spans="1:20" x14ac:dyDescent="0.2">
      <c r="A2206">
        <v>2273</v>
      </c>
      <c r="B2206">
        <v>1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0</v>
      </c>
      <c r="T2206" s="5">
        <v>2</v>
      </c>
    </row>
    <row r="2207" spans="1:20" x14ac:dyDescent="0.2">
      <c r="A2207">
        <v>2274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1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 s="5">
        <v>1</v>
      </c>
    </row>
    <row r="2208" spans="1:20" x14ac:dyDescent="0.2">
      <c r="A2208">
        <v>2275</v>
      </c>
      <c r="B2208">
        <v>1</v>
      </c>
      <c r="C2208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1</v>
      </c>
      <c r="Q2208">
        <v>0</v>
      </c>
      <c r="R2208">
        <v>0</v>
      </c>
      <c r="S2208">
        <v>0</v>
      </c>
      <c r="T2208" s="5">
        <v>3</v>
      </c>
    </row>
    <row r="2209" spans="1:20" x14ac:dyDescent="0.2">
      <c r="A2209">
        <v>2276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1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 s="5">
        <v>1</v>
      </c>
    </row>
    <row r="2210" spans="1:20" x14ac:dyDescent="0.2">
      <c r="A2210">
        <v>2277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 s="5">
        <v>1</v>
      </c>
    </row>
    <row r="2211" spans="1:20" x14ac:dyDescent="0.2">
      <c r="A2211">
        <v>2278</v>
      </c>
      <c r="B2211">
        <v>1</v>
      </c>
      <c r="C2211">
        <v>0</v>
      </c>
      <c r="D2211">
        <v>0</v>
      </c>
      <c r="E2211">
        <v>0</v>
      </c>
      <c r="F2211">
        <v>0</v>
      </c>
      <c r="G2211">
        <v>1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0</v>
      </c>
      <c r="S2211">
        <v>0</v>
      </c>
      <c r="T2211" s="5">
        <v>3</v>
      </c>
    </row>
    <row r="2212" spans="1:20" x14ac:dyDescent="0.2">
      <c r="A2212">
        <v>2279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1</v>
      </c>
      <c r="R2212">
        <v>0</v>
      </c>
      <c r="S2212">
        <v>0</v>
      </c>
      <c r="T2212" s="5">
        <v>2</v>
      </c>
    </row>
    <row r="2213" spans="1:20" x14ac:dyDescent="0.2">
      <c r="A2213">
        <v>2280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1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 s="5">
        <v>1</v>
      </c>
    </row>
    <row r="2214" spans="1:20" x14ac:dyDescent="0.2">
      <c r="A2214">
        <v>2281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 s="5">
        <v>1</v>
      </c>
    </row>
    <row r="2215" spans="1:20" x14ac:dyDescent="0.2">
      <c r="A2215">
        <v>2282</v>
      </c>
      <c r="B2215">
        <v>0</v>
      </c>
      <c r="C2215">
        <v>0</v>
      </c>
      <c r="D2215">
        <v>0</v>
      </c>
      <c r="E2215">
        <v>0</v>
      </c>
      <c r="F2215">
        <v>1</v>
      </c>
      <c r="G2215">
        <v>0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 s="5">
        <v>2</v>
      </c>
    </row>
    <row r="2216" spans="1:20" x14ac:dyDescent="0.2">
      <c r="A2216">
        <v>2283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1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 s="5">
        <v>1</v>
      </c>
    </row>
    <row r="2217" spans="1:20" x14ac:dyDescent="0.2">
      <c r="A2217">
        <v>2284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1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 s="5">
        <v>1</v>
      </c>
    </row>
    <row r="2218" spans="1:20" x14ac:dyDescent="0.2">
      <c r="A2218">
        <v>2285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 s="5">
        <v>1</v>
      </c>
    </row>
    <row r="2219" spans="1:20" x14ac:dyDescent="0.2">
      <c r="A2219">
        <v>2286</v>
      </c>
      <c r="B2219">
        <v>0</v>
      </c>
      <c r="C2219">
        <v>0</v>
      </c>
      <c r="D2219">
        <v>0</v>
      </c>
      <c r="E2219">
        <v>0</v>
      </c>
      <c r="F2219">
        <v>1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 s="5">
        <v>1</v>
      </c>
    </row>
    <row r="2220" spans="1:20" x14ac:dyDescent="0.2">
      <c r="A2220">
        <v>2287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1</v>
      </c>
      <c r="Q2220">
        <v>1</v>
      </c>
      <c r="R2220">
        <v>1</v>
      </c>
      <c r="S2220">
        <v>0</v>
      </c>
      <c r="T2220" s="5">
        <v>3</v>
      </c>
    </row>
    <row r="2221" spans="1:20" x14ac:dyDescent="0.2">
      <c r="A2221">
        <v>2288</v>
      </c>
      <c r="B2221">
        <v>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1</v>
      </c>
      <c r="M2221">
        <v>0</v>
      </c>
      <c r="N2221">
        <v>0</v>
      </c>
      <c r="O2221">
        <v>0</v>
      </c>
      <c r="P2221">
        <v>1</v>
      </c>
      <c r="Q2221">
        <v>1</v>
      </c>
      <c r="R2221">
        <v>0</v>
      </c>
      <c r="S2221">
        <v>0</v>
      </c>
      <c r="T2221" s="5">
        <v>4</v>
      </c>
    </row>
    <row r="2222" spans="1:20" x14ac:dyDescent="0.2">
      <c r="A2222">
        <v>2289</v>
      </c>
      <c r="B2222">
        <v>0</v>
      </c>
      <c r="C2222">
        <v>0</v>
      </c>
      <c r="D2222">
        <v>0</v>
      </c>
      <c r="E2222">
        <v>0</v>
      </c>
      <c r="F2222">
        <v>1</v>
      </c>
      <c r="G2222">
        <v>0</v>
      </c>
      <c r="H2222">
        <v>0</v>
      </c>
      <c r="I2222">
        <v>1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 s="5">
        <v>2</v>
      </c>
    </row>
    <row r="2223" spans="1:20" x14ac:dyDescent="0.2">
      <c r="A2223">
        <v>2290</v>
      </c>
      <c r="B2223">
        <v>0</v>
      </c>
      <c r="C2223">
        <v>0</v>
      </c>
      <c r="D2223">
        <v>0</v>
      </c>
      <c r="E2223">
        <v>0</v>
      </c>
      <c r="F2223">
        <v>1</v>
      </c>
      <c r="G2223">
        <v>0</v>
      </c>
      <c r="H2223">
        <v>0</v>
      </c>
      <c r="I2223">
        <v>1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 s="5">
        <v>2</v>
      </c>
    </row>
    <row r="2224" spans="1:20" x14ac:dyDescent="0.2">
      <c r="A2224">
        <v>2291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1</v>
      </c>
      <c r="P2224">
        <v>0</v>
      </c>
      <c r="Q2224">
        <v>0</v>
      </c>
      <c r="R2224">
        <v>0</v>
      </c>
      <c r="S2224">
        <v>0</v>
      </c>
      <c r="T2224" s="5">
        <v>2</v>
      </c>
    </row>
    <row r="2225" spans="1:20" x14ac:dyDescent="0.2">
      <c r="A2225">
        <v>2292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1</v>
      </c>
      <c r="P2225">
        <v>0</v>
      </c>
      <c r="Q2225">
        <v>0</v>
      </c>
      <c r="R2225">
        <v>0</v>
      </c>
      <c r="S2225">
        <v>0</v>
      </c>
      <c r="T2225" s="5">
        <v>1</v>
      </c>
    </row>
    <row r="2226" spans="1:20" x14ac:dyDescent="0.2">
      <c r="A2226">
        <v>2293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 s="5">
        <v>1</v>
      </c>
    </row>
    <row r="2227" spans="1:20" x14ac:dyDescent="0.2">
      <c r="A2227">
        <v>2294</v>
      </c>
      <c r="B2227">
        <v>0</v>
      </c>
      <c r="C2227">
        <v>0</v>
      </c>
      <c r="D2227">
        <v>1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 s="5">
        <v>2</v>
      </c>
    </row>
    <row r="2228" spans="1:20" x14ac:dyDescent="0.2">
      <c r="A2228">
        <v>2295</v>
      </c>
      <c r="B2228">
        <v>0</v>
      </c>
      <c r="C2228">
        <v>0</v>
      </c>
      <c r="D2228">
        <v>0</v>
      </c>
      <c r="E2228">
        <v>0</v>
      </c>
      <c r="F2228">
        <v>1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 s="5">
        <v>1</v>
      </c>
    </row>
    <row r="2229" spans="1:20" x14ac:dyDescent="0.2">
      <c r="A2229">
        <v>2296</v>
      </c>
      <c r="B2229">
        <v>0</v>
      </c>
      <c r="C2229">
        <v>0</v>
      </c>
      <c r="D2229">
        <v>0</v>
      </c>
      <c r="E2229">
        <v>0</v>
      </c>
      <c r="F2229">
        <v>1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 s="5">
        <v>1</v>
      </c>
    </row>
    <row r="2230" spans="1:20" x14ac:dyDescent="0.2">
      <c r="A2230">
        <v>2297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1</v>
      </c>
      <c r="P2230">
        <v>0</v>
      </c>
      <c r="Q2230">
        <v>0</v>
      </c>
      <c r="R2230">
        <v>0</v>
      </c>
      <c r="S2230">
        <v>0</v>
      </c>
      <c r="T2230" s="5">
        <v>2</v>
      </c>
    </row>
    <row r="2231" spans="1:20" x14ac:dyDescent="0.2">
      <c r="A2231">
        <v>2298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1</v>
      </c>
      <c r="R2231">
        <v>0</v>
      </c>
      <c r="S2231">
        <v>0</v>
      </c>
      <c r="T2231" s="5">
        <v>1</v>
      </c>
    </row>
    <row r="2232" spans="1:20" x14ac:dyDescent="0.2">
      <c r="A2232">
        <v>2299</v>
      </c>
      <c r="B2232">
        <v>0</v>
      </c>
      <c r="C2232">
        <v>0</v>
      </c>
      <c r="D2232">
        <v>0</v>
      </c>
      <c r="E2232">
        <v>0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 s="5">
        <v>1</v>
      </c>
    </row>
    <row r="2233" spans="1:20" x14ac:dyDescent="0.2">
      <c r="A2233">
        <v>2300</v>
      </c>
      <c r="B2233">
        <v>0</v>
      </c>
      <c r="C2233">
        <v>0</v>
      </c>
      <c r="D2233">
        <v>0</v>
      </c>
      <c r="E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1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 s="5">
        <v>2</v>
      </c>
    </row>
    <row r="2234" spans="1:20" x14ac:dyDescent="0.2">
      <c r="A2234">
        <v>2301</v>
      </c>
      <c r="B2234">
        <v>0</v>
      </c>
      <c r="C2234">
        <v>0</v>
      </c>
      <c r="D2234">
        <v>0</v>
      </c>
      <c r="E2234">
        <v>0</v>
      </c>
      <c r="F2234">
        <v>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 s="5">
        <v>1</v>
      </c>
    </row>
    <row r="2235" spans="1:20" x14ac:dyDescent="0.2">
      <c r="A2235">
        <v>2302</v>
      </c>
      <c r="B2235">
        <v>0</v>
      </c>
      <c r="C2235">
        <v>0</v>
      </c>
      <c r="D2235">
        <v>0</v>
      </c>
      <c r="E2235">
        <v>0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 s="5">
        <v>1</v>
      </c>
    </row>
    <row r="2236" spans="1:20" x14ac:dyDescent="0.2">
      <c r="A2236">
        <v>2303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1</v>
      </c>
      <c r="J2236">
        <v>0</v>
      </c>
      <c r="K2236">
        <v>0</v>
      </c>
      <c r="L2236">
        <v>0</v>
      </c>
      <c r="M2236">
        <v>1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 s="5">
        <v>2</v>
      </c>
    </row>
    <row r="2237" spans="1:20" x14ac:dyDescent="0.2">
      <c r="A2237">
        <v>2304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 s="5">
        <v>1</v>
      </c>
    </row>
    <row r="2238" spans="1:20" x14ac:dyDescent="0.2">
      <c r="A2238">
        <v>2305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1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 s="5">
        <v>1</v>
      </c>
    </row>
    <row r="2239" spans="1:20" x14ac:dyDescent="0.2">
      <c r="A2239">
        <v>2306</v>
      </c>
      <c r="B2239">
        <v>0</v>
      </c>
      <c r="C2239">
        <v>0</v>
      </c>
      <c r="D2239">
        <v>0</v>
      </c>
      <c r="E2239">
        <v>0</v>
      </c>
      <c r="F2239">
        <v>1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 s="5">
        <v>1</v>
      </c>
    </row>
    <row r="2240" spans="1:20" x14ac:dyDescent="0.2">
      <c r="A2240">
        <v>2307</v>
      </c>
      <c r="B2240">
        <v>1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1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 s="5">
        <v>2</v>
      </c>
    </row>
    <row r="2241" spans="1:20" x14ac:dyDescent="0.2">
      <c r="A2241">
        <v>2308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1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 s="5">
        <v>2</v>
      </c>
    </row>
    <row r="2242" spans="1:20" x14ac:dyDescent="0.2">
      <c r="A2242">
        <v>2309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 s="5">
        <v>1</v>
      </c>
    </row>
    <row r="2243" spans="1:20" x14ac:dyDescent="0.2">
      <c r="A2243">
        <v>2310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 s="5">
        <v>1</v>
      </c>
    </row>
    <row r="2244" spans="1:20" x14ac:dyDescent="0.2">
      <c r="A2244">
        <v>2311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v>0</v>
      </c>
      <c r="P2244">
        <v>1</v>
      </c>
      <c r="Q2244">
        <v>0</v>
      </c>
      <c r="R2244">
        <v>0</v>
      </c>
      <c r="S2244">
        <v>0</v>
      </c>
      <c r="T2244" s="5">
        <v>2</v>
      </c>
    </row>
    <row r="2245" spans="1:20" x14ac:dyDescent="0.2">
      <c r="A2245">
        <v>2312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 s="5">
        <v>1</v>
      </c>
    </row>
    <row r="2246" spans="1:20" x14ac:dyDescent="0.2">
      <c r="A2246">
        <v>2313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 s="5">
        <v>1</v>
      </c>
    </row>
    <row r="2247" spans="1:20" x14ac:dyDescent="0.2">
      <c r="A2247">
        <v>2314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 s="5">
        <v>1</v>
      </c>
    </row>
    <row r="2248" spans="1:20" x14ac:dyDescent="0.2">
      <c r="A2248">
        <v>2315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1</v>
      </c>
      <c r="M2248">
        <v>0</v>
      </c>
      <c r="N2248">
        <v>0</v>
      </c>
      <c r="O2248">
        <v>0</v>
      </c>
      <c r="P2248">
        <v>0</v>
      </c>
      <c r="Q2248">
        <v>1</v>
      </c>
      <c r="R2248">
        <v>0</v>
      </c>
      <c r="S2248">
        <v>0</v>
      </c>
      <c r="T2248" s="5">
        <v>2</v>
      </c>
    </row>
    <row r="2249" spans="1:20" x14ac:dyDescent="0.2">
      <c r="A2249">
        <v>2316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1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1</v>
      </c>
      <c r="P2249">
        <v>0</v>
      </c>
      <c r="Q2249">
        <v>0</v>
      </c>
      <c r="R2249">
        <v>0</v>
      </c>
      <c r="S2249">
        <v>0</v>
      </c>
      <c r="T2249" s="5">
        <v>2</v>
      </c>
    </row>
    <row r="2250" spans="1:20" x14ac:dyDescent="0.2">
      <c r="A2250">
        <v>2317</v>
      </c>
      <c r="B2250">
        <v>0</v>
      </c>
      <c r="C2250">
        <v>0</v>
      </c>
      <c r="D2250">
        <v>0</v>
      </c>
      <c r="E2250">
        <v>0</v>
      </c>
      <c r="F2250">
        <v>1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 s="5">
        <v>1</v>
      </c>
    </row>
    <row r="2251" spans="1:20" x14ac:dyDescent="0.2">
      <c r="A2251">
        <v>2318</v>
      </c>
      <c r="B2251">
        <v>0</v>
      </c>
      <c r="C2251">
        <v>0</v>
      </c>
      <c r="D2251">
        <v>0</v>
      </c>
      <c r="E2251">
        <v>0</v>
      </c>
      <c r="F2251">
        <v>1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 s="5">
        <v>1</v>
      </c>
    </row>
    <row r="2252" spans="1:20" x14ac:dyDescent="0.2">
      <c r="A2252">
        <v>2319</v>
      </c>
      <c r="B2252">
        <v>0</v>
      </c>
      <c r="C2252">
        <v>0</v>
      </c>
      <c r="D2252">
        <v>0</v>
      </c>
      <c r="E2252">
        <v>0</v>
      </c>
      <c r="F2252">
        <v>1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 s="5">
        <v>1</v>
      </c>
    </row>
    <row r="2253" spans="1:20" x14ac:dyDescent="0.2">
      <c r="A2253">
        <v>2320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0</v>
      </c>
      <c r="S2253">
        <v>0</v>
      </c>
      <c r="T2253" s="5">
        <v>2</v>
      </c>
    </row>
    <row r="2254" spans="1:20" x14ac:dyDescent="0.2">
      <c r="A2254">
        <v>2321</v>
      </c>
      <c r="B2254">
        <v>0</v>
      </c>
      <c r="C2254">
        <v>0</v>
      </c>
      <c r="D2254">
        <v>0</v>
      </c>
      <c r="E2254">
        <v>0</v>
      </c>
      <c r="F2254">
        <v>1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 s="5">
        <v>1</v>
      </c>
    </row>
    <row r="2255" spans="1:20" x14ac:dyDescent="0.2">
      <c r="A2255">
        <v>2322</v>
      </c>
      <c r="B2255">
        <v>1</v>
      </c>
      <c r="C2255">
        <v>1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1</v>
      </c>
      <c r="Q2255">
        <v>1</v>
      </c>
      <c r="R2255">
        <v>1</v>
      </c>
      <c r="S2255">
        <v>0</v>
      </c>
      <c r="T2255" s="5">
        <v>5</v>
      </c>
    </row>
    <row r="2256" spans="1:20" x14ac:dyDescent="0.2">
      <c r="A2256">
        <v>2323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 s="5">
        <v>1</v>
      </c>
    </row>
    <row r="2257" spans="1:20" x14ac:dyDescent="0.2">
      <c r="A2257">
        <v>2324</v>
      </c>
      <c r="B2257">
        <v>0</v>
      </c>
      <c r="C2257">
        <v>0</v>
      </c>
      <c r="D2257">
        <v>0</v>
      </c>
      <c r="E2257">
        <v>0</v>
      </c>
      <c r="F2257">
        <v>1</v>
      </c>
      <c r="G2257">
        <v>0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 s="5">
        <v>2</v>
      </c>
    </row>
    <row r="2258" spans="1:20" x14ac:dyDescent="0.2">
      <c r="A2258">
        <v>2325</v>
      </c>
      <c r="B2258">
        <v>0</v>
      </c>
      <c r="C2258">
        <v>0</v>
      </c>
      <c r="D2258">
        <v>0</v>
      </c>
      <c r="E2258">
        <v>0</v>
      </c>
      <c r="F2258">
        <v>1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 s="5">
        <v>1</v>
      </c>
    </row>
    <row r="2259" spans="1:20" x14ac:dyDescent="0.2">
      <c r="A2259">
        <v>2326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0</v>
      </c>
      <c r="S2259">
        <v>0</v>
      </c>
      <c r="T2259" s="5">
        <v>2</v>
      </c>
    </row>
    <row r="2260" spans="1:20" x14ac:dyDescent="0.2">
      <c r="A2260">
        <v>2327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 s="5">
        <v>1</v>
      </c>
    </row>
    <row r="2261" spans="1:20" x14ac:dyDescent="0.2">
      <c r="A2261">
        <v>2328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 s="5">
        <v>1</v>
      </c>
    </row>
    <row r="2262" spans="1:20" x14ac:dyDescent="0.2">
      <c r="A2262">
        <v>2329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1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 s="5">
        <v>1</v>
      </c>
    </row>
    <row r="2263" spans="1:20" x14ac:dyDescent="0.2">
      <c r="A2263">
        <v>2330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1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 s="5">
        <v>1</v>
      </c>
    </row>
    <row r="2264" spans="1:20" x14ac:dyDescent="0.2">
      <c r="A2264">
        <v>2331</v>
      </c>
      <c r="B2264">
        <v>0</v>
      </c>
      <c r="C2264">
        <v>0</v>
      </c>
      <c r="D2264">
        <v>0</v>
      </c>
      <c r="E2264">
        <v>0</v>
      </c>
      <c r="F2264">
        <v>1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1</v>
      </c>
      <c r="P2264">
        <v>0</v>
      </c>
      <c r="Q2264">
        <v>0</v>
      </c>
      <c r="R2264">
        <v>0</v>
      </c>
      <c r="S2264">
        <v>0</v>
      </c>
      <c r="T2264" s="5">
        <v>2</v>
      </c>
    </row>
    <row r="2265" spans="1:20" x14ac:dyDescent="0.2">
      <c r="A2265">
        <v>2332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1</v>
      </c>
      <c r="H2265">
        <v>0</v>
      </c>
      <c r="I2265">
        <v>1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 s="5">
        <v>2</v>
      </c>
    </row>
    <row r="2266" spans="1:20" x14ac:dyDescent="0.2">
      <c r="A2266">
        <v>2333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 s="5">
        <v>1</v>
      </c>
    </row>
    <row r="2267" spans="1:20" x14ac:dyDescent="0.2">
      <c r="A2267">
        <v>2334</v>
      </c>
      <c r="B2267">
        <v>1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0</v>
      </c>
      <c r="S2267">
        <v>0</v>
      </c>
      <c r="T2267" s="5">
        <v>2</v>
      </c>
    </row>
    <row r="2268" spans="1:20" x14ac:dyDescent="0.2">
      <c r="A2268">
        <v>2335</v>
      </c>
      <c r="B2268">
        <v>0</v>
      </c>
      <c r="C2268">
        <v>0</v>
      </c>
      <c r="D2268">
        <v>0</v>
      </c>
      <c r="E2268">
        <v>0</v>
      </c>
      <c r="F2268">
        <v>1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 s="5">
        <v>1</v>
      </c>
    </row>
    <row r="2269" spans="1:20" x14ac:dyDescent="0.2">
      <c r="A2269">
        <v>2336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1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 s="5">
        <v>1</v>
      </c>
    </row>
    <row r="2270" spans="1:20" x14ac:dyDescent="0.2">
      <c r="A2270">
        <v>2337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1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 s="5">
        <v>1</v>
      </c>
    </row>
    <row r="2271" spans="1:20" x14ac:dyDescent="0.2">
      <c r="A2271">
        <v>2338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1</v>
      </c>
      <c r="M2271">
        <v>0</v>
      </c>
      <c r="N2271">
        <v>1</v>
      </c>
      <c r="O2271">
        <v>0</v>
      </c>
      <c r="P2271">
        <v>0</v>
      </c>
      <c r="Q2271">
        <v>1</v>
      </c>
      <c r="R2271">
        <v>0</v>
      </c>
      <c r="S2271">
        <v>0</v>
      </c>
      <c r="T2271" s="5">
        <v>3</v>
      </c>
    </row>
    <row r="2272" spans="1:20" x14ac:dyDescent="0.2">
      <c r="A2272">
        <v>2339</v>
      </c>
      <c r="B2272">
        <v>0</v>
      </c>
      <c r="C2272">
        <v>0</v>
      </c>
      <c r="D2272">
        <v>0</v>
      </c>
      <c r="E2272">
        <v>0</v>
      </c>
      <c r="F2272">
        <v>1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1</v>
      </c>
      <c r="P2272">
        <v>0</v>
      </c>
      <c r="Q2272">
        <v>0</v>
      </c>
      <c r="R2272">
        <v>0</v>
      </c>
      <c r="S2272">
        <v>0</v>
      </c>
      <c r="T2272" s="5">
        <v>2</v>
      </c>
    </row>
    <row r="2273" spans="1:20" x14ac:dyDescent="0.2">
      <c r="A2273">
        <v>2340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1</v>
      </c>
      <c r="P2273">
        <v>0</v>
      </c>
      <c r="Q2273">
        <v>0</v>
      </c>
      <c r="R2273">
        <v>0</v>
      </c>
      <c r="S2273">
        <v>0</v>
      </c>
      <c r="T2273" s="5">
        <v>1</v>
      </c>
    </row>
    <row r="2274" spans="1:20" x14ac:dyDescent="0.2">
      <c r="A2274">
        <v>2341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1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 s="5">
        <v>1</v>
      </c>
    </row>
    <row r="2275" spans="1:20" x14ac:dyDescent="0.2">
      <c r="A2275">
        <v>2342</v>
      </c>
      <c r="B2275">
        <v>0</v>
      </c>
      <c r="C2275">
        <v>0</v>
      </c>
      <c r="D2275">
        <v>0</v>
      </c>
      <c r="E2275">
        <v>0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 s="5">
        <v>1</v>
      </c>
    </row>
    <row r="2276" spans="1:20" x14ac:dyDescent="0.2">
      <c r="A2276">
        <v>2343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 s="5">
        <v>1</v>
      </c>
    </row>
    <row r="2277" spans="1:20" x14ac:dyDescent="0.2">
      <c r="A2277">
        <v>2344</v>
      </c>
      <c r="B2277">
        <v>1</v>
      </c>
      <c r="C2277">
        <v>1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1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1</v>
      </c>
      <c r="R2277">
        <v>0</v>
      </c>
      <c r="S2277">
        <v>0</v>
      </c>
      <c r="T2277" s="5">
        <v>4</v>
      </c>
    </row>
    <row r="2278" spans="1:20" x14ac:dyDescent="0.2">
      <c r="A2278">
        <v>2345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 s="5">
        <v>1</v>
      </c>
    </row>
    <row r="2279" spans="1:20" x14ac:dyDescent="0.2">
      <c r="A2279">
        <v>2346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1</v>
      </c>
      <c r="Q2279">
        <v>1</v>
      </c>
      <c r="R2279">
        <v>0</v>
      </c>
      <c r="S2279">
        <v>0</v>
      </c>
      <c r="T2279" s="5">
        <v>2</v>
      </c>
    </row>
    <row r="2280" spans="1:20" x14ac:dyDescent="0.2">
      <c r="A2280">
        <v>2347</v>
      </c>
      <c r="B2280">
        <v>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 s="5">
        <v>1</v>
      </c>
    </row>
    <row r="2281" spans="1:20" x14ac:dyDescent="0.2">
      <c r="A2281">
        <v>2348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1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 s="5">
        <v>1</v>
      </c>
    </row>
    <row r="2282" spans="1:20" x14ac:dyDescent="0.2">
      <c r="A2282">
        <v>2349</v>
      </c>
      <c r="B2282">
        <v>0</v>
      </c>
      <c r="C2282">
        <v>0</v>
      </c>
      <c r="D2282">
        <v>0</v>
      </c>
      <c r="E2282">
        <v>0</v>
      </c>
      <c r="F2282">
        <v>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1</v>
      </c>
      <c r="R2282">
        <v>0</v>
      </c>
      <c r="S2282">
        <v>0</v>
      </c>
      <c r="T2282" s="5">
        <v>2</v>
      </c>
    </row>
    <row r="2283" spans="1:20" x14ac:dyDescent="0.2">
      <c r="A2283">
        <v>2350</v>
      </c>
      <c r="B2283">
        <v>0</v>
      </c>
      <c r="C2283">
        <v>0</v>
      </c>
      <c r="D2283">
        <v>0</v>
      </c>
      <c r="E2283">
        <v>0</v>
      </c>
      <c r="F2283">
        <v>1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 s="5">
        <v>1</v>
      </c>
    </row>
    <row r="2284" spans="1:20" x14ac:dyDescent="0.2">
      <c r="A2284">
        <v>2351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1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 s="5">
        <v>1</v>
      </c>
    </row>
    <row r="2285" spans="1:20" x14ac:dyDescent="0.2">
      <c r="A2285">
        <v>2352</v>
      </c>
      <c r="B2285">
        <v>0</v>
      </c>
      <c r="C2285">
        <v>0</v>
      </c>
      <c r="D2285">
        <v>0</v>
      </c>
      <c r="E2285">
        <v>0</v>
      </c>
      <c r="F2285">
        <v>1</v>
      </c>
      <c r="G2285">
        <v>0</v>
      </c>
      <c r="H2285">
        <v>0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 s="5">
        <v>2</v>
      </c>
    </row>
    <row r="2286" spans="1:20" x14ac:dyDescent="0.2">
      <c r="A2286">
        <v>2353</v>
      </c>
      <c r="B2286">
        <v>1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1</v>
      </c>
      <c r="R2286">
        <v>0</v>
      </c>
      <c r="S2286">
        <v>0</v>
      </c>
      <c r="T2286" s="5">
        <v>2</v>
      </c>
    </row>
    <row r="2287" spans="1:20" x14ac:dyDescent="0.2">
      <c r="A2287">
        <v>2354</v>
      </c>
      <c r="B2287">
        <v>0</v>
      </c>
      <c r="C2287">
        <v>0</v>
      </c>
      <c r="D2287">
        <v>1</v>
      </c>
      <c r="E2287">
        <v>1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 s="5">
        <v>3</v>
      </c>
    </row>
    <row r="2288" spans="1:20" x14ac:dyDescent="0.2">
      <c r="A2288">
        <v>2355</v>
      </c>
      <c r="B2288">
        <v>0</v>
      </c>
      <c r="C2288">
        <v>0</v>
      </c>
      <c r="D2288">
        <v>1</v>
      </c>
      <c r="E2288">
        <v>1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 s="5">
        <v>3</v>
      </c>
    </row>
    <row r="2289" spans="1:20" x14ac:dyDescent="0.2">
      <c r="A2289">
        <v>2356</v>
      </c>
      <c r="B2289">
        <v>0</v>
      </c>
      <c r="C2289">
        <v>0</v>
      </c>
      <c r="D2289">
        <v>0</v>
      </c>
      <c r="E2289">
        <v>0</v>
      </c>
      <c r="F2289">
        <v>1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 s="5">
        <v>1</v>
      </c>
    </row>
    <row r="2290" spans="1:20" x14ac:dyDescent="0.2">
      <c r="A2290">
        <v>2357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 s="5">
        <v>1</v>
      </c>
    </row>
    <row r="2291" spans="1:20" x14ac:dyDescent="0.2">
      <c r="A2291">
        <v>2358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1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 s="5">
        <v>1</v>
      </c>
    </row>
    <row r="2292" spans="1:20" x14ac:dyDescent="0.2">
      <c r="A2292">
        <v>2359</v>
      </c>
      <c r="B2292">
        <v>0</v>
      </c>
      <c r="C2292">
        <v>0</v>
      </c>
      <c r="D2292">
        <v>0</v>
      </c>
      <c r="E2292">
        <v>0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 s="5">
        <v>1</v>
      </c>
    </row>
    <row r="2293" spans="1:20" x14ac:dyDescent="0.2">
      <c r="A2293">
        <v>2360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 s="5">
        <v>1</v>
      </c>
    </row>
    <row r="2294" spans="1:20" x14ac:dyDescent="0.2">
      <c r="A2294">
        <v>2361</v>
      </c>
      <c r="B2294">
        <v>0</v>
      </c>
      <c r="C2294">
        <v>0</v>
      </c>
      <c r="D2294">
        <v>0</v>
      </c>
      <c r="E2294">
        <v>0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 s="5">
        <v>1</v>
      </c>
    </row>
    <row r="2295" spans="1:20" x14ac:dyDescent="0.2">
      <c r="A2295">
        <v>2362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1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 s="5">
        <v>1</v>
      </c>
    </row>
    <row r="2296" spans="1:20" x14ac:dyDescent="0.2">
      <c r="A2296">
        <v>2363</v>
      </c>
      <c r="B2296">
        <v>1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1</v>
      </c>
      <c r="Q2296">
        <v>0</v>
      </c>
      <c r="R2296">
        <v>0</v>
      </c>
      <c r="S2296">
        <v>0</v>
      </c>
      <c r="T2296" s="5">
        <v>2</v>
      </c>
    </row>
    <row r="2297" spans="1:20" x14ac:dyDescent="0.2">
      <c r="A2297">
        <v>2364</v>
      </c>
      <c r="B2297">
        <v>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1</v>
      </c>
      <c r="Q2297">
        <v>0</v>
      </c>
      <c r="R2297">
        <v>0</v>
      </c>
      <c r="S2297">
        <v>0</v>
      </c>
      <c r="T2297" s="5">
        <v>2</v>
      </c>
    </row>
    <row r="2298" spans="1:20" x14ac:dyDescent="0.2">
      <c r="A2298">
        <v>2365</v>
      </c>
      <c r="B2298">
        <v>1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1</v>
      </c>
      <c r="Q2298">
        <v>0</v>
      </c>
      <c r="R2298">
        <v>0</v>
      </c>
      <c r="S2298">
        <v>0</v>
      </c>
      <c r="T2298" s="5">
        <v>2</v>
      </c>
    </row>
    <row r="2299" spans="1:20" x14ac:dyDescent="0.2">
      <c r="A2299">
        <v>2366</v>
      </c>
      <c r="B2299">
        <v>1</v>
      </c>
      <c r="C2299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1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 s="5">
        <v>3</v>
      </c>
    </row>
    <row r="2300" spans="1:20" x14ac:dyDescent="0.2">
      <c r="A2300">
        <v>2367</v>
      </c>
      <c r="B2300">
        <v>1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 s="5">
        <v>3</v>
      </c>
    </row>
    <row r="2301" spans="1:20" x14ac:dyDescent="0.2">
      <c r="A2301">
        <v>2368</v>
      </c>
      <c r="B2301">
        <v>1</v>
      </c>
      <c r="C2301">
        <v>1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 s="5">
        <v>3</v>
      </c>
    </row>
    <row r="2302" spans="1:20" x14ac:dyDescent="0.2">
      <c r="A2302">
        <v>2369</v>
      </c>
      <c r="B2302">
        <v>0</v>
      </c>
      <c r="C2302">
        <v>0</v>
      </c>
      <c r="D2302">
        <v>0</v>
      </c>
      <c r="E2302">
        <v>0</v>
      </c>
      <c r="F2302">
        <v>1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1</v>
      </c>
      <c r="P2302">
        <v>0</v>
      </c>
      <c r="Q2302">
        <v>0</v>
      </c>
      <c r="R2302">
        <v>0</v>
      </c>
      <c r="S2302">
        <v>0</v>
      </c>
      <c r="T2302" s="5">
        <v>2</v>
      </c>
    </row>
    <row r="2303" spans="1:20" x14ac:dyDescent="0.2">
      <c r="A2303">
        <v>2370</v>
      </c>
      <c r="B2303">
        <v>1</v>
      </c>
      <c r="C2303">
        <v>1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 s="5">
        <v>3</v>
      </c>
    </row>
    <row r="2304" spans="1:20" x14ac:dyDescent="0.2">
      <c r="A2304">
        <v>2371</v>
      </c>
      <c r="B2304">
        <v>0</v>
      </c>
      <c r="C2304">
        <v>0</v>
      </c>
      <c r="D2304">
        <v>0</v>
      </c>
      <c r="E2304">
        <v>0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 s="5">
        <v>1</v>
      </c>
    </row>
    <row r="2305" spans="1:20" x14ac:dyDescent="0.2">
      <c r="A2305">
        <v>2372</v>
      </c>
      <c r="B2305">
        <v>0</v>
      </c>
      <c r="C2305">
        <v>0</v>
      </c>
      <c r="D2305">
        <v>0</v>
      </c>
      <c r="E2305">
        <v>0</v>
      </c>
      <c r="F2305">
        <v>1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 s="5">
        <v>1</v>
      </c>
    </row>
    <row r="2306" spans="1:20" x14ac:dyDescent="0.2">
      <c r="A2306">
        <v>2373</v>
      </c>
      <c r="B2306">
        <v>1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 s="5">
        <v>2</v>
      </c>
    </row>
    <row r="2307" spans="1:20" x14ac:dyDescent="0.2">
      <c r="A2307">
        <v>2374</v>
      </c>
      <c r="B2307">
        <v>0</v>
      </c>
      <c r="C2307">
        <v>0</v>
      </c>
      <c r="D2307">
        <v>0</v>
      </c>
      <c r="E2307">
        <v>0</v>
      </c>
      <c r="F2307">
        <v>1</v>
      </c>
      <c r="G2307">
        <v>0</v>
      </c>
      <c r="H2307">
        <v>0</v>
      </c>
      <c r="I2307">
        <v>1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 s="5">
        <v>2</v>
      </c>
    </row>
    <row r="2308" spans="1:20" x14ac:dyDescent="0.2">
      <c r="A2308">
        <v>2375</v>
      </c>
      <c r="B2308">
        <v>0</v>
      </c>
      <c r="C2308">
        <v>0</v>
      </c>
      <c r="D2308">
        <v>0</v>
      </c>
      <c r="E2308">
        <v>0</v>
      </c>
      <c r="F2308">
        <v>1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 s="5">
        <v>1</v>
      </c>
    </row>
    <row r="2309" spans="1:20" x14ac:dyDescent="0.2">
      <c r="A2309">
        <v>2376</v>
      </c>
      <c r="B2309">
        <v>1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 s="5">
        <v>1</v>
      </c>
    </row>
    <row r="2310" spans="1:20" x14ac:dyDescent="0.2">
      <c r="A2310">
        <v>2377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1</v>
      </c>
      <c r="M2310">
        <v>0</v>
      </c>
      <c r="N2310">
        <v>0</v>
      </c>
      <c r="O2310">
        <v>0</v>
      </c>
      <c r="P2310">
        <v>1</v>
      </c>
      <c r="Q2310">
        <v>0</v>
      </c>
      <c r="R2310">
        <v>0</v>
      </c>
      <c r="S2310">
        <v>0</v>
      </c>
      <c r="T2310" s="5">
        <v>2</v>
      </c>
    </row>
    <row r="2311" spans="1:20" x14ac:dyDescent="0.2">
      <c r="A2311">
        <v>2378</v>
      </c>
      <c r="B2311">
        <v>0</v>
      </c>
      <c r="C2311">
        <v>0</v>
      </c>
      <c r="D2311">
        <v>0</v>
      </c>
      <c r="E2311">
        <v>0</v>
      </c>
      <c r="F2311">
        <v>1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 s="5">
        <v>1</v>
      </c>
    </row>
    <row r="2312" spans="1:20" x14ac:dyDescent="0.2">
      <c r="A2312">
        <v>2379</v>
      </c>
      <c r="B2312">
        <v>0</v>
      </c>
      <c r="C2312">
        <v>0</v>
      </c>
      <c r="D2312">
        <v>0</v>
      </c>
      <c r="E2312">
        <v>0</v>
      </c>
      <c r="F2312">
        <v>1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 s="5">
        <v>1</v>
      </c>
    </row>
    <row r="2313" spans="1:20" x14ac:dyDescent="0.2">
      <c r="A2313">
        <v>2380</v>
      </c>
      <c r="B2313">
        <v>0</v>
      </c>
      <c r="C2313">
        <v>0</v>
      </c>
      <c r="D2313">
        <v>0</v>
      </c>
      <c r="E2313">
        <v>0</v>
      </c>
      <c r="F2313">
        <v>1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 s="5">
        <v>1</v>
      </c>
    </row>
    <row r="2314" spans="1:20" x14ac:dyDescent="0.2">
      <c r="A2314">
        <v>2381</v>
      </c>
      <c r="B2314">
        <v>0</v>
      </c>
      <c r="C2314">
        <v>0</v>
      </c>
      <c r="D2314">
        <v>0</v>
      </c>
      <c r="E2314">
        <v>0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 s="5">
        <v>1</v>
      </c>
    </row>
    <row r="2315" spans="1:20" x14ac:dyDescent="0.2">
      <c r="A2315">
        <v>2382</v>
      </c>
      <c r="B2315">
        <v>0</v>
      </c>
      <c r="C2315">
        <v>0</v>
      </c>
      <c r="D2315">
        <v>0</v>
      </c>
      <c r="E2315">
        <v>0</v>
      </c>
      <c r="F2315">
        <v>1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 s="5">
        <v>1</v>
      </c>
    </row>
    <row r="2316" spans="1:20" x14ac:dyDescent="0.2">
      <c r="A2316">
        <v>2383</v>
      </c>
      <c r="B2316">
        <v>0</v>
      </c>
      <c r="C2316">
        <v>0</v>
      </c>
      <c r="D2316">
        <v>0</v>
      </c>
      <c r="E2316">
        <v>0</v>
      </c>
      <c r="F2316">
        <v>1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 s="5">
        <v>1</v>
      </c>
    </row>
    <row r="2317" spans="1:20" x14ac:dyDescent="0.2">
      <c r="A2317">
        <v>2384</v>
      </c>
      <c r="B2317">
        <v>0</v>
      </c>
      <c r="C2317">
        <v>0</v>
      </c>
      <c r="D2317">
        <v>0</v>
      </c>
      <c r="E2317">
        <v>1</v>
      </c>
      <c r="F2317">
        <v>1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 s="5">
        <v>2</v>
      </c>
    </row>
    <row r="2318" spans="1:20" x14ac:dyDescent="0.2">
      <c r="A2318">
        <v>2385</v>
      </c>
      <c r="B2318">
        <v>0</v>
      </c>
      <c r="C2318">
        <v>0</v>
      </c>
      <c r="D2318">
        <v>0</v>
      </c>
      <c r="E2318">
        <v>0</v>
      </c>
      <c r="F2318">
        <v>1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1</v>
      </c>
      <c r="P2318">
        <v>0</v>
      </c>
      <c r="Q2318">
        <v>0</v>
      </c>
      <c r="R2318">
        <v>0</v>
      </c>
      <c r="S2318">
        <v>0</v>
      </c>
      <c r="T2318" s="5">
        <v>2</v>
      </c>
    </row>
    <row r="2319" spans="1:20" x14ac:dyDescent="0.2">
      <c r="A2319">
        <v>2386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 s="5">
        <v>1</v>
      </c>
    </row>
    <row r="2320" spans="1:20" x14ac:dyDescent="0.2">
      <c r="A2320">
        <v>2387</v>
      </c>
      <c r="B2320">
        <v>0</v>
      </c>
      <c r="C2320">
        <v>0</v>
      </c>
      <c r="D2320">
        <v>0</v>
      </c>
      <c r="E2320">
        <v>0</v>
      </c>
      <c r="F2320">
        <v>1</v>
      </c>
      <c r="G2320">
        <v>1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 s="5">
        <v>2</v>
      </c>
    </row>
    <row r="2321" spans="1:20" x14ac:dyDescent="0.2">
      <c r="A2321">
        <v>2388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1</v>
      </c>
      <c r="P2321">
        <v>0</v>
      </c>
      <c r="Q2321">
        <v>0</v>
      </c>
      <c r="R2321">
        <v>0</v>
      </c>
      <c r="S2321">
        <v>0</v>
      </c>
      <c r="T2321" s="5">
        <v>2</v>
      </c>
    </row>
    <row r="2322" spans="1:20" x14ac:dyDescent="0.2">
      <c r="A2322">
        <v>2389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1</v>
      </c>
      <c r="H2322">
        <v>0</v>
      </c>
      <c r="I2322">
        <v>0</v>
      </c>
      <c r="J2322">
        <v>0</v>
      </c>
      <c r="K2322">
        <v>0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0</v>
      </c>
      <c r="S2322">
        <v>0</v>
      </c>
      <c r="T2322" s="5">
        <v>3</v>
      </c>
    </row>
    <row r="2323" spans="1:20" x14ac:dyDescent="0.2">
      <c r="A2323">
        <v>2390</v>
      </c>
      <c r="B2323">
        <v>0</v>
      </c>
      <c r="C2323">
        <v>0</v>
      </c>
      <c r="D2323">
        <v>0</v>
      </c>
      <c r="E2323">
        <v>0</v>
      </c>
      <c r="F2323">
        <v>1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 s="5">
        <v>1</v>
      </c>
    </row>
    <row r="2324" spans="1:20" x14ac:dyDescent="0.2">
      <c r="A2324">
        <v>2391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1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0</v>
      </c>
      <c r="S2324">
        <v>0</v>
      </c>
      <c r="T2324" s="5">
        <v>2</v>
      </c>
    </row>
    <row r="2325" spans="1:20" x14ac:dyDescent="0.2">
      <c r="A2325">
        <v>2392</v>
      </c>
      <c r="B2325">
        <v>0</v>
      </c>
      <c r="C2325">
        <v>0</v>
      </c>
      <c r="D2325">
        <v>0</v>
      </c>
      <c r="E2325">
        <v>0</v>
      </c>
      <c r="F2325">
        <v>1</v>
      </c>
      <c r="G2325">
        <v>0</v>
      </c>
      <c r="H2325">
        <v>0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 s="5">
        <v>2</v>
      </c>
    </row>
    <row r="2326" spans="1:20" x14ac:dyDescent="0.2">
      <c r="A2326">
        <v>2393</v>
      </c>
      <c r="B2326">
        <v>1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1</v>
      </c>
      <c r="Q2326">
        <v>0</v>
      </c>
      <c r="R2326">
        <v>0</v>
      </c>
      <c r="S2326">
        <v>0</v>
      </c>
      <c r="T2326" s="5">
        <v>2</v>
      </c>
    </row>
    <row r="2327" spans="1:20" x14ac:dyDescent="0.2">
      <c r="A2327">
        <v>2394</v>
      </c>
      <c r="B2327">
        <v>0</v>
      </c>
      <c r="C2327">
        <v>0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1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 s="5">
        <v>2</v>
      </c>
    </row>
    <row r="2328" spans="1:20" x14ac:dyDescent="0.2">
      <c r="A2328">
        <v>2395</v>
      </c>
      <c r="B2328">
        <v>0</v>
      </c>
      <c r="C2328">
        <v>0</v>
      </c>
      <c r="D2328">
        <v>0</v>
      </c>
      <c r="E2328">
        <v>0</v>
      </c>
      <c r="F2328">
        <v>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 s="5">
        <v>1</v>
      </c>
    </row>
    <row r="2329" spans="1:20" x14ac:dyDescent="0.2">
      <c r="A2329">
        <v>2396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1</v>
      </c>
      <c r="P2329">
        <v>0</v>
      </c>
      <c r="Q2329">
        <v>0</v>
      </c>
      <c r="R2329">
        <v>0</v>
      </c>
      <c r="S2329">
        <v>0</v>
      </c>
      <c r="T2329" s="5">
        <v>2</v>
      </c>
    </row>
    <row r="2330" spans="1:20" x14ac:dyDescent="0.2">
      <c r="A2330">
        <v>2397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 s="5">
        <v>1</v>
      </c>
    </row>
    <row r="2331" spans="1:20" x14ac:dyDescent="0.2">
      <c r="A2331">
        <v>2398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1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 s="5">
        <v>1</v>
      </c>
    </row>
    <row r="2332" spans="1:20" x14ac:dyDescent="0.2">
      <c r="A2332">
        <v>2399</v>
      </c>
      <c r="B2332">
        <v>0</v>
      </c>
      <c r="C2332">
        <v>1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1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 s="5">
        <v>3</v>
      </c>
    </row>
    <row r="2333" spans="1:20" x14ac:dyDescent="0.2">
      <c r="A2333">
        <v>2400</v>
      </c>
      <c r="B2333">
        <v>0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1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 s="5">
        <v>2</v>
      </c>
    </row>
    <row r="2334" spans="1:20" x14ac:dyDescent="0.2">
      <c r="A2334">
        <v>2401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1</v>
      </c>
      <c r="T2334" s="5">
        <v>1</v>
      </c>
    </row>
    <row r="2335" spans="1:20" x14ac:dyDescent="0.2">
      <c r="A2335">
        <v>2402</v>
      </c>
      <c r="B2335">
        <v>1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1</v>
      </c>
      <c r="S2335">
        <v>0</v>
      </c>
      <c r="T2335" s="5">
        <v>2</v>
      </c>
    </row>
    <row r="2336" spans="1:20" x14ac:dyDescent="0.2">
      <c r="A2336">
        <v>2403</v>
      </c>
      <c r="B2336">
        <v>1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 s="5">
        <v>1</v>
      </c>
    </row>
    <row r="2337" spans="1:20" x14ac:dyDescent="0.2">
      <c r="A2337">
        <v>2404</v>
      </c>
      <c r="B2337">
        <v>1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1</v>
      </c>
      <c r="S2337">
        <v>0</v>
      </c>
      <c r="T2337" s="5">
        <v>2</v>
      </c>
    </row>
    <row r="2338" spans="1:20" x14ac:dyDescent="0.2">
      <c r="A2338">
        <v>2405</v>
      </c>
      <c r="B2338">
        <v>1</v>
      </c>
      <c r="C2338">
        <v>1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1</v>
      </c>
      <c r="P2338">
        <v>0</v>
      </c>
      <c r="Q2338">
        <v>0</v>
      </c>
      <c r="R2338">
        <v>0</v>
      </c>
      <c r="S2338">
        <v>0</v>
      </c>
      <c r="T2338" s="5">
        <v>4</v>
      </c>
    </row>
    <row r="2339" spans="1:20" x14ac:dyDescent="0.2">
      <c r="A2339">
        <v>2406</v>
      </c>
      <c r="B2339">
        <v>1</v>
      </c>
      <c r="C2339">
        <v>1</v>
      </c>
      <c r="D2339">
        <v>0</v>
      </c>
      <c r="E2339">
        <v>0</v>
      </c>
      <c r="F2339">
        <v>1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1</v>
      </c>
      <c r="P2339">
        <v>0</v>
      </c>
      <c r="Q2339">
        <v>0</v>
      </c>
      <c r="R2339">
        <v>0</v>
      </c>
      <c r="S2339">
        <v>0</v>
      </c>
      <c r="T2339" s="5">
        <v>4</v>
      </c>
    </row>
    <row r="2340" spans="1:20" x14ac:dyDescent="0.2">
      <c r="A2340">
        <v>2407</v>
      </c>
      <c r="B2340">
        <v>0</v>
      </c>
      <c r="C2340">
        <v>0</v>
      </c>
      <c r="D2340">
        <v>0</v>
      </c>
      <c r="E2340">
        <v>0</v>
      </c>
      <c r="F2340">
        <v>1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1</v>
      </c>
      <c r="Q2340">
        <v>0</v>
      </c>
      <c r="R2340">
        <v>0</v>
      </c>
      <c r="S2340">
        <v>0</v>
      </c>
      <c r="T2340" s="5">
        <v>2</v>
      </c>
    </row>
    <row r="2341" spans="1:20" x14ac:dyDescent="0.2">
      <c r="A2341">
        <v>2408</v>
      </c>
      <c r="B2341">
        <v>0</v>
      </c>
      <c r="C2341">
        <v>0</v>
      </c>
      <c r="D2341">
        <v>0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1</v>
      </c>
      <c r="Q2341">
        <v>0</v>
      </c>
      <c r="R2341">
        <v>0</v>
      </c>
      <c r="S2341">
        <v>0</v>
      </c>
      <c r="T2341" s="5">
        <v>2</v>
      </c>
    </row>
    <row r="2342" spans="1:20" x14ac:dyDescent="0.2">
      <c r="A2342">
        <v>2409</v>
      </c>
      <c r="B2342">
        <v>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1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 s="5">
        <v>2</v>
      </c>
    </row>
    <row r="2343" spans="1:20" x14ac:dyDescent="0.2">
      <c r="A2343">
        <v>2410</v>
      </c>
      <c r="B2343">
        <v>1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 s="5">
        <v>2</v>
      </c>
    </row>
    <row r="2344" spans="1:20" x14ac:dyDescent="0.2">
      <c r="A2344">
        <v>2411</v>
      </c>
      <c r="B2344">
        <v>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1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 s="5">
        <v>2</v>
      </c>
    </row>
    <row r="2345" spans="1:20" x14ac:dyDescent="0.2">
      <c r="A2345">
        <v>2412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1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 s="5">
        <v>2</v>
      </c>
    </row>
    <row r="2346" spans="1:20" x14ac:dyDescent="0.2">
      <c r="A2346">
        <v>2413</v>
      </c>
      <c r="B2346">
        <v>0</v>
      </c>
      <c r="C2346">
        <v>0</v>
      </c>
      <c r="D2346">
        <v>0</v>
      </c>
      <c r="E2346">
        <v>0</v>
      </c>
      <c r="F2346">
        <v>1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1</v>
      </c>
      <c r="O2346">
        <v>0</v>
      </c>
      <c r="P2346">
        <v>0</v>
      </c>
      <c r="Q2346">
        <v>0</v>
      </c>
      <c r="R2346">
        <v>0</v>
      </c>
      <c r="S2346">
        <v>0</v>
      </c>
      <c r="T2346" s="5">
        <v>2</v>
      </c>
    </row>
    <row r="2347" spans="1:20" x14ac:dyDescent="0.2">
      <c r="A2347">
        <v>2414</v>
      </c>
      <c r="B2347">
        <v>1</v>
      </c>
      <c r="C2347">
        <v>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1</v>
      </c>
      <c r="O2347">
        <v>0</v>
      </c>
      <c r="P2347">
        <v>0</v>
      </c>
      <c r="Q2347">
        <v>0</v>
      </c>
      <c r="R2347">
        <v>0</v>
      </c>
      <c r="S2347">
        <v>0</v>
      </c>
      <c r="T2347" s="5">
        <v>3</v>
      </c>
    </row>
    <row r="2348" spans="1:20" x14ac:dyDescent="0.2">
      <c r="A2348">
        <v>2415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1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1</v>
      </c>
      <c r="P2348">
        <v>0</v>
      </c>
      <c r="Q2348">
        <v>0</v>
      </c>
      <c r="R2348">
        <v>0</v>
      </c>
      <c r="S2348">
        <v>0</v>
      </c>
      <c r="T2348" s="5">
        <v>2</v>
      </c>
    </row>
    <row r="2349" spans="1:20" x14ac:dyDescent="0.2">
      <c r="A2349">
        <v>2416</v>
      </c>
      <c r="B2349">
        <v>0</v>
      </c>
      <c r="C2349">
        <v>0</v>
      </c>
      <c r="D2349">
        <v>0</v>
      </c>
      <c r="E2349">
        <v>0</v>
      </c>
      <c r="F2349">
        <v>1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 s="5">
        <v>1</v>
      </c>
    </row>
    <row r="2350" spans="1:20" x14ac:dyDescent="0.2">
      <c r="A2350">
        <v>2417</v>
      </c>
      <c r="B2350">
        <v>0</v>
      </c>
      <c r="C2350">
        <v>0</v>
      </c>
      <c r="D2350">
        <v>0</v>
      </c>
      <c r="E2350">
        <v>0</v>
      </c>
      <c r="F2350">
        <v>1</v>
      </c>
      <c r="G2350">
        <v>0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 s="5">
        <v>2</v>
      </c>
    </row>
    <row r="2351" spans="1:20" x14ac:dyDescent="0.2">
      <c r="A2351">
        <v>2418</v>
      </c>
      <c r="B2351">
        <v>0</v>
      </c>
      <c r="C2351">
        <v>0</v>
      </c>
      <c r="D2351">
        <v>0</v>
      </c>
      <c r="E2351">
        <v>0</v>
      </c>
      <c r="F2351">
        <v>1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 s="5">
        <v>1</v>
      </c>
    </row>
    <row r="2352" spans="1:20" x14ac:dyDescent="0.2">
      <c r="A2352">
        <v>2419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1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v>0</v>
      </c>
      <c r="S2352">
        <v>0</v>
      </c>
      <c r="T2352" s="5">
        <v>2</v>
      </c>
    </row>
    <row r="2353" spans="1:20" x14ac:dyDescent="0.2">
      <c r="A2353">
        <v>2420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1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 s="5">
        <v>1</v>
      </c>
    </row>
    <row r="2354" spans="1:20" x14ac:dyDescent="0.2">
      <c r="A2354">
        <v>2421</v>
      </c>
      <c r="B2354">
        <v>1</v>
      </c>
      <c r="C2354">
        <v>1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1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 s="5">
        <v>3</v>
      </c>
    </row>
    <row r="2355" spans="1:20" x14ac:dyDescent="0.2">
      <c r="A2355">
        <v>2422</v>
      </c>
      <c r="B2355">
        <v>1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 s="5">
        <v>3</v>
      </c>
    </row>
    <row r="2356" spans="1:20" x14ac:dyDescent="0.2">
      <c r="A2356">
        <v>2423</v>
      </c>
      <c r="B2356">
        <v>0</v>
      </c>
      <c r="C2356">
        <v>0</v>
      </c>
      <c r="D2356">
        <v>0</v>
      </c>
      <c r="E2356">
        <v>0</v>
      </c>
      <c r="F2356">
        <v>1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 s="5">
        <v>1</v>
      </c>
    </row>
    <row r="2357" spans="1:20" x14ac:dyDescent="0.2">
      <c r="A2357">
        <v>2424</v>
      </c>
      <c r="B2357">
        <v>0</v>
      </c>
      <c r="C2357">
        <v>0</v>
      </c>
      <c r="D2357">
        <v>0</v>
      </c>
      <c r="E2357">
        <v>0</v>
      </c>
      <c r="F2357">
        <v>1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1</v>
      </c>
      <c r="P2357">
        <v>0</v>
      </c>
      <c r="Q2357">
        <v>0</v>
      </c>
      <c r="R2357">
        <v>0</v>
      </c>
      <c r="S2357">
        <v>0</v>
      </c>
      <c r="T2357" s="5">
        <v>2</v>
      </c>
    </row>
    <row r="2358" spans="1:20" x14ac:dyDescent="0.2">
      <c r="A2358">
        <v>2425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 s="5">
        <v>1</v>
      </c>
    </row>
    <row r="2359" spans="1:20" x14ac:dyDescent="0.2">
      <c r="A2359">
        <v>2426</v>
      </c>
      <c r="B2359">
        <v>0</v>
      </c>
      <c r="C2359">
        <v>0</v>
      </c>
      <c r="D2359">
        <v>0</v>
      </c>
      <c r="E2359">
        <v>0</v>
      </c>
      <c r="F2359">
        <v>1</v>
      </c>
      <c r="G2359">
        <v>0</v>
      </c>
      <c r="H2359">
        <v>0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1</v>
      </c>
      <c r="P2359">
        <v>0</v>
      </c>
      <c r="Q2359">
        <v>0</v>
      </c>
      <c r="R2359">
        <v>0</v>
      </c>
      <c r="S2359">
        <v>0</v>
      </c>
      <c r="T2359" s="5">
        <v>3</v>
      </c>
    </row>
    <row r="2360" spans="1:20" x14ac:dyDescent="0.2">
      <c r="A2360">
        <v>2427</v>
      </c>
      <c r="B2360">
        <v>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1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1</v>
      </c>
      <c r="S2360">
        <v>0</v>
      </c>
      <c r="T2360" s="5">
        <v>3</v>
      </c>
    </row>
    <row r="2361" spans="1:20" x14ac:dyDescent="0.2">
      <c r="A2361">
        <v>2428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1</v>
      </c>
      <c r="Q2361">
        <v>0</v>
      </c>
      <c r="R2361">
        <v>0</v>
      </c>
      <c r="S2361">
        <v>0</v>
      </c>
      <c r="T2361" s="5">
        <v>2</v>
      </c>
    </row>
    <row r="2362" spans="1:20" x14ac:dyDescent="0.2">
      <c r="A2362">
        <v>2429</v>
      </c>
      <c r="B2362">
        <v>0</v>
      </c>
      <c r="C2362">
        <v>1</v>
      </c>
      <c r="D2362">
        <v>0</v>
      </c>
      <c r="E2362">
        <v>1</v>
      </c>
      <c r="F2362">
        <v>0</v>
      </c>
      <c r="G2362">
        <v>0</v>
      </c>
      <c r="H2362">
        <v>0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 s="5">
        <v>3</v>
      </c>
    </row>
    <row r="2363" spans="1:20" x14ac:dyDescent="0.2">
      <c r="A2363">
        <v>2430</v>
      </c>
      <c r="B2363">
        <v>0</v>
      </c>
      <c r="C2363">
        <v>1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 s="5">
        <v>3</v>
      </c>
    </row>
    <row r="2364" spans="1:20" x14ac:dyDescent="0.2">
      <c r="A2364">
        <v>2431</v>
      </c>
      <c r="B2364">
        <v>0</v>
      </c>
      <c r="C2364">
        <v>0</v>
      </c>
      <c r="D2364">
        <v>0</v>
      </c>
      <c r="E2364">
        <v>0</v>
      </c>
      <c r="F2364">
        <v>1</v>
      </c>
      <c r="G2364">
        <v>0</v>
      </c>
      <c r="H2364">
        <v>0</v>
      </c>
      <c r="I2364">
        <v>1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 s="5">
        <v>2</v>
      </c>
    </row>
    <row r="2365" spans="1:20" x14ac:dyDescent="0.2">
      <c r="A2365">
        <v>2432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 s="5">
        <v>1</v>
      </c>
    </row>
    <row r="2366" spans="1:20" x14ac:dyDescent="0.2">
      <c r="A2366">
        <v>2433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1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 s="5">
        <v>1</v>
      </c>
    </row>
    <row r="2367" spans="1:20" x14ac:dyDescent="0.2">
      <c r="A2367">
        <v>2434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1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 s="5">
        <v>1</v>
      </c>
    </row>
    <row r="2368" spans="1:20" x14ac:dyDescent="0.2">
      <c r="A2368">
        <v>2435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1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 s="5">
        <v>1</v>
      </c>
    </row>
    <row r="2369" spans="1:20" x14ac:dyDescent="0.2">
      <c r="A2369">
        <v>2436</v>
      </c>
      <c r="B2369">
        <v>0</v>
      </c>
      <c r="C2369">
        <v>0</v>
      </c>
      <c r="D2369">
        <v>0</v>
      </c>
      <c r="E2369">
        <v>0</v>
      </c>
      <c r="F2369">
        <v>1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 s="5">
        <v>1</v>
      </c>
    </row>
    <row r="2370" spans="1:20" x14ac:dyDescent="0.2">
      <c r="A2370">
        <v>2437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1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 s="5">
        <v>1</v>
      </c>
    </row>
    <row r="2371" spans="1:20" x14ac:dyDescent="0.2">
      <c r="A2371">
        <v>2438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1</v>
      </c>
      <c r="R2371">
        <v>0</v>
      </c>
      <c r="S2371">
        <v>0</v>
      </c>
      <c r="T2371" s="5">
        <v>2</v>
      </c>
    </row>
    <row r="2372" spans="1:20" x14ac:dyDescent="0.2">
      <c r="A2372">
        <v>2439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1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 s="5">
        <v>1</v>
      </c>
    </row>
    <row r="2373" spans="1:20" x14ac:dyDescent="0.2">
      <c r="A2373">
        <v>2440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1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 s="5">
        <v>1</v>
      </c>
    </row>
    <row r="2374" spans="1:20" x14ac:dyDescent="0.2">
      <c r="A2374">
        <v>2441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1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1</v>
      </c>
      <c r="T2374" s="5">
        <v>2</v>
      </c>
    </row>
    <row r="2375" spans="1:20" x14ac:dyDescent="0.2">
      <c r="A2375">
        <v>2442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 s="5">
        <v>1</v>
      </c>
    </row>
    <row r="2376" spans="1:20" x14ac:dyDescent="0.2">
      <c r="A2376">
        <v>2443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1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1</v>
      </c>
      <c r="P2376">
        <v>0</v>
      </c>
      <c r="Q2376">
        <v>0</v>
      </c>
      <c r="R2376">
        <v>0</v>
      </c>
      <c r="S2376">
        <v>0</v>
      </c>
      <c r="T2376" s="5">
        <v>2</v>
      </c>
    </row>
    <row r="2377" spans="1:20" x14ac:dyDescent="0.2">
      <c r="A2377">
        <v>2444</v>
      </c>
      <c r="B2377">
        <v>0</v>
      </c>
      <c r="C2377">
        <v>0</v>
      </c>
      <c r="D2377">
        <v>0</v>
      </c>
      <c r="E2377">
        <v>0</v>
      </c>
      <c r="F2377">
        <v>1</v>
      </c>
      <c r="G2377">
        <v>0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 s="5">
        <v>2</v>
      </c>
    </row>
    <row r="2378" spans="1:20" x14ac:dyDescent="0.2">
      <c r="A2378">
        <v>2445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1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 s="5">
        <v>1</v>
      </c>
    </row>
    <row r="2379" spans="1:20" x14ac:dyDescent="0.2">
      <c r="A2379">
        <v>2446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v>0</v>
      </c>
      <c r="S2379">
        <v>0</v>
      </c>
      <c r="T2379" s="5">
        <v>1</v>
      </c>
    </row>
    <row r="2380" spans="1:20" x14ac:dyDescent="0.2">
      <c r="A2380">
        <v>2447</v>
      </c>
      <c r="B2380">
        <v>0</v>
      </c>
      <c r="C2380">
        <v>0</v>
      </c>
      <c r="D2380">
        <v>0</v>
      </c>
      <c r="E2380">
        <v>0</v>
      </c>
      <c r="F2380">
        <v>1</v>
      </c>
      <c r="G2380">
        <v>0</v>
      </c>
      <c r="H2380">
        <v>0</v>
      </c>
      <c r="I2380">
        <v>1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 s="5">
        <v>2</v>
      </c>
    </row>
    <row r="2381" spans="1:20" x14ac:dyDescent="0.2">
      <c r="A2381">
        <v>2448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1</v>
      </c>
      <c r="M2381">
        <v>0</v>
      </c>
      <c r="N2381">
        <v>0</v>
      </c>
      <c r="O2381">
        <v>0</v>
      </c>
      <c r="P2381">
        <v>1</v>
      </c>
      <c r="Q2381">
        <v>0</v>
      </c>
      <c r="R2381">
        <v>0</v>
      </c>
      <c r="S2381">
        <v>0</v>
      </c>
      <c r="T2381" s="5">
        <v>2</v>
      </c>
    </row>
    <row r="2382" spans="1:20" x14ac:dyDescent="0.2">
      <c r="A2382">
        <v>2449</v>
      </c>
      <c r="B2382">
        <v>0</v>
      </c>
      <c r="C2382">
        <v>1</v>
      </c>
      <c r="D2382">
        <v>0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 s="5">
        <v>2</v>
      </c>
    </row>
    <row r="2383" spans="1:20" x14ac:dyDescent="0.2">
      <c r="A2383">
        <v>2450</v>
      </c>
      <c r="B2383">
        <v>0</v>
      </c>
      <c r="C2383">
        <v>1</v>
      </c>
      <c r="D2383">
        <v>0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1</v>
      </c>
      <c r="Q2383">
        <v>0</v>
      </c>
      <c r="R2383">
        <v>0</v>
      </c>
      <c r="S2383">
        <v>0</v>
      </c>
      <c r="T2383" s="5">
        <v>3</v>
      </c>
    </row>
    <row r="2384" spans="1:20" x14ac:dyDescent="0.2">
      <c r="A2384">
        <v>2451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1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 s="5">
        <v>1</v>
      </c>
    </row>
    <row r="2385" spans="1:20" x14ac:dyDescent="0.2">
      <c r="A2385">
        <v>2452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 s="5">
        <v>1</v>
      </c>
    </row>
    <row r="2386" spans="1:20" x14ac:dyDescent="0.2">
      <c r="A2386">
        <v>2453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</v>
      </c>
      <c r="J2386">
        <v>1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 s="5">
        <v>2</v>
      </c>
    </row>
    <row r="2387" spans="1:20" x14ac:dyDescent="0.2">
      <c r="A2387">
        <v>2454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1</v>
      </c>
      <c r="M2387">
        <v>0</v>
      </c>
      <c r="N2387">
        <v>0</v>
      </c>
      <c r="O2387">
        <v>0</v>
      </c>
      <c r="P2387">
        <v>1</v>
      </c>
      <c r="Q2387">
        <v>0</v>
      </c>
      <c r="R2387">
        <v>0</v>
      </c>
      <c r="S2387">
        <v>0</v>
      </c>
      <c r="T2387" s="5">
        <v>2</v>
      </c>
    </row>
    <row r="2388" spans="1:20" x14ac:dyDescent="0.2">
      <c r="A2388">
        <v>2455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1</v>
      </c>
      <c r="M2388">
        <v>0</v>
      </c>
      <c r="N2388">
        <v>0</v>
      </c>
      <c r="O2388">
        <v>0</v>
      </c>
      <c r="P2388">
        <v>1</v>
      </c>
      <c r="Q2388">
        <v>0</v>
      </c>
      <c r="R2388">
        <v>0</v>
      </c>
      <c r="S2388">
        <v>0</v>
      </c>
      <c r="T2388" s="5">
        <v>2</v>
      </c>
    </row>
    <row r="2389" spans="1:20" x14ac:dyDescent="0.2">
      <c r="A2389">
        <v>2456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1</v>
      </c>
      <c r="M2389">
        <v>0</v>
      </c>
      <c r="N2389">
        <v>0</v>
      </c>
      <c r="O2389">
        <v>0</v>
      </c>
      <c r="P2389">
        <v>1</v>
      </c>
      <c r="Q2389">
        <v>0</v>
      </c>
      <c r="R2389">
        <v>0</v>
      </c>
      <c r="S2389">
        <v>0</v>
      </c>
      <c r="T2389" s="5">
        <v>2</v>
      </c>
    </row>
    <row r="2390" spans="1:20" x14ac:dyDescent="0.2">
      <c r="A2390">
        <v>2457</v>
      </c>
      <c r="B2390">
        <v>1</v>
      </c>
      <c r="C2390">
        <v>0</v>
      </c>
      <c r="D2390">
        <v>0</v>
      </c>
      <c r="E2390">
        <v>0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 s="5">
        <v>2</v>
      </c>
    </row>
    <row r="2391" spans="1:20" x14ac:dyDescent="0.2">
      <c r="A2391">
        <v>2458</v>
      </c>
      <c r="B2391">
        <v>0</v>
      </c>
      <c r="C2391">
        <v>0</v>
      </c>
      <c r="D2391">
        <v>0</v>
      </c>
      <c r="E2391">
        <v>0</v>
      </c>
      <c r="F2391">
        <v>1</v>
      </c>
      <c r="G2391">
        <v>1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 s="5">
        <v>2</v>
      </c>
    </row>
    <row r="2392" spans="1:20" x14ac:dyDescent="0.2">
      <c r="A2392">
        <v>2459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 s="5">
        <v>1</v>
      </c>
    </row>
    <row r="2393" spans="1:20" x14ac:dyDescent="0.2">
      <c r="A2393">
        <v>2460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 s="5">
        <v>1</v>
      </c>
    </row>
    <row r="2394" spans="1:20" x14ac:dyDescent="0.2">
      <c r="A2394">
        <v>2461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1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 s="5">
        <v>1</v>
      </c>
    </row>
    <row r="2395" spans="1:20" x14ac:dyDescent="0.2">
      <c r="A2395">
        <v>2462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 s="5">
        <v>1</v>
      </c>
    </row>
    <row r="2396" spans="1:20" x14ac:dyDescent="0.2">
      <c r="A2396">
        <v>2463</v>
      </c>
      <c r="B2396">
        <v>0</v>
      </c>
      <c r="C2396">
        <v>0</v>
      </c>
      <c r="D2396">
        <v>0</v>
      </c>
      <c r="E2396">
        <v>0</v>
      </c>
      <c r="F2396">
        <v>1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 s="5">
        <v>1</v>
      </c>
    </row>
    <row r="2397" spans="1:20" x14ac:dyDescent="0.2">
      <c r="A2397">
        <v>2464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 s="5">
        <v>1</v>
      </c>
    </row>
    <row r="2398" spans="1:20" x14ac:dyDescent="0.2">
      <c r="A2398">
        <v>2465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 s="5">
        <v>1</v>
      </c>
    </row>
    <row r="2399" spans="1:20" x14ac:dyDescent="0.2">
      <c r="A2399">
        <v>2466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1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 s="5">
        <v>1</v>
      </c>
    </row>
    <row r="2400" spans="1:20" x14ac:dyDescent="0.2">
      <c r="A2400">
        <v>2467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</v>
      </c>
      <c r="O2400">
        <v>0</v>
      </c>
      <c r="P2400">
        <v>0</v>
      </c>
      <c r="Q2400">
        <v>0</v>
      </c>
      <c r="R2400">
        <v>0</v>
      </c>
      <c r="S2400">
        <v>0</v>
      </c>
      <c r="T2400" s="5">
        <v>1</v>
      </c>
    </row>
    <row r="2401" spans="1:20" x14ac:dyDescent="0.2">
      <c r="A2401">
        <v>2468</v>
      </c>
      <c r="B2401">
        <v>1</v>
      </c>
      <c r="C2401">
        <v>0</v>
      </c>
      <c r="D2401">
        <v>0</v>
      </c>
      <c r="E2401">
        <v>0</v>
      </c>
      <c r="F2401">
        <v>1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1</v>
      </c>
      <c r="P2401">
        <v>0</v>
      </c>
      <c r="Q2401">
        <v>1</v>
      </c>
      <c r="R2401">
        <v>0</v>
      </c>
      <c r="S2401">
        <v>0</v>
      </c>
      <c r="T2401" s="5">
        <v>4</v>
      </c>
    </row>
    <row r="2402" spans="1:20" x14ac:dyDescent="0.2">
      <c r="A2402">
        <v>2469</v>
      </c>
      <c r="B2402">
        <v>0</v>
      </c>
      <c r="C2402">
        <v>0</v>
      </c>
      <c r="D2402">
        <v>0</v>
      </c>
      <c r="E2402">
        <v>0</v>
      </c>
      <c r="F2402">
        <v>1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1</v>
      </c>
      <c r="P2402">
        <v>0</v>
      </c>
      <c r="Q2402">
        <v>0</v>
      </c>
      <c r="R2402">
        <v>0</v>
      </c>
      <c r="S2402">
        <v>0</v>
      </c>
      <c r="T2402" s="5">
        <v>2</v>
      </c>
    </row>
    <row r="2403" spans="1:20" x14ac:dyDescent="0.2">
      <c r="A2403">
        <v>2470</v>
      </c>
      <c r="B2403">
        <v>0</v>
      </c>
      <c r="C2403">
        <v>1</v>
      </c>
      <c r="D2403">
        <v>0</v>
      </c>
      <c r="E2403">
        <v>0</v>
      </c>
      <c r="F2403">
        <v>1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 s="5">
        <v>2</v>
      </c>
    </row>
    <row r="2404" spans="1:20" x14ac:dyDescent="0.2">
      <c r="A2404">
        <v>2471</v>
      </c>
      <c r="B2404">
        <v>0</v>
      </c>
      <c r="C2404">
        <v>1</v>
      </c>
      <c r="D2404">
        <v>0</v>
      </c>
      <c r="E2404">
        <v>0</v>
      </c>
      <c r="F2404">
        <v>1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 s="5">
        <v>2</v>
      </c>
    </row>
    <row r="2405" spans="1:20" x14ac:dyDescent="0.2">
      <c r="A2405">
        <v>2472</v>
      </c>
      <c r="B2405">
        <v>0</v>
      </c>
      <c r="C2405">
        <v>0</v>
      </c>
      <c r="D2405">
        <v>0</v>
      </c>
      <c r="E2405">
        <v>0</v>
      </c>
      <c r="F2405">
        <v>1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 s="5">
        <v>1</v>
      </c>
    </row>
    <row r="2406" spans="1:20" x14ac:dyDescent="0.2">
      <c r="A2406">
        <v>2473</v>
      </c>
      <c r="B2406">
        <v>0</v>
      </c>
      <c r="C2406">
        <v>0</v>
      </c>
      <c r="D2406">
        <v>0</v>
      </c>
      <c r="E2406">
        <v>0</v>
      </c>
      <c r="F2406">
        <v>1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 s="5">
        <v>1</v>
      </c>
    </row>
    <row r="2407" spans="1:20" x14ac:dyDescent="0.2">
      <c r="A2407">
        <v>2474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1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 s="5">
        <v>1</v>
      </c>
    </row>
    <row r="2408" spans="1:20" x14ac:dyDescent="0.2">
      <c r="A2408">
        <v>2475</v>
      </c>
      <c r="B2408">
        <v>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</v>
      </c>
      <c r="O2408">
        <v>0</v>
      </c>
      <c r="P2408">
        <v>0</v>
      </c>
      <c r="Q2408">
        <v>1</v>
      </c>
      <c r="R2408">
        <v>0</v>
      </c>
      <c r="S2408">
        <v>0</v>
      </c>
      <c r="T2408" s="5">
        <v>3</v>
      </c>
    </row>
    <row r="2409" spans="1:20" x14ac:dyDescent="0.2">
      <c r="A2409">
        <v>2476</v>
      </c>
      <c r="B2409">
        <v>1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1</v>
      </c>
      <c r="S2409">
        <v>0</v>
      </c>
      <c r="T2409" s="5">
        <v>2</v>
      </c>
    </row>
    <row r="2410" spans="1:20" x14ac:dyDescent="0.2">
      <c r="A2410">
        <v>2477</v>
      </c>
      <c r="B2410">
        <v>0</v>
      </c>
      <c r="C2410">
        <v>1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 s="5">
        <v>1</v>
      </c>
    </row>
    <row r="2411" spans="1:20" x14ac:dyDescent="0.2">
      <c r="A2411">
        <v>2478</v>
      </c>
      <c r="B2411">
        <v>0</v>
      </c>
      <c r="C2411">
        <v>0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1</v>
      </c>
      <c r="T2411" s="5">
        <v>2</v>
      </c>
    </row>
    <row r="2412" spans="1:20" x14ac:dyDescent="0.2">
      <c r="A2412">
        <v>2479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1</v>
      </c>
      <c r="R2412">
        <v>0</v>
      </c>
      <c r="S2412">
        <v>0</v>
      </c>
      <c r="T2412" s="5">
        <v>2</v>
      </c>
    </row>
    <row r="2413" spans="1:20" x14ac:dyDescent="0.2">
      <c r="A2413">
        <v>2480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 s="5">
        <v>1</v>
      </c>
    </row>
    <row r="2414" spans="1:20" x14ac:dyDescent="0.2">
      <c r="A2414">
        <v>2481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1</v>
      </c>
      <c r="P2414">
        <v>0</v>
      </c>
      <c r="Q2414">
        <v>0</v>
      </c>
      <c r="R2414">
        <v>0</v>
      </c>
      <c r="S2414">
        <v>0</v>
      </c>
      <c r="T2414" s="5">
        <v>2</v>
      </c>
    </row>
    <row r="2415" spans="1:20" x14ac:dyDescent="0.2">
      <c r="A2415">
        <v>2482</v>
      </c>
      <c r="B2415">
        <v>0</v>
      </c>
      <c r="C2415">
        <v>0</v>
      </c>
      <c r="D2415">
        <v>0</v>
      </c>
      <c r="E2415">
        <v>0</v>
      </c>
      <c r="F2415">
        <v>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1</v>
      </c>
      <c r="P2415">
        <v>0</v>
      </c>
      <c r="Q2415">
        <v>0</v>
      </c>
      <c r="R2415">
        <v>0</v>
      </c>
      <c r="S2415">
        <v>0</v>
      </c>
      <c r="T2415" s="5">
        <v>2</v>
      </c>
    </row>
    <row r="2416" spans="1:20" x14ac:dyDescent="0.2">
      <c r="A2416">
        <v>2483</v>
      </c>
      <c r="B2416">
        <v>0</v>
      </c>
      <c r="C2416">
        <v>0</v>
      </c>
      <c r="D2416">
        <v>0</v>
      </c>
      <c r="E2416">
        <v>0</v>
      </c>
      <c r="F2416">
        <v>1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1</v>
      </c>
      <c r="R2416">
        <v>0</v>
      </c>
      <c r="S2416">
        <v>0</v>
      </c>
      <c r="T2416" s="5">
        <v>3</v>
      </c>
    </row>
    <row r="2417" spans="1:20" x14ac:dyDescent="0.2">
      <c r="A2417">
        <v>2484</v>
      </c>
      <c r="B2417">
        <v>0</v>
      </c>
      <c r="C2417">
        <v>0</v>
      </c>
      <c r="D2417">
        <v>0</v>
      </c>
      <c r="E2417">
        <v>0</v>
      </c>
      <c r="F2417">
        <v>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 s="5">
        <v>1</v>
      </c>
    </row>
    <row r="2418" spans="1:20" x14ac:dyDescent="0.2">
      <c r="A2418">
        <v>2485</v>
      </c>
      <c r="B2418">
        <v>0</v>
      </c>
      <c r="C2418">
        <v>0</v>
      </c>
      <c r="D2418">
        <v>0</v>
      </c>
      <c r="E2418">
        <v>0</v>
      </c>
      <c r="F2418">
        <v>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1</v>
      </c>
      <c r="P2418">
        <v>0</v>
      </c>
      <c r="Q2418">
        <v>0</v>
      </c>
      <c r="R2418">
        <v>0</v>
      </c>
      <c r="S2418">
        <v>0</v>
      </c>
      <c r="T2418" s="5">
        <v>2</v>
      </c>
    </row>
    <row r="2419" spans="1:20" x14ac:dyDescent="0.2">
      <c r="A2419">
        <v>2486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1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 s="5">
        <v>1</v>
      </c>
    </row>
    <row r="2420" spans="1:20" x14ac:dyDescent="0.2">
      <c r="A2420">
        <v>2487</v>
      </c>
      <c r="B2420">
        <v>1</v>
      </c>
      <c r="C2420">
        <v>0</v>
      </c>
      <c r="D2420">
        <v>0</v>
      </c>
      <c r="E2420">
        <v>0</v>
      </c>
      <c r="F2420">
        <v>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 s="5">
        <v>2</v>
      </c>
    </row>
    <row r="2421" spans="1:20" x14ac:dyDescent="0.2">
      <c r="A2421">
        <v>2488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1</v>
      </c>
      <c r="J2421">
        <v>0</v>
      </c>
      <c r="K2421">
        <v>0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0</v>
      </c>
      <c r="S2421">
        <v>0</v>
      </c>
      <c r="T2421" s="5">
        <v>3</v>
      </c>
    </row>
    <row r="2422" spans="1:20" x14ac:dyDescent="0.2">
      <c r="A2422">
        <v>2489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1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 s="5">
        <v>1</v>
      </c>
    </row>
    <row r="2423" spans="1:20" x14ac:dyDescent="0.2">
      <c r="A2423">
        <v>2490</v>
      </c>
      <c r="B2423">
        <v>1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1</v>
      </c>
      <c r="R2423">
        <v>0</v>
      </c>
      <c r="S2423">
        <v>0</v>
      </c>
      <c r="T2423" s="5">
        <v>2</v>
      </c>
    </row>
    <row r="2424" spans="1:20" x14ac:dyDescent="0.2">
      <c r="A2424">
        <v>2491</v>
      </c>
      <c r="B2424">
        <v>0</v>
      </c>
      <c r="C2424">
        <v>0</v>
      </c>
      <c r="D2424">
        <v>0</v>
      </c>
      <c r="E2424">
        <v>0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1</v>
      </c>
      <c r="P2424">
        <v>0</v>
      </c>
      <c r="Q2424">
        <v>0</v>
      </c>
      <c r="R2424">
        <v>0</v>
      </c>
      <c r="S2424">
        <v>0</v>
      </c>
      <c r="T2424" s="5">
        <v>2</v>
      </c>
    </row>
    <row r="2425" spans="1:20" x14ac:dyDescent="0.2">
      <c r="A2425">
        <v>2492</v>
      </c>
      <c r="B2425">
        <v>0</v>
      </c>
      <c r="C2425">
        <v>0</v>
      </c>
      <c r="D2425">
        <v>0</v>
      </c>
      <c r="E2425">
        <v>0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 s="5">
        <v>1</v>
      </c>
    </row>
    <row r="2426" spans="1:20" x14ac:dyDescent="0.2">
      <c r="A2426">
        <v>2493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1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 s="5">
        <v>1</v>
      </c>
    </row>
    <row r="2427" spans="1:20" x14ac:dyDescent="0.2">
      <c r="A2427">
        <v>2494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1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 s="5">
        <v>1</v>
      </c>
    </row>
    <row r="2428" spans="1:20" x14ac:dyDescent="0.2">
      <c r="A2428">
        <v>2495</v>
      </c>
      <c r="B2428">
        <v>0</v>
      </c>
      <c r="C2428">
        <v>0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1</v>
      </c>
      <c r="Q2428">
        <v>0</v>
      </c>
      <c r="R2428">
        <v>0</v>
      </c>
      <c r="S2428">
        <v>0</v>
      </c>
      <c r="T2428" s="5">
        <v>2</v>
      </c>
    </row>
    <row r="2429" spans="1:20" x14ac:dyDescent="0.2">
      <c r="A2429">
        <v>2496</v>
      </c>
      <c r="B2429">
        <v>0</v>
      </c>
      <c r="C2429">
        <v>0</v>
      </c>
      <c r="D2429">
        <v>0</v>
      </c>
      <c r="E2429">
        <v>0</v>
      </c>
      <c r="F2429">
        <v>1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1</v>
      </c>
      <c r="P2429">
        <v>0</v>
      </c>
      <c r="Q2429">
        <v>0</v>
      </c>
      <c r="R2429">
        <v>0</v>
      </c>
      <c r="S2429">
        <v>0</v>
      </c>
      <c r="T2429" s="5">
        <v>2</v>
      </c>
    </row>
    <row r="2430" spans="1:20" x14ac:dyDescent="0.2">
      <c r="A2430">
        <v>2497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1</v>
      </c>
      <c r="P2430">
        <v>0</v>
      </c>
      <c r="Q2430">
        <v>0</v>
      </c>
      <c r="R2430">
        <v>0</v>
      </c>
      <c r="S2430">
        <v>0</v>
      </c>
      <c r="T2430" s="5">
        <v>1</v>
      </c>
    </row>
    <row r="2431" spans="1:20" x14ac:dyDescent="0.2">
      <c r="A2431">
        <v>2498</v>
      </c>
      <c r="B2431">
        <v>0</v>
      </c>
      <c r="C2431">
        <v>0</v>
      </c>
      <c r="D2431">
        <v>0</v>
      </c>
      <c r="E2431">
        <v>0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1</v>
      </c>
      <c r="Q2431">
        <v>0</v>
      </c>
      <c r="R2431">
        <v>0</v>
      </c>
      <c r="S2431">
        <v>0</v>
      </c>
      <c r="T2431" s="5">
        <v>2</v>
      </c>
    </row>
    <row r="2432" spans="1:20" x14ac:dyDescent="0.2">
      <c r="A2432">
        <v>2499</v>
      </c>
      <c r="B2432">
        <v>0</v>
      </c>
      <c r="C2432">
        <v>0</v>
      </c>
      <c r="D2432">
        <v>0</v>
      </c>
      <c r="E2432">
        <v>0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 s="5">
        <v>1</v>
      </c>
    </row>
    <row r="2433" spans="1:20" x14ac:dyDescent="0.2">
      <c r="A2433">
        <v>2500</v>
      </c>
      <c r="B2433">
        <v>0</v>
      </c>
      <c r="C2433">
        <v>0</v>
      </c>
      <c r="D2433">
        <v>0</v>
      </c>
      <c r="E2433">
        <v>0</v>
      </c>
      <c r="F2433">
        <v>1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 s="5">
        <v>1</v>
      </c>
    </row>
    <row r="2434" spans="1:20" x14ac:dyDescent="0.2">
      <c r="A2434">
        <v>2501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1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 s="5">
        <v>1</v>
      </c>
    </row>
    <row r="2435" spans="1:20" x14ac:dyDescent="0.2">
      <c r="A2435">
        <v>2502</v>
      </c>
      <c r="B2435">
        <v>0</v>
      </c>
      <c r="C2435">
        <v>0</v>
      </c>
      <c r="D2435">
        <v>0</v>
      </c>
      <c r="E2435">
        <v>0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1</v>
      </c>
      <c r="P2435">
        <v>0</v>
      </c>
      <c r="Q2435">
        <v>0</v>
      </c>
      <c r="R2435">
        <v>0</v>
      </c>
      <c r="S2435">
        <v>0</v>
      </c>
      <c r="T2435" s="5">
        <v>2</v>
      </c>
    </row>
    <row r="2436" spans="1:20" x14ac:dyDescent="0.2">
      <c r="A2436">
        <v>2503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 s="5">
        <v>1</v>
      </c>
    </row>
    <row r="2437" spans="1:20" x14ac:dyDescent="0.2">
      <c r="A2437">
        <v>2504</v>
      </c>
      <c r="B2437">
        <v>0</v>
      </c>
      <c r="C2437">
        <v>0</v>
      </c>
      <c r="D2437">
        <v>0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 s="5">
        <v>2</v>
      </c>
    </row>
    <row r="2438" spans="1:20" x14ac:dyDescent="0.2">
      <c r="A2438">
        <v>2505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1</v>
      </c>
      <c r="R2438">
        <v>0</v>
      </c>
      <c r="S2438">
        <v>0</v>
      </c>
      <c r="T2438" s="5">
        <v>1</v>
      </c>
    </row>
    <row r="2439" spans="1:20" x14ac:dyDescent="0.2">
      <c r="A2439">
        <v>2506</v>
      </c>
      <c r="B2439">
        <v>0</v>
      </c>
      <c r="C2439">
        <v>0</v>
      </c>
      <c r="D2439">
        <v>0</v>
      </c>
      <c r="E2439">
        <v>0</v>
      </c>
      <c r="F2439">
        <v>1</v>
      </c>
      <c r="G2439">
        <v>0</v>
      </c>
      <c r="H2439">
        <v>0</v>
      </c>
      <c r="I2439">
        <v>1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1</v>
      </c>
      <c r="P2439">
        <v>0</v>
      </c>
      <c r="Q2439">
        <v>0</v>
      </c>
      <c r="R2439">
        <v>0</v>
      </c>
      <c r="S2439">
        <v>0</v>
      </c>
      <c r="T2439" s="5">
        <v>3</v>
      </c>
    </row>
    <row r="2440" spans="1:20" x14ac:dyDescent="0.2">
      <c r="A2440">
        <v>2507</v>
      </c>
      <c r="B2440">
        <v>0</v>
      </c>
      <c r="C2440">
        <v>0</v>
      </c>
      <c r="D2440">
        <v>0</v>
      </c>
      <c r="E2440">
        <v>0</v>
      </c>
      <c r="F2440">
        <v>1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 s="5">
        <v>1</v>
      </c>
    </row>
    <row r="2441" spans="1:20" x14ac:dyDescent="0.2">
      <c r="A2441">
        <v>2508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 s="5">
        <v>1</v>
      </c>
    </row>
    <row r="2442" spans="1:20" x14ac:dyDescent="0.2">
      <c r="A2442">
        <v>2509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 s="5">
        <v>1</v>
      </c>
    </row>
    <row r="2443" spans="1:20" x14ac:dyDescent="0.2">
      <c r="A2443">
        <v>2510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</v>
      </c>
      <c r="P2443">
        <v>0</v>
      </c>
      <c r="Q2443">
        <v>0</v>
      </c>
      <c r="R2443">
        <v>0</v>
      </c>
      <c r="S2443">
        <v>0</v>
      </c>
      <c r="T2443" s="5">
        <v>2</v>
      </c>
    </row>
    <row r="2444" spans="1:20" x14ac:dyDescent="0.2">
      <c r="A2444">
        <v>2511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1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 s="5">
        <v>1</v>
      </c>
    </row>
    <row r="2445" spans="1:20" x14ac:dyDescent="0.2">
      <c r="A2445">
        <v>2512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1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 s="5">
        <v>1</v>
      </c>
    </row>
    <row r="2446" spans="1:20" x14ac:dyDescent="0.2">
      <c r="A2446">
        <v>2513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 s="5">
        <v>1</v>
      </c>
    </row>
    <row r="2447" spans="1:20" x14ac:dyDescent="0.2">
      <c r="A2447">
        <v>2514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 s="5">
        <v>1</v>
      </c>
    </row>
    <row r="2448" spans="1:20" x14ac:dyDescent="0.2">
      <c r="A2448">
        <v>2515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 s="5">
        <v>1</v>
      </c>
    </row>
    <row r="2449" spans="1:20" x14ac:dyDescent="0.2">
      <c r="A2449">
        <v>2516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 s="5">
        <v>1</v>
      </c>
    </row>
    <row r="2450" spans="1:20" x14ac:dyDescent="0.2">
      <c r="A2450">
        <v>2517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 s="5">
        <v>1</v>
      </c>
    </row>
    <row r="2451" spans="1:20" x14ac:dyDescent="0.2">
      <c r="A2451">
        <v>2518</v>
      </c>
      <c r="B2451">
        <v>0</v>
      </c>
      <c r="C2451">
        <v>0</v>
      </c>
      <c r="D2451">
        <v>0</v>
      </c>
      <c r="E2451">
        <v>0</v>
      </c>
      <c r="F2451">
        <v>1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 s="5">
        <v>1</v>
      </c>
    </row>
    <row r="2452" spans="1:20" x14ac:dyDescent="0.2">
      <c r="A2452">
        <v>2519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1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 s="5">
        <v>1</v>
      </c>
    </row>
    <row r="2453" spans="1:20" x14ac:dyDescent="0.2">
      <c r="A2453">
        <v>2520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1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 s="5">
        <v>1</v>
      </c>
    </row>
    <row r="2454" spans="1:20" x14ac:dyDescent="0.2">
      <c r="A2454">
        <v>2521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1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 s="5">
        <v>1</v>
      </c>
    </row>
    <row r="2455" spans="1:20" x14ac:dyDescent="0.2">
      <c r="A2455">
        <v>2522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 s="5">
        <v>1</v>
      </c>
    </row>
    <row r="2456" spans="1:20" x14ac:dyDescent="0.2">
      <c r="A2456">
        <v>2523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1</v>
      </c>
      <c r="R2456">
        <v>0</v>
      </c>
      <c r="S2456">
        <v>0</v>
      </c>
      <c r="T2456" s="5">
        <v>2</v>
      </c>
    </row>
    <row r="2457" spans="1:20" x14ac:dyDescent="0.2">
      <c r="A2457">
        <v>2524</v>
      </c>
      <c r="B2457">
        <v>1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1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 s="5">
        <v>2</v>
      </c>
    </row>
    <row r="2458" spans="1:20" x14ac:dyDescent="0.2">
      <c r="A2458">
        <v>2525</v>
      </c>
      <c r="B2458">
        <v>1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1</v>
      </c>
      <c r="M2458">
        <v>0</v>
      </c>
      <c r="N2458">
        <v>0</v>
      </c>
      <c r="O2458">
        <v>0</v>
      </c>
      <c r="P2458">
        <v>1</v>
      </c>
      <c r="Q2458">
        <v>0</v>
      </c>
      <c r="R2458">
        <v>0</v>
      </c>
      <c r="S2458">
        <v>0</v>
      </c>
      <c r="T2458" s="5">
        <v>3</v>
      </c>
    </row>
    <row r="2459" spans="1:20" x14ac:dyDescent="0.2">
      <c r="A2459">
        <v>2526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1</v>
      </c>
      <c r="Q2459">
        <v>0</v>
      </c>
      <c r="R2459">
        <v>0</v>
      </c>
      <c r="S2459">
        <v>0</v>
      </c>
      <c r="T2459" s="5">
        <v>1</v>
      </c>
    </row>
    <row r="2460" spans="1:20" x14ac:dyDescent="0.2">
      <c r="A2460">
        <v>2527</v>
      </c>
      <c r="B2460">
        <v>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1</v>
      </c>
      <c r="Q2460">
        <v>1</v>
      </c>
      <c r="R2460">
        <v>0</v>
      </c>
      <c r="S2460">
        <v>1</v>
      </c>
      <c r="T2460" s="5">
        <v>4</v>
      </c>
    </row>
    <row r="2461" spans="1:20" x14ac:dyDescent="0.2">
      <c r="A2461">
        <v>2528</v>
      </c>
      <c r="B2461">
        <v>1</v>
      </c>
      <c r="C2461">
        <v>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1</v>
      </c>
      <c r="Q2461">
        <v>0</v>
      </c>
      <c r="R2461">
        <v>0</v>
      </c>
      <c r="S2461">
        <v>0</v>
      </c>
      <c r="T2461" s="5">
        <v>3</v>
      </c>
    </row>
    <row r="2462" spans="1:20" x14ac:dyDescent="0.2">
      <c r="A2462">
        <v>2529</v>
      </c>
      <c r="B2462">
        <v>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1</v>
      </c>
      <c r="Q2462">
        <v>0</v>
      </c>
      <c r="R2462">
        <v>0</v>
      </c>
      <c r="S2462">
        <v>0</v>
      </c>
      <c r="T2462" s="5">
        <v>2</v>
      </c>
    </row>
    <row r="2463" spans="1:20" x14ac:dyDescent="0.2">
      <c r="A2463">
        <v>2530</v>
      </c>
      <c r="B2463">
        <v>1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1</v>
      </c>
      <c r="Q2463">
        <v>0</v>
      </c>
      <c r="R2463">
        <v>0</v>
      </c>
      <c r="S2463">
        <v>0</v>
      </c>
      <c r="T2463" s="5">
        <v>2</v>
      </c>
    </row>
    <row r="2464" spans="1:20" x14ac:dyDescent="0.2">
      <c r="A2464">
        <v>2531</v>
      </c>
      <c r="B2464">
        <v>1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1</v>
      </c>
      <c r="Q2464">
        <v>0</v>
      </c>
      <c r="R2464">
        <v>0</v>
      </c>
      <c r="S2464">
        <v>0</v>
      </c>
      <c r="T2464" s="5">
        <v>2</v>
      </c>
    </row>
    <row r="2465" spans="1:20" x14ac:dyDescent="0.2">
      <c r="A2465">
        <v>2532</v>
      </c>
      <c r="B2465">
        <v>1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1</v>
      </c>
      <c r="Q2465">
        <v>0</v>
      </c>
      <c r="R2465">
        <v>0</v>
      </c>
      <c r="S2465">
        <v>0</v>
      </c>
      <c r="T2465" s="5">
        <v>2</v>
      </c>
    </row>
    <row r="2466" spans="1:20" x14ac:dyDescent="0.2">
      <c r="A2466">
        <v>2533</v>
      </c>
      <c r="B2466">
        <v>1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1</v>
      </c>
      <c r="Q2466">
        <v>0</v>
      </c>
      <c r="R2466">
        <v>0</v>
      </c>
      <c r="S2466">
        <v>0</v>
      </c>
      <c r="T2466" s="5">
        <v>2</v>
      </c>
    </row>
    <row r="2467" spans="1:20" x14ac:dyDescent="0.2">
      <c r="A2467">
        <v>2534</v>
      </c>
      <c r="B2467">
        <v>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 s="5">
        <v>1</v>
      </c>
    </row>
    <row r="2468" spans="1:20" x14ac:dyDescent="0.2">
      <c r="A2468">
        <v>2535</v>
      </c>
      <c r="B2468">
        <v>1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 s="5">
        <v>1</v>
      </c>
    </row>
    <row r="2469" spans="1:20" x14ac:dyDescent="0.2">
      <c r="A2469">
        <v>2536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 s="5">
        <v>1</v>
      </c>
    </row>
    <row r="2470" spans="1:20" x14ac:dyDescent="0.2">
      <c r="A2470">
        <v>2537</v>
      </c>
      <c r="B2470">
        <v>0</v>
      </c>
      <c r="C2470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 s="5">
        <v>1</v>
      </c>
    </row>
    <row r="2471" spans="1:20" x14ac:dyDescent="0.2">
      <c r="A2471">
        <v>2538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1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 s="5">
        <v>1</v>
      </c>
    </row>
    <row r="2472" spans="1:20" x14ac:dyDescent="0.2">
      <c r="A2472">
        <v>2539</v>
      </c>
      <c r="B2472">
        <v>0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 s="5">
        <v>1</v>
      </c>
    </row>
    <row r="2473" spans="1:20" x14ac:dyDescent="0.2">
      <c r="A2473">
        <v>2540</v>
      </c>
      <c r="B2473">
        <v>1</v>
      </c>
      <c r="C2473">
        <v>0</v>
      </c>
      <c r="D2473">
        <v>0</v>
      </c>
      <c r="E2473">
        <v>0</v>
      </c>
      <c r="F2473">
        <v>0</v>
      </c>
      <c r="G2473">
        <v>1</v>
      </c>
      <c r="H2473">
        <v>0</v>
      </c>
      <c r="I2473">
        <v>1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v>0</v>
      </c>
      <c r="S2473">
        <v>0</v>
      </c>
      <c r="T2473" s="5">
        <v>4</v>
      </c>
    </row>
    <row r="2474" spans="1:20" x14ac:dyDescent="0.2">
      <c r="A2474">
        <v>2541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1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 s="5">
        <v>1</v>
      </c>
    </row>
    <row r="2475" spans="1:20" x14ac:dyDescent="0.2">
      <c r="A2475">
        <v>2542</v>
      </c>
      <c r="B2475">
        <v>0</v>
      </c>
      <c r="C2475">
        <v>0</v>
      </c>
      <c r="D2475">
        <v>0</v>
      </c>
      <c r="E2475">
        <v>0</v>
      </c>
      <c r="F2475">
        <v>1</v>
      </c>
      <c r="G2475">
        <v>1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0</v>
      </c>
      <c r="S2475">
        <v>0</v>
      </c>
      <c r="T2475" s="5">
        <v>3</v>
      </c>
    </row>
    <row r="2476" spans="1:20" x14ac:dyDescent="0.2">
      <c r="A2476">
        <v>2543</v>
      </c>
      <c r="B2476">
        <v>0</v>
      </c>
      <c r="C2476">
        <v>0</v>
      </c>
      <c r="D2476">
        <v>0</v>
      </c>
      <c r="E2476">
        <v>0</v>
      </c>
      <c r="F2476">
        <v>1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 s="5">
        <v>1</v>
      </c>
    </row>
    <row r="2477" spans="1:20" x14ac:dyDescent="0.2">
      <c r="A2477">
        <v>2544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1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 s="5">
        <v>1</v>
      </c>
    </row>
    <row r="2478" spans="1:20" x14ac:dyDescent="0.2">
      <c r="A2478">
        <v>2545</v>
      </c>
      <c r="B2478">
        <v>0</v>
      </c>
      <c r="C2478">
        <v>0</v>
      </c>
      <c r="D2478">
        <v>0</v>
      </c>
      <c r="E2478">
        <v>0</v>
      </c>
      <c r="F2478">
        <v>1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 s="5">
        <v>1</v>
      </c>
    </row>
    <row r="2479" spans="1:20" x14ac:dyDescent="0.2">
      <c r="A2479">
        <v>2546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1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 s="5">
        <v>1</v>
      </c>
    </row>
    <row r="2480" spans="1:20" x14ac:dyDescent="0.2">
      <c r="A2480">
        <v>2547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1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 s="5">
        <v>1</v>
      </c>
    </row>
    <row r="2481" spans="1:20" x14ac:dyDescent="0.2">
      <c r="A2481">
        <v>2548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 s="5">
        <v>1</v>
      </c>
    </row>
    <row r="2482" spans="1:20" x14ac:dyDescent="0.2">
      <c r="A2482">
        <v>2549</v>
      </c>
      <c r="B2482">
        <v>1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1</v>
      </c>
      <c r="Q2482">
        <v>0</v>
      </c>
      <c r="R2482">
        <v>0</v>
      </c>
      <c r="S2482">
        <v>0</v>
      </c>
      <c r="T2482" s="5">
        <v>2</v>
      </c>
    </row>
    <row r="2483" spans="1:20" x14ac:dyDescent="0.2">
      <c r="A2483">
        <v>2550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1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0</v>
      </c>
      <c r="S2483">
        <v>0</v>
      </c>
      <c r="T2483" s="5">
        <v>2</v>
      </c>
    </row>
    <row r="2484" spans="1:20" x14ac:dyDescent="0.2">
      <c r="A2484">
        <v>2551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1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1</v>
      </c>
      <c r="R2484">
        <v>0</v>
      </c>
      <c r="S2484">
        <v>0</v>
      </c>
      <c r="T2484" s="5">
        <v>2</v>
      </c>
    </row>
    <row r="2485" spans="1:20" x14ac:dyDescent="0.2">
      <c r="A2485">
        <v>2552</v>
      </c>
      <c r="B2485">
        <v>0</v>
      </c>
      <c r="C2485">
        <v>0</v>
      </c>
      <c r="D2485">
        <v>0</v>
      </c>
      <c r="E2485">
        <v>0</v>
      </c>
      <c r="F2485">
        <v>1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 s="5">
        <v>1</v>
      </c>
    </row>
    <row r="2486" spans="1:20" x14ac:dyDescent="0.2">
      <c r="A2486">
        <v>2553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1</v>
      </c>
      <c r="M2486">
        <v>0</v>
      </c>
      <c r="N2486">
        <v>0</v>
      </c>
      <c r="O2486">
        <v>0</v>
      </c>
      <c r="P2486">
        <v>1</v>
      </c>
      <c r="Q2486">
        <v>1</v>
      </c>
      <c r="R2486">
        <v>0</v>
      </c>
      <c r="S2486">
        <v>0</v>
      </c>
      <c r="T2486" s="5">
        <v>3</v>
      </c>
    </row>
    <row r="2487" spans="1:20" x14ac:dyDescent="0.2">
      <c r="A2487">
        <v>2554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1</v>
      </c>
      <c r="M2487">
        <v>0</v>
      </c>
      <c r="N2487">
        <v>0</v>
      </c>
      <c r="O2487">
        <v>0</v>
      </c>
      <c r="P2487">
        <v>1</v>
      </c>
      <c r="Q2487">
        <v>1</v>
      </c>
      <c r="R2487">
        <v>0</v>
      </c>
      <c r="S2487">
        <v>0</v>
      </c>
      <c r="T2487" s="5">
        <v>3</v>
      </c>
    </row>
    <row r="2488" spans="1:20" x14ac:dyDescent="0.2">
      <c r="A2488">
        <v>2555</v>
      </c>
      <c r="B2488">
        <v>0</v>
      </c>
      <c r="C2488">
        <v>0</v>
      </c>
      <c r="D2488">
        <v>0</v>
      </c>
      <c r="E2488">
        <v>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 s="5">
        <v>1</v>
      </c>
    </row>
    <row r="2489" spans="1:20" x14ac:dyDescent="0.2">
      <c r="A2489">
        <v>2556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0</v>
      </c>
      <c r="H2489">
        <v>0</v>
      </c>
      <c r="I2489">
        <v>1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</v>
      </c>
      <c r="P2489">
        <v>0</v>
      </c>
      <c r="Q2489">
        <v>0</v>
      </c>
      <c r="R2489">
        <v>0</v>
      </c>
      <c r="S2489">
        <v>0</v>
      </c>
      <c r="T2489" s="5">
        <v>3</v>
      </c>
    </row>
    <row r="2490" spans="1:20" x14ac:dyDescent="0.2">
      <c r="A2490">
        <v>2557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 s="5">
        <v>1</v>
      </c>
    </row>
    <row r="2491" spans="1:20" x14ac:dyDescent="0.2">
      <c r="A2491">
        <v>2558</v>
      </c>
      <c r="B2491">
        <v>0</v>
      </c>
      <c r="C2491">
        <v>0</v>
      </c>
      <c r="D2491">
        <v>0</v>
      </c>
      <c r="E2491">
        <v>0</v>
      </c>
      <c r="F2491">
        <v>1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1</v>
      </c>
      <c r="P2491">
        <v>0</v>
      </c>
      <c r="Q2491">
        <v>0</v>
      </c>
      <c r="R2491">
        <v>0</v>
      </c>
      <c r="S2491">
        <v>0</v>
      </c>
      <c r="T2491" s="5">
        <v>2</v>
      </c>
    </row>
    <row r="2492" spans="1:20" x14ac:dyDescent="0.2">
      <c r="A2492">
        <v>2559</v>
      </c>
      <c r="B2492">
        <v>0</v>
      </c>
      <c r="C2492">
        <v>0</v>
      </c>
      <c r="D2492">
        <v>1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 s="5">
        <v>2</v>
      </c>
    </row>
    <row r="2493" spans="1:20" x14ac:dyDescent="0.2">
      <c r="A2493">
        <v>2560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1</v>
      </c>
      <c r="J2493">
        <v>0</v>
      </c>
      <c r="K2493">
        <v>0</v>
      </c>
      <c r="L2493">
        <v>1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 s="5">
        <v>2</v>
      </c>
    </row>
    <row r="2494" spans="1:20" x14ac:dyDescent="0.2">
      <c r="A2494">
        <v>2561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1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1</v>
      </c>
      <c r="R2494">
        <v>0</v>
      </c>
      <c r="S2494">
        <v>0</v>
      </c>
      <c r="T2494" s="5">
        <v>2</v>
      </c>
    </row>
    <row r="2495" spans="1:20" x14ac:dyDescent="0.2">
      <c r="A2495">
        <v>2562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 s="5">
        <v>1</v>
      </c>
    </row>
    <row r="2496" spans="1:20" x14ac:dyDescent="0.2">
      <c r="A2496">
        <v>2563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1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 s="5">
        <v>1</v>
      </c>
    </row>
    <row r="2497" spans="1:20" x14ac:dyDescent="0.2">
      <c r="A2497">
        <v>2564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1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 s="5">
        <v>1</v>
      </c>
    </row>
    <row r="2498" spans="1:20" x14ac:dyDescent="0.2">
      <c r="A2498">
        <v>2565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1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 s="5">
        <v>1</v>
      </c>
    </row>
    <row r="2499" spans="1:20" x14ac:dyDescent="0.2">
      <c r="A2499">
        <v>2566</v>
      </c>
      <c r="B2499">
        <v>0</v>
      </c>
      <c r="C2499">
        <v>0</v>
      </c>
      <c r="D2499">
        <v>1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 s="5">
        <v>2</v>
      </c>
    </row>
    <row r="2500" spans="1:20" x14ac:dyDescent="0.2">
      <c r="A2500">
        <v>2567</v>
      </c>
      <c r="B2500">
        <v>0</v>
      </c>
      <c r="C2500">
        <v>0</v>
      </c>
      <c r="D2500">
        <v>0</v>
      </c>
      <c r="E2500">
        <v>0</v>
      </c>
      <c r="F2500">
        <v>1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 s="5">
        <v>1</v>
      </c>
    </row>
    <row r="2501" spans="1:20" x14ac:dyDescent="0.2">
      <c r="A2501">
        <v>2568</v>
      </c>
      <c r="B2501">
        <v>1</v>
      </c>
      <c r="C2501">
        <v>0</v>
      </c>
      <c r="D2501">
        <v>0</v>
      </c>
      <c r="E2501">
        <v>0</v>
      </c>
      <c r="F2501">
        <v>0</v>
      </c>
      <c r="G2501">
        <v>1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 s="5">
        <v>2</v>
      </c>
    </row>
    <row r="2502" spans="1:20" x14ac:dyDescent="0.2">
      <c r="A2502">
        <v>2569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1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0</v>
      </c>
      <c r="T2502" s="5">
        <v>2</v>
      </c>
    </row>
    <row r="2503" spans="1:20" x14ac:dyDescent="0.2">
      <c r="A2503">
        <v>2570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1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</v>
      </c>
      <c r="P2503">
        <v>0</v>
      </c>
      <c r="Q2503">
        <v>0</v>
      </c>
      <c r="R2503">
        <v>0</v>
      </c>
      <c r="S2503">
        <v>0</v>
      </c>
      <c r="T2503" s="5">
        <v>2</v>
      </c>
    </row>
    <row r="2504" spans="1:20" x14ac:dyDescent="0.2">
      <c r="A2504">
        <v>2571</v>
      </c>
      <c r="B2504">
        <v>1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1</v>
      </c>
      <c r="Q2504">
        <v>1</v>
      </c>
      <c r="R2504">
        <v>0</v>
      </c>
      <c r="S2504">
        <v>0</v>
      </c>
      <c r="T2504" s="5">
        <v>3</v>
      </c>
    </row>
    <row r="2505" spans="1:20" x14ac:dyDescent="0.2">
      <c r="A2505">
        <v>2572</v>
      </c>
      <c r="B2505">
        <v>0</v>
      </c>
      <c r="C2505">
        <v>0</v>
      </c>
      <c r="D2505">
        <v>0</v>
      </c>
      <c r="E2505">
        <v>0</v>
      </c>
      <c r="F2505">
        <v>1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</v>
      </c>
      <c r="P2505">
        <v>0</v>
      </c>
      <c r="Q2505">
        <v>0</v>
      </c>
      <c r="R2505">
        <v>0</v>
      </c>
      <c r="S2505">
        <v>0</v>
      </c>
      <c r="T2505" s="5">
        <v>2</v>
      </c>
    </row>
    <row r="2506" spans="1:20" x14ac:dyDescent="0.2">
      <c r="A2506">
        <v>2573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1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 s="5">
        <v>1</v>
      </c>
    </row>
    <row r="2507" spans="1:20" x14ac:dyDescent="0.2">
      <c r="A2507">
        <v>2574</v>
      </c>
      <c r="B2507">
        <v>0</v>
      </c>
      <c r="C2507">
        <v>0</v>
      </c>
      <c r="D2507">
        <v>0</v>
      </c>
      <c r="E2507">
        <v>0</v>
      </c>
      <c r="F2507">
        <v>1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 s="5">
        <v>1</v>
      </c>
    </row>
    <row r="2508" spans="1:20" x14ac:dyDescent="0.2">
      <c r="A2508">
        <v>2575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 s="5">
        <v>1</v>
      </c>
    </row>
    <row r="2509" spans="1:20" x14ac:dyDescent="0.2">
      <c r="A2509">
        <v>2576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1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 s="5">
        <v>1</v>
      </c>
    </row>
    <row r="2510" spans="1:20" x14ac:dyDescent="0.2">
      <c r="A2510">
        <v>2577</v>
      </c>
      <c r="B2510">
        <v>0</v>
      </c>
      <c r="C2510">
        <v>0</v>
      </c>
      <c r="D2510">
        <v>0</v>
      </c>
      <c r="E2510">
        <v>0</v>
      </c>
      <c r="F2510">
        <v>1</v>
      </c>
      <c r="G2510">
        <v>0</v>
      </c>
      <c r="H2510">
        <v>0</v>
      </c>
      <c r="I2510">
        <v>1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 s="5">
        <v>2</v>
      </c>
    </row>
    <row r="2511" spans="1:20" x14ac:dyDescent="0.2">
      <c r="A2511">
        <v>2578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1</v>
      </c>
      <c r="Q2511">
        <v>0</v>
      </c>
      <c r="R2511">
        <v>0</v>
      </c>
      <c r="S2511">
        <v>0</v>
      </c>
      <c r="T2511" s="5">
        <v>1</v>
      </c>
    </row>
    <row r="2512" spans="1:20" x14ac:dyDescent="0.2">
      <c r="A2512">
        <v>2579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 s="5">
        <v>1</v>
      </c>
    </row>
    <row r="2513" spans="1:20" x14ac:dyDescent="0.2">
      <c r="A2513">
        <v>2580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 s="5">
        <v>1</v>
      </c>
    </row>
    <row r="2514" spans="1:20" x14ac:dyDescent="0.2">
      <c r="A2514">
        <v>2581</v>
      </c>
      <c r="B2514">
        <v>0</v>
      </c>
      <c r="C2514">
        <v>0</v>
      </c>
      <c r="D2514">
        <v>0</v>
      </c>
      <c r="E2514">
        <v>0</v>
      </c>
      <c r="F2514">
        <v>1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1</v>
      </c>
      <c r="P2514">
        <v>0</v>
      </c>
      <c r="Q2514">
        <v>0</v>
      </c>
      <c r="R2514">
        <v>0</v>
      </c>
      <c r="S2514">
        <v>0</v>
      </c>
      <c r="T2514" s="5">
        <v>2</v>
      </c>
    </row>
    <row r="2515" spans="1:20" x14ac:dyDescent="0.2">
      <c r="A2515">
        <v>2582</v>
      </c>
      <c r="B2515">
        <v>1</v>
      </c>
      <c r="C2515">
        <v>0</v>
      </c>
      <c r="D2515">
        <v>0</v>
      </c>
      <c r="E2515">
        <v>0</v>
      </c>
      <c r="F2515">
        <v>1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 s="5">
        <v>2</v>
      </c>
    </row>
    <row r="2516" spans="1:20" x14ac:dyDescent="0.2">
      <c r="A2516">
        <v>2583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1</v>
      </c>
      <c r="O2516">
        <v>0</v>
      </c>
      <c r="P2516">
        <v>0</v>
      </c>
      <c r="Q2516">
        <v>0</v>
      </c>
      <c r="R2516">
        <v>0</v>
      </c>
      <c r="S2516">
        <v>0</v>
      </c>
      <c r="T2516" s="5">
        <v>1</v>
      </c>
    </row>
    <row r="2517" spans="1:20" x14ac:dyDescent="0.2">
      <c r="A2517">
        <v>2584</v>
      </c>
      <c r="B2517">
        <v>0</v>
      </c>
      <c r="C2517">
        <v>0</v>
      </c>
      <c r="D2517">
        <v>0</v>
      </c>
      <c r="E2517">
        <v>0</v>
      </c>
      <c r="F2517">
        <v>1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 s="5">
        <v>1</v>
      </c>
    </row>
    <row r="2518" spans="1:20" x14ac:dyDescent="0.2">
      <c r="A2518">
        <v>2585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1</v>
      </c>
      <c r="P2518">
        <v>0</v>
      </c>
      <c r="Q2518">
        <v>0</v>
      </c>
      <c r="R2518">
        <v>0</v>
      </c>
      <c r="S2518">
        <v>0</v>
      </c>
      <c r="T2518" s="5">
        <v>2</v>
      </c>
    </row>
    <row r="2519" spans="1:20" x14ac:dyDescent="0.2">
      <c r="A2519">
        <v>2586</v>
      </c>
      <c r="B2519">
        <v>0</v>
      </c>
      <c r="C2519">
        <v>0</v>
      </c>
      <c r="D2519">
        <v>0</v>
      </c>
      <c r="E2519">
        <v>0</v>
      </c>
      <c r="F2519">
        <v>1</v>
      </c>
      <c r="G2519">
        <v>1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1</v>
      </c>
      <c r="R2519">
        <v>0</v>
      </c>
      <c r="S2519">
        <v>0</v>
      </c>
      <c r="T2519" s="5">
        <v>3</v>
      </c>
    </row>
    <row r="2520" spans="1:20" x14ac:dyDescent="0.2">
      <c r="A2520">
        <v>2587</v>
      </c>
      <c r="B2520">
        <v>0</v>
      </c>
      <c r="C2520">
        <v>0</v>
      </c>
      <c r="D2520">
        <v>0</v>
      </c>
      <c r="E2520">
        <v>0</v>
      </c>
      <c r="F2520">
        <v>1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 s="5">
        <v>1</v>
      </c>
    </row>
    <row r="2521" spans="1:20" x14ac:dyDescent="0.2">
      <c r="A2521">
        <v>2588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1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 s="5">
        <v>1</v>
      </c>
    </row>
    <row r="2522" spans="1:20" x14ac:dyDescent="0.2">
      <c r="A2522">
        <v>2589</v>
      </c>
      <c r="B2522">
        <v>0</v>
      </c>
      <c r="C2522">
        <v>0</v>
      </c>
      <c r="D2522">
        <v>0</v>
      </c>
      <c r="E2522">
        <v>0</v>
      </c>
      <c r="F2522">
        <v>1</v>
      </c>
      <c r="G2522">
        <v>0</v>
      </c>
      <c r="H2522">
        <v>0</v>
      </c>
      <c r="I2522">
        <v>1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1</v>
      </c>
      <c r="P2522">
        <v>0</v>
      </c>
      <c r="Q2522">
        <v>0</v>
      </c>
      <c r="R2522">
        <v>0</v>
      </c>
      <c r="S2522">
        <v>0</v>
      </c>
      <c r="T2522" s="5">
        <v>3</v>
      </c>
    </row>
    <row r="2523" spans="1:20" x14ac:dyDescent="0.2">
      <c r="A2523">
        <v>2590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 s="5">
        <v>1</v>
      </c>
    </row>
    <row r="2524" spans="1:20" x14ac:dyDescent="0.2">
      <c r="A2524">
        <v>2591</v>
      </c>
      <c r="B2524">
        <v>0</v>
      </c>
      <c r="C2524">
        <v>0</v>
      </c>
      <c r="D2524">
        <v>0</v>
      </c>
      <c r="E2524">
        <v>0</v>
      </c>
      <c r="F2524">
        <v>1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1</v>
      </c>
      <c r="P2524">
        <v>0</v>
      </c>
      <c r="Q2524">
        <v>0</v>
      </c>
      <c r="R2524">
        <v>0</v>
      </c>
      <c r="S2524">
        <v>0</v>
      </c>
      <c r="T2524" s="5">
        <v>2</v>
      </c>
    </row>
    <row r="2525" spans="1:20" x14ac:dyDescent="0.2">
      <c r="A2525">
        <v>2592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1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 s="5">
        <v>1</v>
      </c>
    </row>
    <row r="2526" spans="1:20" x14ac:dyDescent="0.2">
      <c r="A2526">
        <v>2593</v>
      </c>
      <c r="B2526">
        <v>0</v>
      </c>
      <c r="C2526">
        <v>0</v>
      </c>
      <c r="D2526">
        <v>0</v>
      </c>
      <c r="E2526">
        <v>0</v>
      </c>
      <c r="F2526">
        <v>1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 s="5">
        <v>1</v>
      </c>
    </row>
    <row r="2527" spans="1:20" x14ac:dyDescent="0.2">
      <c r="A2527">
        <v>2594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1</v>
      </c>
      <c r="P2527">
        <v>1</v>
      </c>
      <c r="Q2527">
        <v>0</v>
      </c>
      <c r="R2527">
        <v>0</v>
      </c>
      <c r="S2527">
        <v>0</v>
      </c>
      <c r="T2527" s="5">
        <v>3</v>
      </c>
    </row>
    <row r="2528" spans="1:20" x14ac:dyDescent="0.2">
      <c r="A2528">
        <v>2595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1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 s="5">
        <v>1</v>
      </c>
    </row>
    <row r="2529" spans="1:20" x14ac:dyDescent="0.2">
      <c r="A2529">
        <v>2596</v>
      </c>
      <c r="B2529">
        <v>0</v>
      </c>
      <c r="C2529">
        <v>0</v>
      </c>
      <c r="D2529">
        <v>0</v>
      </c>
      <c r="E2529">
        <v>0</v>
      </c>
      <c r="F2529">
        <v>1</v>
      </c>
      <c r="G2529">
        <v>0</v>
      </c>
      <c r="H2529">
        <v>0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 s="5">
        <v>2</v>
      </c>
    </row>
    <row r="2530" spans="1:20" x14ac:dyDescent="0.2">
      <c r="A2530">
        <v>2597</v>
      </c>
      <c r="B2530">
        <v>0</v>
      </c>
      <c r="C2530">
        <v>0</v>
      </c>
      <c r="D2530">
        <v>0</v>
      </c>
      <c r="E2530">
        <v>0</v>
      </c>
      <c r="F2530">
        <v>1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1</v>
      </c>
      <c r="P2530">
        <v>0</v>
      </c>
      <c r="Q2530">
        <v>0</v>
      </c>
      <c r="R2530">
        <v>0</v>
      </c>
      <c r="S2530">
        <v>0</v>
      </c>
      <c r="T2530" s="5">
        <v>2</v>
      </c>
    </row>
    <row r="2531" spans="1:20" x14ac:dyDescent="0.2">
      <c r="A2531">
        <v>2598</v>
      </c>
      <c r="B2531">
        <v>0</v>
      </c>
      <c r="C2531">
        <v>0</v>
      </c>
      <c r="D2531">
        <v>0</v>
      </c>
      <c r="E2531">
        <v>0</v>
      </c>
      <c r="F2531">
        <v>1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 s="5">
        <v>1</v>
      </c>
    </row>
    <row r="2532" spans="1:20" x14ac:dyDescent="0.2">
      <c r="A2532">
        <v>2599</v>
      </c>
      <c r="B2532">
        <v>0</v>
      </c>
      <c r="C2532">
        <v>0</v>
      </c>
      <c r="D2532">
        <v>0</v>
      </c>
      <c r="E2532">
        <v>0</v>
      </c>
      <c r="F2532">
        <v>1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 s="5">
        <v>1</v>
      </c>
    </row>
    <row r="2533" spans="1:20" x14ac:dyDescent="0.2">
      <c r="A2533">
        <v>2600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1</v>
      </c>
      <c r="Q2533">
        <v>1</v>
      </c>
      <c r="R2533">
        <v>0</v>
      </c>
      <c r="S2533">
        <v>0</v>
      </c>
      <c r="T2533" s="5">
        <v>3</v>
      </c>
    </row>
    <row r="2534" spans="1:20" x14ac:dyDescent="0.2">
      <c r="A2534">
        <v>2601</v>
      </c>
      <c r="B2534">
        <v>0</v>
      </c>
      <c r="C2534">
        <v>0</v>
      </c>
      <c r="D2534">
        <v>0</v>
      </c>
      <c r="E2534">
        <v>0</v>
      </c>
      <c r="F2534">
        <v>1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 s="5">
        <v>1</v>
      </c>
    </row>
    <row r="2535" spans="1:20" x14ac:dyDescent="0.2">
      <c r="A2535">
        <v>2602</v>
      </c>
      <c r="B2535">
        <v>0</v>
      </c>
      <c r="C2535">
        <v>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1</v>
      </c>
      <c r="Q2535">
        <v>0</v>
      </c>
      <c r="R2535">
        <v>0</v>
      </c>
      <c r="S2535">
        <v>0</v>
      </c>
      <c r="T2535" s="5">
        <v>2</v>
      </c>
    </row>
    <row r="2536" spans="1:20" x14ac:dyDescent="0.2">
      <c r="A2536">
        <v>2603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 s="5">
        <v>1</v>
      </c>
    </row>
    <row r="2537" spans="1:20" x14ac:dyDescent="0.2">
      <c r="A2537">
        <v>2604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1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 s="5">
        <v>1</v>
      </c>
    </row>
    <row r="2538" spans="1:20" x14ac:dyDescent="0.2">
      <c r="A2538">
        <v>2605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0</v>
      </c>
      <c r="T2538" s="5">
        <v>2</v>
      </c>
    </row>
    <row r="2539" spans="1:20" x14ac:dyDescent="0.2">
      <c r="A2539">
        <v>2606</v>
      </c>
      <c r="B2539">
        <v>0</v>
      </c>
      <c r="C2539">
        <v>0</v>
      </c>
      <c r="D2539">
        <v>0</v>
      </c>
      <c r="E2539">
        <v>0</v>
      </c>
      <c r="F2539">
        <v>1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1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 s="5">
        <v>2</v>
      </c>
    </row>
    <row r="2540" spans="1:20" x14ac:dyDescent="0.2">
      <c r="A2540">
        <v>2607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1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 s="5">
        <v>1</v>
      </c>
    </row>
    <row r="2541" spans="1:20" x14ac:dyDescent="0.2">
      <c r="A2541">
        <v>2608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0</v>
      </c>
      <c r="S2541">
        <v>0</v>
      </c>
      <c r="T2541" s="5">
        <v>1</v>
      </c>
    </row>
    <row r="2542" spans="1:20" x14ac:dyDescent="0.2">
      <c r="A2542">
        <v>2609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1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 s="5">
        <v>1</v>
      </c>
    </row>
    <row r="2543" spans="1:20" x14ac:dyDescent="0.2">
      <c r="A2543">
        <v>2610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1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 s="5">
        <v>1</v>
      </c>
    </row>
    <row r="2544" spans="1:20" x14ac:dyDescent="0.2">
      <c r="A2544">
        <v>2611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 s="5">
        <v>1</v>
      </c>
    </row>
    <row r="2545" spans="1:20" x14ac:dyDescent="0.2">
      <c r="A2545">
        <v>2612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1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 s="5">
        <v>1</v>
      </c>
    </row>
    <row r="2546" spans="1:20" x14ac:dyDescent="0.2">
      <c r="A2546">
        <v>2613</v>
      </c>
      <c r="B2546">
        <v>1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1</v>
      </c>
      <c r="M2546">
        <v>0</v>
      </c>
      <c r="N2546">
        <v>0</v>
      </c>
      <c r="O2546">
        <v>0</v>
      </c>
      <c r="P2546">
        <v>1</v>
      </c>
      <c r="Q2546">
        <v>0</v>
      </c>
      <c r="R2546">
        <v>0</v>
      </c>
      <c r="S2546">
        <v>0</v>
      </c>
      <c r="T2546" s="5">
        <v>3</v>
      </c>
    </row>
    <row r="2547" spans="1:20" x14ac:dyDescent="0.2">
      <c r="A2547">
        <v>2614</v>
      </c>
      <c r="B2547">
        <v>1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</v>
      </c>
      <c r="M2547">
        <v>0</v>
      </c>
      <c r="N2547">
        <v>0</v>
      </c>
      <c r="O2547">
        <v>0</v>
      </c>
      <c r="P2547">
        <v>1</v>
      </c>
      <c r="Q2547">
        <v>0</v>
      </c>
      <c r="R2547">
        <v>0</v>
      </c>
      <c r="S2547">
        <v>0</v>
      </c>
      <c r="T2547" s="5">
        <v>3</v>
      </c>
    </row>
    <row r="2548" spans="1:20" x14ac:dyDescent="0.2">
      <c r="A2548">
        <v>2615</v>
      </c>
      <c r="B2548">
        <v>0</v>
      </c>
      <c r="C2548">
        <v>1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1</v>
      </c>
      <c r="Q2548">
        <v>0</v>
      </c>
      <c r="R2548">
        <v>0</v>
      </c>
      <c r="S2548">
        <v>0</v>
      </c>
      <c r="T2548" s="5">
        <v>2</v>
      </c>
    </row>
    <row r="2549" spans="1:20" x14ac:dyDescent="0.2">
      <c r="A2549">
        <v>2616</v>
      </c>
      <c r="B2549">
        <v>1</v>
      </c>
      <c r="C2549">
        <v>0</v>
      </c>
      <c r="D2549">
        <v>0</v>
      </c>
      <c r="E2549">
        <v>0</v>
      </c>
      <c r="F2549">
        <v>0</v>
      </c>
      <c r="G2549">
        <v>1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 s="5">
        <v>2</v>
      </c>
    </row>
    <row r="2550" spans="1:20" x14ac:dyDescent="0.2">
      <c r="A2550">
        <v>2617</v>
      </c>
      <c r="B2550">
        <v>1</v>
      </c>
      <c r="C2550">
        <v>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0</v>
      </c>
      <c r="S2550">
        <v>0</v>
      </c>
      <c r="T2550" s="5">
        <v>4</v>
      </c>
    </row>
    <row r="2551" spans="1:20" x14ac:dyDescent="0.2">
      <c r="A2551">
        <v>2618</v>
      </c>
      <c r="B2551">
        <v>0</v>
      </c>
      <c r="C2551">
        <v>0</v>
      </c>
      <c r="D2551">
        <v>0</v>
      </c>
      <c r="E2551">
        <v>0</v>
      </c>
      <c r="F2551">
        <v>1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 s="5">
        <v>1</v>
      </c>
    </row>
    <row r="2552" spans="1:20" x14ac:dyDescent="0.2">
      <c r="A2552">
        <v>2619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1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 s="5">
        <v>1</v>
      </c>
    </row>
    <row r="2553" spans="1:20" x14ac:dyDescent="0.2">
      <c r="A2553">
        <v>2620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1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1</v>
      </c>
      <c r="P2553">
        <v>0</v>
      </c>
      <c r="Q2553">
        <v>0</v>
      </c>
      <c r="R2553">
        <v>0</v>
      </c>
      <c r="S2553">
        <v>0</v>
      </c>
      <c r="T2553" s="5">
        <v>2</v>
      </c>
    </row>
    <row r="2554" spans="1:20" x14ac:dyDescent="0.2">
      <c r="A2554">
        <v>2621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1</v>
      </c>
      <c r="P2554">
        <v>0</v>
      </c>
      <c r="Q2554">
        <v>0</v>
      </c>
      <c r="R2554">
        <v>0</v>
      </c>
      <c r="S2554">
        <v>0</v>
      </c>
      <c r="T2554" s="5">
        <v>2</v>
      </c>
    </row>
    <row r="2555" spans="1:20" x14ac:dyDescent="0.2">
      <c r="A2555">
        <v>2622</v>
      </c>
      <c r="B2555">
        <v>0</v>
      </c>
      <c r="C2555">
        <v>0</v>
      </c>
      <c r="D2555">
        <v>0</v>
      </c>
      <c r="E2555">
        <v>0</v>
      </c>
      <c r="F2555">
        <v>1</v>
      </c>
      <c r="G2555">
        <v>0</v>
      </c>
      <c r="H2555">
        <v>0</v>
      </c>
      <c r="I2555">
        <v>0</v>
      </c>
      <c r="J2555">
        <v>1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 s="5">
        <v>2</v>
      </c>
    </row>
    <row r="2556" spans="1:20" x14ac:dyDescent="0.2">
      <c r="A2556">
        <v>2623</v>
      </c>
      <c r="B2556">
        <v>0</v>
      </c>
      <c r="C2556">
        <v>0</v>
      </c>
      <c r="D2556">
        <v>0</v>
      </c>
      <c r="E2556">
        <v>0</v>
      </c>
      <c r="F2556">
        <v>1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 s="5">
        <v>1</v>
      </c>
    </row>
    <row r="2557" spans="1:20" x14ac:dyDescent="0.2">
      <c r="A2557">
        <v>2624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1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 s="5">
        <v>1</v>
      </c>
    </row>
    <row r="2558" spans="1:20" x14ac:dyDescent="0.2">
      <c r="A2558">
        <v>2625</v>
      </c>
      <c r="B2558">
        <v>1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 s="5">
        <v>1</v>
      </c>
    </row>
    <row r="2559" spans="1:20" x14ac:dyDescent="0.2">
      <c r="A2559">
        <v>2626</v>
      </c>
      <c r="B2559">
        <v>0</v>
      </c>
      <c r="C2559">
        <v>0</v>
      </c>
      <c r="D2559">
        <v>0</v>
      </c>
      <c r="E2559">
        <v>0</v>
      </c>
      <c r="F2559">
        <v>1</v>
      </c>
      <c r="G2559">
        <v>0</v>
      </c>
      <c r="H2559">
        <v>0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1</v>
      </c>
      <c r="P2559">
        <v>0</v>
      </c>
      <c r="Q2559">
        <v>0</v>
      </c>
      <c r="R2559">
        <v>0</v>
      </c>
      <c r="S2559">
        <v>0</v>
      </c>
      <c r="T2559" s="5">
        <v>3</v>
      </c>
    </row>
    <row r="2560" spans="1:20" x14ac:dyDescent="0.2">
      <c r="A2560">
        <v>2627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1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 s="5">
        <v>2</v>
      </c>
    </row>
    <row r="2561" spans="1:20" x14ac:dyDescent="0.2">
      <c r="A2561">
        <v>2628</v>
      </c>
      <c r="B2561">
        <v>1</v>
      </c>
      <c r="C2561">
        <v>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1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0</v>
      </c>
      <c r="T2561" s="5">
        <v>4</v>
      </c>
    </row>
    <row r="2562" spans="1:20" x14ac:dyDescent="0.2">
      <c r="A2562">
        <v>2629</v>
      </c>
      <c r="B2562">
        <v>0</v>
      </c>
      <c r="C2562">
        <v>0</v>
      </c>
      <c r="D2562">
        <v>0</v>
      </c>
      <c r="E2562">
        <v>0</v>
      </c>
      <c r="F2562">
        <v>1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1</v>
      </c>
      <c r="P2562">
        <v>0</v>
      </c>
      <c r="Q2562">
        <v>0</v>
      </c>
      <c r="R2562">
        <v>0</v>
      </c>
      <c r="S2562">
        <v>0</v>
      </c>
      <c r="T2562" s="5">
        <v>2</v>
      </c>
    </row>
    <row r="2563" spans="1:20" x14ac:dyDescent="0.2">
      <c r="A2563">
        <v>2630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1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 s="5">
        <v>1</v>
      </c>
    </row>
    <row r="2564" spans="1:20" x14ac:dyDescent="0.2">
      <c r="A2564">
        <v>2631</v>
      </c>
      <c r="B2564">
        <v>0</v>
      </c>
      <c r="C2564">
        <v>0</v>
      </c>
      <c r="D2564">
        <v>0</v>
      </c>
      <c r="E2564">
        <v>0</v>
      </c>
      <c r="F2564">
        <v>1</v>
      </c>
      <c r="G2564">
        <v>0</v>
      </c>
      <c r="H2564">
        <v>0</v>
      </c>
      <c r="I2564">
        <v>0</v>
      </c>
      <c r="J2564">
        <v>0</v>
      </c>
      <c r="K2564">
        <v>1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1</v>
      </c>
      <c r="R2564">
        <v>0</v>
      </c>
      <c r="S2564">
        <v>0</v>
      </c>
      <c r="T2564" s="5">
        <v>3</v>
      </c>
    </row>
    <row r="2565" spans="1:20" x14ac:dyDescent="0.2">
      <c r="A2565">
        <v>2632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1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 s="5">
        <v>1</v>
      </c>
    </row>
    <row r="2566" spans="1:20" x14ac:dyDescent="0.2">
      <c r="A2566">
        <v>2633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1</v>
      </c>
      <c r="M2566">
        <v>0</v>
      </c>
      <c r="N2566">
        <v>0</v>
      </c>
      <c r="O2566">
        <v>1</v>
      </c>
      <c r="P2566">
        <v>0</v>
      </c>
      <c r="Q2566">
        <v>0</v>
      </c>
      <c r="R2566">
        <v>0</v>
      </c>
      <c r="S2566">
        <v>0</v>
      </c>
      <c r="T2566" s="5">
        <v>2</v>
      </c>
    </row>
    <row r="2567" spans="1:20" x14ac:dyDescent="0.2">
      <c r="A2567">
        <v>2634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 s="5">
        <v>1</v>
      </c>
    </row>
    <row r="2568" spans="1:20" x14ac:dyDescent="0.2">
      <c r="A2568">
        <v>2635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 s="5">
        <v>1</v>
      </c>
    </row>
    <row r="2569" spans="1:20" x14ac:dyDescent="0.2">
      <c r="A2569">
        <v>2636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1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 s="5">
        <v>1</v>
      </c>
    </row>
    <row r="2570" spans="1:20" x14ac:dyDescent="0.2">
      <c r="A2570">
        <v>2637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1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 s="5">
        <v>1</v>
      </c>
    </row>
    <row r="2571" spans="1:20" x14ac:dyDescent="0.2">
      <c r="A2571">
        <v>2638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 s="5">
        <v>1</v>
      </c>
    </row>
    <row r="2572" spans="1:20" x14ac:dyDescent="0.2">
      <c r="A2572">
        <v>2639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 s="5">
        <v>1</v>
      </c>
    </row>
    <row r="2573" spans="1:20" x14ac:dyDescent="0.2">
      <c r="A2573">
        <v>2640</v>
      </c>
      <c r="B2573">
        <v>1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1</v>
      </c>
      <c r="Q2573">
        <v>0</v>
      </c>
      <c r="R2573">
        <v>0</v>
      </c>
      <c r="S2573">
        <v>0</v>
      </c>
      <c r="T2573" s="5">
        <v>3</v>
      </c>
    </row>
    <row r="2574" spans="1:20" x14ac:dyDescent="0.2">
      <c r="A2574">
        <v>2641</v>
      </c>
      <c r="B2574">
        <v>1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0</v>
      </c>
      <c r="S2574">
        <v>0</v>
      </c>
      <c r="T2574" s="5">
        <v>3</v>
      </c>
    </row>
    <row r="2575" spans="1:20" x14ac:dyDescent="0.2">
      <c r="A2575">
        <v>2642</v>
      </c>
      <c r="B2575">
        <v>1</v>
      </c>
      <c r="C2575">
        <v>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v>0</v>
      </c>
      <c r="T2575" s="5">
        <v>3</v>
      </c>
    </row>
    <row r="2576" spans="1:20" x14ac:dyDescent="0.2">
      <c r="A2576">
        <v>2643</v>
      </c>
      <c r="B2576">
        <v>1</v>
      </c>
      <c r="C2576">
        <v>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v>0</v>
      </c>
      <c r="T2576" s="5">
        <v>3</v>
      </c>
    </row>
    <row r="2577" spans="1:20" x14ac:dyDescent="0.2">
      <c r="A2577">
        <v>2644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1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 s="5">
        <v>1</v>
      </c>
    </row>
    <row r="2578" spans="1:20" x14ac:dyDescent="0.2">
      <c r="A2578">
        <v>2645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 s="5">
        <v>1</v>
      </c>
    </row>
    <row r="2579" spans="1:20" x14ac:dyDescent="0.2">
      <c r="A2579">
        <v>2646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 s="5">
        <v>1</v>
      </c>
    </row>
    <row r="2580" spans="1:20" x14ac:dyDescent="0.2">
      <c r="A2580">
        <v>2647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 s="5">
        <v>1</v>
      </c>
    </row>
    <row r="2581" spans="1:20" x14ac:dyDescent="0.2">
      <c r="A2581">
        <v>2648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 s="5">
        <v>1</v>
      </c>
    </row>
    <row r="2582" spans="1:20" x14ac:dyDescent="0.2">
      <c r="A2582">
        <v>2649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 s="5">
        <v>1</v>
      </c>
    </row>
    <row r="2583" spans="1:20" x14ac:dyDescent="0.2">
      <c r="A2583">
        <v>2650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 s="5">
        <v>1</v>
      </c>
    </row>
    <row r="2584" spans="1:20" x14ac:dyDescent="0.2">
      <c r="A2584">
        <v>2651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 s="5">
        <v>1</v>
      </c>
    </row>
    <row r="2585" spans="1:20" x14ac:dyDescent="0.2">
      <c r="A2585">
        <v>2652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1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 s="5">
        <v>1</v>
      </c>
    </row>
    <row r="2586" spans="1:20" x14ac:dyDescent="0.2">
      <c r="A2586">
        <v>2653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1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 s="5">
        <v>1</v>
      </c>
    </row>
    <row r="2587" spans="1:20" x14ac:dyDescent="0.2">
      <c r="A2587">
        <v>2654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1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 s="5">
        <v>1</v>
      </c>
    </row>
    <row r="2588" spans="1:20" x14ac:dyDescent="0.2">
      <c r="A2588">
        <v>2655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 s="5">
        <v>1</v>
      </c>
    </row>
    <row r="2589" spans="1:20" x14ac:dyDescent="0.2">
      <c r="A2589">
        <v>2656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1</v>
      </c>
      <c r="M2589">
        <v>0</v>
      </c>
      <c r="N2589">
        <v>0</v>
      </c>
      <c r="O2589">
        <v>0</v>
      </c>
      <c r="P2589">
        <v>1</v>
      </c>
      <c r="Q2589">
        <v>0</v>
      </c>
      <c r="R2589">
        <v>0</v>
      </c>
      <c r="S2589">
        <v>0</v>
      </c>
      <c r="T2589" s="5">
        <v>2</v>
      </c>
    </row>
    <row r="2590" spans="1:20" x14ac:dyDescent="0.2">
      <c r="A2590">
        <v>2657</v>
      </c>
      <c r="B2590">
        <v>0</v>
      </c>
      <c r="C2590">
        <v>0</v>
      </c>
      <c r="D2590">
        <v>0</v>
      </c>
      <c r="E2590">
        <v>0</v>
      </c>
      <c r="F2590">
        <v>1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1</v>
      </c>
      <c r="M2590">
        <v>1</v>
      </c>
      <c r="N2590">
        <v>0</v>
      </c>
      <c r="O2590">
        <v>0</v>
      </c>
      <c r="P2590">
        <v>1</v>
      </c>
      <c r="Q2590">
        <v>0</v>
      </c>
      <c r="R2590">
        <v>0</v>
      </c>
      <c r="S2590">
        <v>0</v>
      </c>
      <c r="T2590" s="5">
        <v>4</v>
      </c>
    </row>
    <row r="2591" spans="1:20" x14ac:dyDescent="0.2">
      <c r="A2591">
        <v>2658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v>0</v>
      </c>
      <c r="T2591" s="5">
        <v>1</v>
      </c>
    </row>
    <row r="2592" spans="1:20" x14ac:dyDescent="0.2">
      <c r="A2592">
        <v>2659</v>
      </c>
      <c r="B2592">
        <v>0</v>
      </c>
      <c r="C2592">
        <v>0</v>
      </c>
      <c r="D2592">
        <v>0</v>
      </c>
      <c r="E2592">
        <v>0</v>
      </c>
      <c r="F2592">
        <v>1</v>
      </c>
      <c r="G2592">
        <v>0</v>
      </c>
      <c r="H2592">
        <v>1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 s="5">
        <v>2</v>
      </c>
    </row>
    <row r="2593" spans="1:20" x14ac:dyDescent="0.2">
      <c r="A2593">
        <v>2660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0</v>
      </c>
      <c r="T2593" s="5">
        <v>1</v>
      </c>
    </row>
    <row r="2594" spans="1:20" x14ac:dyDescent="0.2">
      <c r="A2594">
        <v>2661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1</v>
      </c>
      <c r="Q2594">
        <v>0</v>
      </c>
      <c r="R2594">
        <v>0</v>
      </c>
      <c r="S2594">
        <v>0</v>
      </c>
      <c r="T2594" s="5">
        <v>1</v>
      </c>
    </row>
    <row r="2595" spans="1:20" x14ac:dyDescent="0.2">
      <c r="A2595">
        <v>2662</v>
      </c>
      <c r="B2595">
        <v>1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1</v>
      </c>
      <c r="Q2595">
        <v>0</v>
      </c>
      <c r="R2595">
        <v>1</v>
      </c>
      <c r="S2595">
        <v>0</v>
      </c>
      <c r="T2595" s="5">
        <v>3</v>
      </c>
    </row>
    <row r="2596" spans="1:20" x14ac:dyDescent="0.2">
      <c r="A2596">
        <v>2663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1</v>
      </c>
      <c r="Q2596">
        <v>0</v>
      </c>
      <c r="R2596">
        <v>0</v>
      </c>
      <c r="S2596">
        <v>0</v>
      </c>
      <c r="T2596" s="5">
        <v>1</v>
      </c>
    </row>
    <row r="2597" spans="1:20" x14ac:dyDescent="0.2">
      <c r="A2597">
        <v>2664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1</v>
      </c>
      <c r="M2597">
        <v>0</v>
      </c>
      <c r="N2597">
        <v>0</v>
      </c>
      <c r="O2597">
        <v>0</v>
      </c>
      <c r="P2597">
        <v>1</v>
      </c>
      <c r="Q2597">
        <v>0</v>
      </c>
      <c r="R2597">
        <v>0</v>
      </c>
      <c r="S2597">
        <v>0</v>
      </c>
      <c r="T2597" s="5">
        <v>2</v>
      </c>
    </row>
    <row r="2598" spans="1:20" x14ac:dyDescent="0.2">
      <c r="A2598">
        <v>2665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1</v>
      </c>
      <c r="Q2598">
        <v>0</v>
      </c>
      <c r="R2598">
        <v>0</v>
      </c>
      <c r="S2598">
        <v>0</v>
      </c>
      <c r="T2598" s="5">
        <v>1</v>
      </c>
    </row>
    <row r="2599" spans="1:20" x14ac:dyDescent="0.2">
      <c r="A2599">
        <v>2666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1</v>
      </c>
      <c r="Q2599">
        <v>0</v>
      </c>
      <c r="R2599">
        <v>0</v>
      </c>
      <c r="S2599">
        <v>0</v>
      </c>
      <c r="T2599" s="5">
        <v>1</v>
      </c>
    </row>
    <row r="2600" spans="1:20" x14ac:dyDescent="0.2">
      <c r="A2600">
        <v>2667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1</v>
      </c>
      <c r="Q2600">
        <v>0</v>
      </c>
      <c r="R2600">
        <v>0</v>
      </c>
      <c r="S2600">
        <v>0</v>
      </c>
      <c r="T2600" s="5">
        <v>1</v>
      </c>
    </row>
    <row r="2601" spans="1:20" x14ac:dyDescent="0.2">
      <c r="A2601">
        <v>2668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1</v>
      </c>
      <c r="M2601">
        <v>0</v>
      </c>
      <c r="N2601">
        <v>0</v>
      </c>
      <c r="O2601">
        <v>0</v>
      </c>
      <c r="P2601">
        <v>1</v>
      </c>
      <c r="Q2601">
        <v>0</v>
      </c>
      <c r="R2601">
        <v>0</v>
      </c>
      <c r="S2601">
        <v>0</v>
      </c>
      <c r="T2601" s="5">
        <v>2</v>
      </c>
    </row>
    <row r="2602" spans="1:20" x14ac:dyDescent="0.2">
      <c r="A2602">
        <v>2669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1</v>
      </c>
      <c r="S2602">
        <v>0</v>
      </c>
      <c r="T2602" s="5">
        <v>1</v>
      </c>
    </row>
    <row r="2603" spans="1:20" x14ac:dyDescent="0.2">
      <c r="A2603">
        <v>2670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1</v>
      </c>
      <c r="S2603">
        <v>0</v>
      </c>
      <c r="T2603" s="5">
        <v>1</v>
      </c>
    </row>
    <row r="2604" spans="1:20" x14ac:dyDescent="0.2">
      <c r="A2604">
        <v>2671</v>
      </c>
      <c r="B2604">
        <v>0</v>
      </c>
      <c r="C2604">
        <v>0</v>
      </c>
      <c r="D2604">
        <v>0</v>
      </c>
      <c r="E2604">
        <v>0</v>
      </c>
      <c r="F2604">
        <v>1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1</v>
      </c>
      <c r="P2604">
        <v>0</v>
      </c>
      <c r="Q2604">
        <v>0</v>
      </c>
      <c r="R2604">
        <v>0</v>
      </c>
      <c r="S2604">
        <v>0</v>
      </c>
      <c r="T2604" s="5">
        <v>2</v>
      </c>
    </row>
    <row r="2605" spans="1:20" x14ac:dyDescent="0.2">
      <c r="A2605">
        <v>2672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1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1</v>
      </c>
      <c r="Q2605">
        <v>1</v>
      </c>
      <c r="R2605">
        <v>0</v>
      </c>
      <c r="S2605">
        <v>0</v>
      </c>
      <c r="T2605" s="5">
        <v>3</v>
      </c>
    </row>
    <row r="2606" spans="1:20" x14ac:dyDescent="0.2">
      <c r="A2606">
        <v>2673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1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 s="5">
        <v>1</v>
      </c>
    </row>
    <row r="2607" spans="1:20" x14ac:dyDescent="0.2">
      <c r="A2607">
        <v>2674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1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 s="5">
        <v>1</v>
      </c>
    </row>
    <row r="2608" spans="1:20" x14ac:dyDescent="0.2">
      <c r="A2608">
        <v>2675</v>
      </c>
      <c r="B2608">
        <v>0</v>
      </c>
      <c r="C2608">
        <v>0</v>
      </c>
      <c r="D2608">
        <v>0</v>
      </c>
      <c r="E2608">
        <v>0</v>
      </c>
      <c r="F2608">
        <v>1</v>
      </c>
      <c r="G2608">
        <v>0</v>
      </c>
      <c r="H2608">
        <v>0</v>
      </c>
      <c r="I2608">
        <v>1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1</v>
      </c>
      <c r="P2608">
        <v>0</v>
      </c>
      <c r="Q2608">
        <v>0</v>
      </c>
      <c r="R2608">
        <v>0</v>
      </c>
      <c r="S2608">
        <v>0</v>
      </c>
      <c r="T2608" s="5">
        <v>3</v>
      </c>
    </row>
    <row r="2609" spans="1:20" x14ac:dyDescent="0.2">
      <c r="A2609">
        <v>2676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1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0</v>
      </c>
      <c r="T2609" s="5">
        <v>2</v>
      </c>
    </row>
    <row r="2610" spans="1:20" x14ac:dyDescent="0.2">
      <c r="A2610">
        <v>2677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 s="5">
        <v>1</v>
      </c>
    </row>
    <row r="2611" spans="1:20" x14ac:dyDescent="0.2">
      <c r="A2611">
        <v>2678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1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 s="5">
        <v>1</v>
      </c>
    </row>
    <row r="2612" spans="1:20" x14ac:dyDescent="0.2">
      <c r="A2612">
        <v>2679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1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1</v>
      </c>
      <c r="P2612">
        <v>0</v>
      </c>
      <c r="Q2612">
        <v>0</v>
      </c>
      <c r="R2612">
        <v>0</v>
      </c>
      <c r="S2612">
        <v>0</v>
      </c>
      <c r="T2612" s="5">
        <v>2</v>
      </c>
    </row>
    <row r="2613" spans="1:20" x14ac:dyDescent="0.2">
      <c r="A2613">
        <v>2680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1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 s="5">
        <v>1</v>
      </c>
    </row>
    <row r="2614" spans="1:20" x14ac:dyDescent="0.2">
      <c r="A2614">
        <v>2681</v>
      </c>
      <c r="B2614">
        <v>0</v>
      </c>
      <c r="C2614">
        <v>0</v>
      </c>
      <c r="D2614">
        <v>0</v>
      </c>
      <c r="E2614">
        <v>0</v>
      </c>
      <c r="F2614">
        <v>1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1</v>
      </c>
      <c r="P2614">
        <v>1</v>
      </c>
      <c r="Q2614">
        <v>0</v>
      </c>
      <c r="R2614">
        <v>0</v>
      </c>
      <c r="S2614">
        <v>0</v>
      </c>
      <c r="T2614" s="5">
        <v>3</v>
      </c>
    </row>
    <row r="2615" spans="1:20" x14ac:dyDescent="0.2">
      <c r="A2615">
        <v>2682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1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 s="5">
        <v>1</v>
      </c>
    </row>
    <row r="2616" spans="1:20" x14ac:dyDescent="0.2">
      <c r="A2616">
        <v>2683</v>
      </c>
      <c r="B2616">
        <v>0</v>
      </c>
      <c r="C2616">
        <v>0</v>
      </c>
      <c r="D2616">
        <v>0</v>
      </c>
      <c r="E2616">
        <v>0</v>
      </c>
      <c r="F2616">
        <v>1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 s="5">
        <v>1</v>
      </c>
    </row>
    <row r="2617" spans="1:20" x14ac:dyDescent="0.2">
      <c r="A2617">
        <v>2684</v>
      </c>
      <c r="B2617">
        <v>0</v>
      </c>
      <c r="C2617">
        <v>0</v>
      </c>
      <c r="D2617">
        <v>0</v>
      </c>
      <c r="E2617">
        <v>0</v>
      </c>
      <c r="F2617">
        <v>1</v>
      </c>
      <c r="G2617">
        <v>0</v>
      </c>
      <c r="H2617">
        <v>0</v>
      </c>
      <c r="I2617">
        <v>1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 s="5">
        <v>2</v>
      </c>
    </row>
    <row r="2618" spans="1:20" x14ac:dyDescent="0.2">
      <c r="A2618">
        <v>2685</v>
      </c>
      <c r="B2618">
        <v>0</v>
      </c>
      <c r="C2618">
        <v>0</v>
      </c>
      <c r="D2618">
        <v>0</v>
      </c>
      <c r="E2618">
        <v>0</v>
      </c>
      <c r="F2618">
        <v>1</v>
      </c>
      <c r="G2618">
        <v>0</v>
      </c>
      <c r="H2618">
        <v>0</v>
      </c>
      <c r="I2618">
        <v>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 s="5">
        <v>2</v>
      </c>
    </row>
    <row r="2619" spans="1:20" x14ac:dyDescent="0.2">
      <c r="A2619">
        <v>2686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1</v>
      </c>
      <c r="J2619">
        <v>0</v>
      </c>
      <c r="K2619">
        <v>0</v>
      </c>
      <c r="L2619">
        <v>0</v>
      </c>
      <c r="M2619">
        <v>0</v>
      </c>
      <c r="N2619">
        <v>1</v>
      </c>
      <c r="O2619">
        <v>0</v>
      </c>
      <c r="P2619">
        <v>0</v>
      </c>
      <c r="Q2619">
        <v>0</v>
      </c>
      <c r="R2619">
        <v>0</v>
      </c>
      <c r="S2619">
        <v>0</v>
      </c>
      <c r="T2619" s="5">
        <v>2</v>
      </c>
    </row>
    <row r="2620" spans="1:20" x14ac:dyDescent="0.2">
      <c r="A2620">
        <v>2687</v>
      </c>
      <c r="B2620">
        <v>0</v>
      </c>
      <c r="C2620">
        <v>0</v>
      </c>
      <c r="D2620">
        <v>1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 s="5">
        <v>2</v>
      </c>
    </row>
    <row r="2621" spans="1:20" x14ac:dyDescent="0.2">
      <c r="A2621">
        <v>2688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1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0</v>
      </c>
      <c r="T2621" s="5">
        <v>2</v>
      </c>
    </row>
    <row r="2622" spans="1:20" x14ac:dyDescent="0.2">
      <c r="A2622">
        <v>2689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1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 s="5">
        <v>1</v>
      </c>
    </row>
    <row r="2623" spans="1:20" x14ac:dyDescent="0.2">
      <c r="A2623">
        <v>2690</v>
      </c>
      <c r="B2623">
        <v>0</v>
      </c>
      <c r="C2623">
        <v>0</v>
      </c>
      <c r="D2623">
        <v>0</v>
      </c>
      <c r="E2623">
        <v>0</v>
      </c>
      <c r="F2623">
        <v>1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 s="5">
        <v>1</v>
      </c>
    </row>
    <row r="2624" spans="1:20" x14ac:dyDescent="0.2">
      <c r="A2624">
        <v>2691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 s="5">
        <v>1</v>
      </c>
    </row>
    <row r="2625" spans="1:20" x14ac:dyDescent="0.2">
      <c r="A2625">
        <v>2692</v>
      </c>
      <c r="B2625">
        <v>1</v>
      </c>
      <c r="C2625">
        <v>0</v>
      </c>
      <c r="D2625">
        <v>0</v>
      </c>
      <c r="E2625">
        <v>0</v>
      </c>
      <c r="F2625">
        <v>0</v>
      </c>
      <c r="G2625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1</v>
      </c>
      <c r="P2625">
        <v>0</v>
      </c>
      <c r="Q2625">
        <v>0</v>
      </c>
      <c r="R2625">
        <v>0</v>
      </c>
      <c r="S2625">
        <v>0</v>
      </c>
      <c r="T2625" s="5">
        <v>3</v>
      </c>
    </row>
    <row r="2626" spans="1:20" x14ac:dyDescent="0.2">
      <c r="A2626">
        <v>2693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1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 s="5">
        <v>1</v>
      </c>
    </row>
    <row r="2627" spans="1:20" x14ac:dyDescent="0.2">
      <c r="A2627">
        <v>2694</v>
      </c>
      <c r="B2627">
        <v>0</v>
      </c>
      <c r="C2627">
        <v>0</v>
      </c>
      <c r="D2627">
        <v>0</v>
      </c>
      <c r="E2627">
        <v>0</v>
      </c>
      <c r="F2627">
        <v>1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 s="5">
        <v>1</v>
      </c>
    </row>
    <row r="2628" spans="1:20" x14ac:dyDescent="0.2">
      <c r="A2628">
        <v>2695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1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 s="5">
        <v>1</v>
      </c>
    </row>
    <row r="2629" spans="1:20" x14ac:dyDescent="0.2">
      <c r="A2629">
        <v>2696</v>
      </c>
      <c r="B2629">
        <v>0</v>
      </c>
      <c r="C2629">
        <v>0</v>
      </c>
      <c r="D2629">
        <v>0</v>
      </c>
      <c r="E2629">
        <v>0</v>
      </c>
      <c r="F2629">
        <v>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 s="5">
        <v>1</v>
      </c>
    </row>
    <row r="2630" spans="1:20" x14ac:dyDescent="0.2">
      <c r="A2630">
        <v>2697</v>
      </c>
      <c r="B2630">
        <v>0</v>
      </c>
      <c r="C2630">
        <v>0</v>
      </c>
      <c r="D2630">
        <v>0</v>
      </c>
      <c r="E2630">
        <v>0</v>
      </c>
      <c r="F2630">
        <v>1</v>
      </c>
      <c r="G2630">
        <v>0</v>
      </c>
      <c r="H2630">
        <v>0</v>
      </c>
      <c r="I2630">
        <v>1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1</v>
      </c>
      <c r="P2630">
        <v>0</v>
      </c>
      <c r="Q2630">
        <v>0</v>
      </c>
      <c r="R2630">
        <v>0</v>
      </c>
      <c r="S2630">
        <v>0</v>
      </c>
      <c r="T2630" s="5">
        <v>3</v>
      </c>
    </row>
    <row r="2631" spans="1:20" x14ac:dyDescent="0.2">
      <c r="A2631">
        <v>2698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1</v>
      </c>
      <c r="Q2631">
        <v>0</v>
      </c>
      <c r="R2631">
        <v>0</v>
      </c>
      <c r="S2631">
        <v>0</v>
      </c>
      <c r="T2631" s="5">
        <v>1</v>
      </c>
    </row>
    <row r="2632" spans="1:20" x14ac:dyDescent="0.2">
      <c r="A2632">
        <v>2699</v>
      </c>
      <c r="B2632">
        <v>1</v>
      </c>
      <c r="C2632">
        <v>0</v>
      </c>
      <c r="D2632">
        <v>0</v>
      </c>
      <c r="E2632">
        <v>0</v>
      </c>
      <c r="F2632">
        <v>1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1</v>
      </c>
      <c r="Q2632">
        <v>1</v>
      </c>
      <c r="R2632">
        <v>0</v>
      </c>
      <c r="S2632">
        <v>0</v>
      </c>
      <c r="T2632" s="5">
        <v>4</v>
      </c>
    </row>
    <row r="2633" spans="1:20" x14ac:dyDescent="0.2">
      <c r="A2633">
        <v>2700</v>
      </c>
      <c r="B2633">
        <v>0</v>
      </c>
      <c r="C2633">
        <v>0</v>
      </c>
      <c r="D2633">
        <v>1</v>
      </c>
      <c r="E2633">
        <v>0</v>
      </c>
      <c r="F2633">
        <v>1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 s="5">
        <v>2</v>
      </c>
    </row>
    <row r="2634" spans="1:20" x14ac:dyDescent="0.2">
      <c r="A2634">
        <v>2701</v>
      </c>
      <c r="B2634">
        <v>1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1</v>
      </c>
      <c r="Q2634">
        <v>0</v>
      </c>
      <c r="R2634">
        <v>0</v>
      </c>
      <c r="S2634">
        <v>1</v>
      </c>
      <c r="T2634" s="5">
        <v>3</v>
      </c>
    </row>
    <row r="2635" spans="1:20" x14ac:dyDescent="0.2">
      <c r="A2635">
        <v>2702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1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 s="5">
        <v>1</v>
      </c>
    </row>
    <row r="2636" spans="1:20" x14ac:dyDescent="0.2">
      <c r="A2636">
        <v>2703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1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 s="5">
        <v>1</v>
      </c>
    </row>
    <row r="2637" spans="1:20" x14ac:dyDescent="0.2">
      <c r="A2637">
        <v>2704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1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1</v>
      </c>
      <c r="P2637">
        <v>0</v>
      </c>
      <c r="Q2637">
        <v>0</v>
      </c>
      <c r="R2637">
        <v>0</v>
      </c>
      <c r="S2637">
        <v>0</v>
      </c>
      <c r="T2637" s="5">
        <v>2</v>
      </c>
    </row>
    <row r="2638" spans="1:20" x14ac:dyDescent="0.2">
      <c r="A2638">
        <v>2705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1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 s="5">
        <v>1</v>
      </c>
    </row>
    <row r="2639" spans="1:20" x14ac:dyDescent="0.2">
      <c r="A2639">
        <v>2706</v>
      </c>
      <c r="B2639">
        <v>0</v>
      </c>
      <c r="C2639">
        <v>0</v>
      </c>
      <c r="D2639">
        <v>0</v>
      </c>
      <c r="E2639">
        <v>0</v>
      </c>
      <c r="F2639">
        <v>1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 s="5">
        <v>1</v>
      </c>
    </row>
    <row r="2640" spans="1:20" x14ac:dyDescent="0.2">
      <c r="A2640">
        <v>2707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  <c r="R2640">
        <v>0</v>
      </c>
      <c r="S2640">
        <v>0</v>
      </c>
      <c r="T2640" s="5">
        <v>1</v>
      </c>
    </row>
    <row r="2641" spans="1:20" x14ac:dyDescent="0.2">
      <c r="A2641">
        <v>2708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1</v>
      </c>
      <c r="P2641">
        <v>0</v>
      </c>
      <c r="Q2641">
        <v>0</v>
      </c>
      <c r="R2641">
        <v>0</v>
      </c>
      <c r="S2641">
        <v>0</v>
      </c>
      <c r="T2641" s="5">
        <v>1</v>
      </c>
    </row>
    <row r="2642" spans="1:20" x14ac:dyDescent="0.2">
      <c r="A2642">
        <v>2709</v>
      </c>
      <c r="B2642">
        <v>0</v>
      </c>
      <c r="C2642">
        <v>0</v>
      </c>
      <c r="D2642">
        <v>0</v>
      </c>
      <c r="E2642">
        <v>1</v>
      </c>
      <c r="F2642">
        <v>1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 s="5">
        <v>2</v>
      </c>
    </row>
    <row r="2643" spans="1:20" x14ac:dyDescent="0.2">
      <c r="A2643">
        <v>2710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1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 s="5">
        <v>1</v>
      </c>
    </row>
    <row r="2644" spans="1:20" x14ac:dyDescent="0.2">
      <c r="A2644">
        <v>2711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1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 s="5">
        <v>1</v>
      </c>
    </row>
    <row r="2645" spans="1:20" x14ac:dyDescent="0.2">
      <c r="A2645">
        <v>2712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1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 s="5">
        <v>1</v>
      </c>
    </row>
    <row r="2646" spans="1:20" x14ac:dyDescent="0.2">
      <c r="A2646">
        <v>2713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>
        <v>0</v>
      </c>
      <c r="T2646" s="5">
        <v>2</v>
      </c>
    </row>
    <row r="2647" spans="1:20" x14ac:dyDescent="0.2">
      <c r="A2647">
        <v>2714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 s="5">
        <v>1</v>
      </c>
    </row>
    <row r="2648" spans="1:20" x14ac:dyDescent="0.2">
      <c r="A2648">
        <v>2715</v>
      </c>
      <c r="B2648">
        <v>0</v>
      </c>
      <c r="C2648">
        <v>0</v>
      </c>
      <c r="D2648">
        <v>0</v>
      </c>
      <c r="E2648">
        <v>0</v>
      </c>
      <c r="F2648">
        <v>1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1</v>
      </c>
      <c r="P2648">
        <v>0</v>
      </c>
      <c r="Q2648">
        <v>0</v>
      </c>
      <c r="R2648">
        <v>0</v>
      </c>
      <c r="S2648">
        <v>0</v>
      </c>
      <c r="T2648" s="5">
        <v>2</v>
      </c>
    </row>
    <row r="2649" spans="1:20" x14ac:dyDescent="0.2">
      <c r="A2649">
        <v>2716</v>
      </c>
      <c r="B2649">
        <v>0</v>
      </c>
      <c r="C2649">
        <v>0</v>
      </c>
      <c r="D2649">
        <v>0</v>
      </c>
      <c r="E2649">
        <v>0</v>
      </c>
      <c r="F2649">
        <v>1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 s="5">
        <v>2</v>
      </c>
    </row>
    <row r="2650" spans="1:20" x14ac:dyDescent="0.2">
      <c r="A2650">
        <v>2717</v>
      </c>
      <c r="B2650">
        <v>0</v>
      </c>
      <c r="C2650">
        <v>0</v>
      </c>
      <c r="D2650">
        <v>0</v>
      </c>
      <c r="E2650">
        <v>0</v>
      </c>
      <c r="F2650">
        <v>1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1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 s="5">
        <v>2</v>
      </c>
    </row>
    <row r="2651" spans="1:20" x14ac:dyDescent="0.2">
      <c r="A2651">
        <v>2718</v>
      </c>
      <c r="B2651">
        <v>0</v>
      </c>
      <c r="C2651">
        <v>0</v>
      </c>
      <c r="D2651">
        <v>0</v>
      </c>
      <c r="E2651">
        <v>0</v>
      </c>
      <c r="F2651">
        <v>1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 s="5">
        <v>1</v>
      </c>
    </row>
    <row r="2652" spans="1:20" x14ac:dyDescent="0.2">
      <c r="A2652">
        <v>2719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1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0</v>
      </c>
      <c r="T2652" s="5">
        <v>2</v>
      </c>
    </row>
    <row r="2653" spans="1:20" x14ac:dyDescent="0.2">
      <c r="A2653">
        <v>2720</v>
      </c>
      <c r="B2653">
        <v>1</v>
      </c>
      <c r="C2653">
        <v>1</v>
      </c>
      <c r="D2653">
        <v>0</v>
      </c>
      <c r="E2653">
        <v>1</v>
      </c>
      <c r="F2653">
        <v>1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 s="5">
        <v>4</v>
      </c>
    </row>
    <row r="2654" spans="1:20" x14ac:dyDescent="0.2">
      <c r="A2654">
        <v>2721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1</v>
      </c>
      <c r="P2654">
        <v>0</v>
      </c>
      <c r="Q2654">
        <v>0</v>
      </c>
      <c r="R2654">
        <v>0</v>
      </c>
      <c r="S2654">
        <v>0</v>
      </c>
      <c r="T2654" s="5">
        <v>1</v>
      </c>
    </row>
    <row r="2655" spans="1:20" x14ac:dyDescent="0.2">
      <c r="A2655">
        <v>2722</v>
      </c>
      <c r="B2655">
        <v>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1</v>
      </c>
      <c r="Q2655">
        <v>1</v>
      </c>
      <c r="R2655">
        <v>0</v>
      </c>
      <c r="S2655">
        <v>0</v>
      </c>
      <c r="T2655" s="5">
        <v>3</v>
      </c>
    </row>
    <row r="2656" spans="1:20" x14ac:dyDescent="0.2">
      <c r="A2656">
        <v>2723</v>
      </c>
      <c r="B2656">
        <v>1</v>
      </c>
      <c r="C2656">
        <v>1</v>
      </c>
      <c r="D2656">
        <v>0</v>
      </c>
      <c r="E2656">
        <v>0</v>
      </c>
      <c r="F2656">
        <v>1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 s="5">
        <v>3</v>
      </c>
    </row>
    <row r="2657" spans="1:20" x14ac:dyDescent="0.2">
      <c r="A2657">
        <v>2724</v>
      </c>
      <c r="B2657">
        <v>0</v>
      </c>
      <c r="C2657">
        <v>0</v>
      </c>
      <c r="D2657">
        <v>0</v>
      </c>
      <c r="E2657">
        <v>0</v>
      </c>
      <c r="F2657">
        <v>1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1</v>
      </c>
      <c r="P2657">
        <v>0</v>
      </c>
      <c r="Q2657">
        <v>0</v>
      </c>
      <c r="R2657">
        <v>0</v>
      </c>
      <c r="S2657">
        <v>0</v>
      </c>
      <c r="T2657" s="5">
        <v>2</v>
      </c>
    </row>
    <row r="2658" spans="1:20" x14ac:dyDescent="0.2">
      <c r="A2658">
        <v>2725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1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 s="5">
        <v>1</v>
      </c>
    </row>
    <row r="2659" spans="1:20" x14ac:dyDescent="0.2">
      <c r="A2659">
        <v>2726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0</v>
      </c>
      <c r="K2659">
        <v>1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 s="5">
        <v>2</v>
      </c>
    </row>
    <row r="2660" spans="1:20" x14ac:dyDescent="0.2">
      <c r="A2660">
        <v>2727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1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 s="5">
        <v>1</v>
      </c>
    </row>
    <row r="2661" spans="1:20" x14ac:dyDescent="0.2">
      <c r="A2661">
        <v>2728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1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 s="5">
        <v>1</v>
      </c>
    </row>
    <row r="2662" spans="1:20" x14ac:dyDescent="0.2">
      <c r="A2662">
        <v>2729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1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 s="5">
        <v>1</v>
      </c>
    </row>
    <row r="2663" spans="1:20" x14ac:dyDescent="0.2">
      <c r="A2663">
        <v>2730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 s="5">
        <v>1</v>
      </c>
    </row>
    <row r="2664" spans="1:20" x14ac:dyDescent="0.2">
      <c r="A2664">
        <v>2731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1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 s="5">
        <v>1</v>
      </c>
    </row>
    <row r="2665" spans="1:20" x14ac:dyDescent="0.2">
      <c r="A2665">
        <v>2732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 s="5">
        <v>1</v>
      </c>
    </row>
    <row r="2666" spans="1:20" x14ac:dyDescent="0.2">
      <c r="A2666">
        <v>2733</v>
      </c>
      <c r="B2666">
        <v>0</v>
      </c>
      <c r="C2666">
        <v>1</v>
      </c>
      <c r="D2666">
        <v>0</v>
      </c>
      <c r="E2666">
        <v>0</v>
      </c>
      <c r="F2666">
        <v>1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 s="5">
        <v>2</v>
      </c>
    </row>
    <row r="2667" spans="1:20" x14ac:dyDescent="0.2">
      <c r="A2667">
        <v>2734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 s="5">
        <v>1</v>
      </c>
    </row>
    <row r="2668" spans="1:20" x14ac:dyDescent="0.2">
      <c r="A2668">
        <v>2735</v>
      </c>
      <c r="B2668">
        <v>1</v>
      </c>
      <c r="C2668">
        <v>1</v>
      </c>
      <c r="D2668">
        <v>0</v>
      </c>
      <c r="E2668">
        <v>0</v>
      </c>
      <c r="F2668">
        <v>1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 s="5">
        <v>3</v>
      </c>
    </row>
    <row r="2669" spans="1:20" x14ac:dyDescent="0.2">
      <c r="A2669">
        <v>2736</v>
      </c>
      <c r="B2669">
        <v>0</v>
      </c>
      <c r="C2669">
        <v>0</v>
      </c>
      <c r="D2669">
        <v>0</v>
      </c>
      <c r="E2669">
        <v>0</v>
      </c>
      <c r="F2669">
        <v>1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 s="5">
        <v>1</v>
      </c>
    </row>
    <row r="2670" spans="1:20" x14ac:dyDescent="0.2">
      <c r="A2670">
        <v>2737</v>
      </c>
      <c r="B2670">
        <v>1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 s="5">
        <v>1</v>
      </c>
    </row>
    <row r="2671" spans="1:20" x14ac:dyDescent="0.2">
      <c r="A2671">
        <v>2738</v>
      </c>
      <c r="B2671">
        <v>0</v>
      </c>
      <c r="C2671">
        <v>0</v>
      </c>
      <c r="D2671">
        <v>0</v>
      </c>
      <c r="E2671">
        <v>0</v>
      </c>
      <c r="F2671">
        <v>1</v>
      </c>
      <c r="G2671">
        <v>0</v>
      </c>
      <c r="H2671">
        <v>0</v>
      </c>
      <c r="I2671">
        <v>1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 s="5">
        <v>2</v>
      </c>
    </row>
    <row r="2672" spans="1:20" x14ac:dyDescent="0.2">
      <c r="A2672">
        <v>2739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1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 s="5">
        <v>1</v>
      </c>
    </row>
    <row r="2673" spans="1:20" x14ac:dyDescent="0.2">
      <c r="A2673">
        <v>2740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 s="5">
        <v>1</v>
      </c>
    </row>
    <row r="2674" spans="1:20" x14ac:dyDescent="0.2">
      <c r="A2674">
        <v>2741</v>
      </c>
      <c r="B2674">
        <v>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1</v>
      </c>
      <c r="R2674">
        <v>0</v>
      </c>
      <c r="S2674">
        <v>0</v>
      </c>
      <c r="T2674" s="5">
        <v>2</v>
      </c>
    </row>
    <row r="2675" spans="1:20" x14ac:dyDescent="0.2">
      <c r="A2675">
        <v>2742</v>
      </c>
      <c r="B2675">
        <v>0</v>
      </c>
      <c r="C2675">
        <v>0</v>
      </c>
      <c r="D2675">
        <v>0</v>
      </c>
      <c r="E2675">
        <v>0</v>
      </c>
      <c r="F2675">
        <v>1</v>
      </c>
      <c r="G2675">
        <v>0</v>
      </c>
      <c r="H2675">
        <v>0</v>
      </c>
      <c r="I2675">
        <v>1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 s="5">
        <v>2</v>
      </c>
    </row>
    <row r="2676" spans="1:20" x14ac:dyDescent="0.2">
      <c r="A2676">
        <v>2743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1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 s="5">
        <v>1</v>
      </c>
    </row>
    <row r="2677" spans="1:20" x14ac:dyDescent="0.2">
      <c r="A2677">
        <v>2744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1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 s="5">
        <v>1</v>
      </c>
    </row>
    <row r="2678" spans="1:20" x14ac:dyDescent="0.2">
      <c r="A2678">
        <v>2745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1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 s="5">
        <v>1</v>
      </c>
    </row>
    <row r="2679" spans="1:20" x14ac:dyDescent="0.2">
      <c r="A2679">
        <v>2746</v>
      </c>
      <c r="B2679">
        <v>0</v>
      </c>
      <c r="C2679">
        <v>0</v>
      </c>
      <c r="D2679">
        <v>0</v>
      </c>
      <c r="E2679">
        <v>0</v>
      </c>
      <c r="F2679">
        <v>1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1</v>
      </c>
      <c r="M2679">
        <v>1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 s="5">
        <v>3</v>
      </c>
    </row>
    <row r="2680" spans="1:20" x14ac:dyDescent="0.2">
      <c r="A2680">
        <v>2747</v>
      </c>
      <c r="B2680">
        <v>0</v>
      </c>
      <c r="C2680">
        <v>0</v>
      </c>
      <c r="D2680">
        <v>0</v>
      </c>
      <c r="E2680">
        <v>0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1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 s="5">
        <v>2</v>
      </c>
    </row>
    <row r="2681" spans="1:20" x14ac:dyDescent="0.2">
      <c r="A2681">
        <v>2748</v>
      </c>
      <c r="B2681">
        <v>1</v>
      </c>
      <c r="C2681">
        <v>1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 s="5">
        <v>2</v>
      </c>
    </row>
    <row r="2682" spans="1:20" x14ac:dyDescent="0.2">
      <c r="A2682">
        <v>2749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1</v>
      </c>
      <c r="J2682">
        <v>0</v>
      </c>
      <c r="K2682">
        <v>0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 s="5">
        <v>2</v>
      </c>
    </row>
    <row r="2683" spans="1:20" x14ac:dyDescent="0.2">
      <c r="A2683">
        <v>2750</v>
      </c>
      <c r="B2683">
        <v>0</v>
      </c>
      <c r="C2683">
        <v>0</v>
      </c>
      <c r="D2683">
        <v>0</v>
      </c>
      <c r="E2683">
        <v>0</v>
      </c>
      <c r="F2683">
        <v>1</v>
      </c>
      <c r="G2683">
        <v>0</v>
      </c>
      <c r="H2683">
        <v>0</v>
      </c>
      <c r="I2683">
        <v>1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 s="5">
        <v>2</v>
      </c>
    </row>
    <row r="2684" spans="1:20" x14ac:dyDescent="0.2">
      <c r="A2684">
        <v>2751</v>
      </c>
      <c r="B2684">
        <v>0</v>
      </c>
      <c r="C2684">
        <v>0</v>
      </c>
      <c r="D2684">
        <v>0</v>
      </c>
      <c r="E2684">
        <v>0</v>
      </c>
      <c r="F2684">
        <v>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 s="5">
        <v>1</v>
      </c>
    </row>
    <row r="2685" spans="1:20" x14ac:dyDescent="0.2">
      <c r="A2685">
        <v>2752</v>
      </c>
      <c r="B2685">
        <v>0</v>
      </c>
      <c r="C2685">
        <v>0</v>
      </c>
      <c r="D2685">
        <v>0</v>
      </c>
      <c r="E2685">
        <v>0</v>
      </c>
      <c r="F2685">
        <v>1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1</v>
      </c>
      <c r="O2685">
        <v>0</v>
      </c>
      <c r="P2685">
        <v>0</v>
      </c>
      <c r="Q2685">
        <v>0</v>
      </c>
      <c r="R2685">
        <v>0</v>
      </c>
      <c r="S2685">
        <v>0</v>
      </c>
      <c r="T2685" s="5">
        <v>2</v>
      </c>
    </row>
    <row r="2686" spans="1:20" x14ac:dyDescent="0.2">
      <c r="A2686">
        <v>2753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1</v>
      </c>
      <c r="R2686">
        <v>0</v>
      </c>
      <c r="S2686">
        <v>0</v>
      </c>
      <c r="T2686" s="5">
        <v>1</v>
      </c>
    </row>
    <row r="2687" spans="1:20" x14ac:dyDescent="0.2">
      <c r="A2687">
        <v>2754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 s="5">
        <v>1</v>
      </c>
    </row>
    <row r="2688" spans="1:20" x14ac:dyDescent="0.2">
      <c r="A2688">
        <v>2755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1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 s="5">
        <v>1</v>
      </c>
    </row>
    <row r="2689" spans="1:20" x14ac:dyDescent="0.2">
      <c r="A2689">
        <v>2756</v>
      </c>
      <c r="B2689">
        <v>1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 s="5">
        <v>1</v>
      </c>
    </row>
    <row r="2690" spans="1:20" x14ac:dyDescent="0.2">
      <c r="A2690">
        <v>2757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1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 s="5">
        <v>1</v>
      </c>
    </row>
    <row r="2691" spans="1:20" x14ac:dyDescent="0.2">
      <c r="A2691">
        <v>2758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1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 s="5">
        <v>1</v>
      </c>
    </row>
    <row r="2692" spans="1:20" x14ac:dyDescent="0.2">
      <c r="A2692">
        <v>2759</v>
      </c>
      <c r="B2692">
        <v>0</v>
      </c>
      <c r="C2692">
        <v>0</v>
      </c>
      <c r="D2692">
        <v>0</v>
      </c>
      <c r="E2692">
        <v>0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 s="5">
        <v>1</v>
      </c>
    </row>
    <row r="2693" spans="1:20" x14ac:dyDescent="0.2">
      <c r="A2693">
        <v>2760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1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 s="5">
        <v>1</v>
      </c>
    </row>
    <row r="2694" spans="1:20" x14ac:dyDescent="0.2">
      <c r="A2694">
        <v>2761</v>
      </c>
      <c r="B2694">
        <v>0</v>
      </c>
      <c r="C2694">
        <v>0</v>
      </c>
      <c r="D2694">
        <v>1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 s="5">
        <v>2</v>
      </c>
    </row>
    <row r="2695" spans="1:20" x14ac:dyDescent="0.2">
      <c r="A2695">
        <v>2762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1</v>
      </c>
      <c r="R2695">
        <v>0</v>
      </c>
      <c r="S2695">
        <v>0</v>
      </c>
      <c r="T2695" s="5">
        <v>1</v>
      </c>
    </row>
    <row r="2696" spans="1:20" x14ac:dyDescent="0.2">
      <c r="A2696">
        <v>2763</v>
      </c>
      <c r="B2696">
        <v>1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1</v>
      </c>
      <c r="R2696">
        <v>0</v>
      </c>
      <c r="S2696">
        <v>0</v>
      </c>
      <c r="T2696" s="5">
        <v>2</v>
      </c>
    </row>
    <row r="2697" spans="1:20" x14ac:dyDescent="0.2">
      <c r="A2697">
        <v>2764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1</v>
      </c>
      <c r="H2697">
        <v>0</v>
      </c>
      <c r="I2697">
        <v>1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0</v>
      </c>
      <c r="S2697">
        <v>0</v>
      </c>
      <c r="T2697" s="5">
        <v>3</v>
      </c>
    </row>
    <row r="2698" spans="1:20" x14ac:dyDescent="0.2">
      <c r="A2698">
        <v>2765</v>
      </c>
      <c r="B2698">
        <v>0</v>
      </c>
      <c r="C2698">
        <v>0</v>
      </c>
      <c r="D2698">
        <v>0</v>
      </c>
      <c r="E2698">
        <v>0</v>
      </c>
      <c r="F2698">
        <v>1</v>
      </c>
      <c r="G2698">
        <v>0</v>
      </c>
      <c r="H2698">
        <v>0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 s="5">
        <v>2</v>
      </c>
    </row>
    <row r="2699" spans="1:20" x14ac:dyDescent="0.2">
      <c r="A2699">
        <v>2766</v>
      </c>
      <c r="B2699">
        <v>0</v>
      </c>
      <c r="C2699">
        <v>0</v>
      </c>
      <c r="D2699">
        <v>0</v>
      </c>
      <c r="E2699">
        <v>0</v>
      </c>
      <c r="F2699">
        <v>1</v>
      </c>
      <c r="G2699">
        <v>0</v>
      </c>
      <c r="H2699">
        <v>0</v>
      </c>
      <c r="I2699">
        <v>1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 s="5">
        <v>2</v>
      </c>
    </row>
    <row r="2700" spans="1:20" x14ac:dyDescent="0.2">
      <c r="A2700">
        <v>2767</v>
      </c>
      <c r="B2700">
        <v>0</v>
      </c>
      <c r="C2700">
        <v>0</v>
      </c>
      <c r="D2700">
        <v>0</v>
      </c>
      <c r="E2700">
        <v>0</v>
      </c>
      <c r="F2700">
        <v>1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 s="5">
        <v>1</v>
      </c>
    </row>
    <row r="2701" spans="1:20" x14ac:dyDescent="0.2">
      <c r="A2701">
        <v>2768</v>
      </c>
      <c r="B2701">
        <v>0</v>
      </c>
      <c r="C2701">
        <v>0</v>
      </c>
      <c r="D2701">
        <v>0</v>
      </c>
      <c r="E2701">
        <v>0</v>
      </c>
      <c r="F2701">
        <v>1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 s="5">
        <v>1</v>
      </c>
    </row>
    <row r="2702" spans="1:20" x14ac:dyDescent="0.2">
      <c r="A2702">
        <v>2769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1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1</v>
      </c>
      <c r="O2702">
        <v>0</v>
      </c>
      <c r="P2702">
        <v>0</v>
      </c>
      <c r="Q2702">
        <v>0</v>
      </c>
      <c r="R2702">
        <v>0</v>
      </c>
      <c r="S2702">
        <v>0</v>
      </c>
      <c r="T2702" s="5">
        <v>2</v>
      </c>
    </row>
    <row r="2703" spans="1:20" x14ac:dyDescent="0.2">
      <c r="A2703">
        <v>2770</v>
      </c>
      <c r="B2703">
        <v>0</v>
      </c>
      <c r="C2703">
        <v>0</v>
      </c>
      <c r="D2703">
        <v>0</v>
      </c>
      <c r="E2703">
        <v>0</v>
      </c>
      <c r="F2703">
        <v>1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 s="5">
        <v>1</v>
      </c>
    </row>
    <row r="2704" spans="1:20" x14ac:dyDescent="0.2">
      <c r="A2704">
        <v>2771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1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 s="5">
        <v>1</v>
      </c>
    </row>
    <row r="2705" spans="1:20" x14ac:dyDescent="0.2">
      <c r="A2705">
        <v>2772</v>
      </c>
      <c r="B2705">
        <v>0</v>
      </c>
      <c r="C2705">
        <v>0</v>
      </c>
      <c r="D2705">
        <v>0</v>
      </c>
      <c r="E2705">
        <v>0</v>
      </c>
      <c r="F2705">
        <v>1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 s="5">
        <v>1</v>
      </c>
    </row>
    <row r="2706" spans="1:20" x14ac:dyDescent="0.2">
      <c r="A2706">
        <v>2773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1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 s="5">
        <v>1</v>
      </c>
    </row>
    <row r="2707" spans="1:20" x14ac:dyDescent="0.2">
      <c r="A2707">
        <v>2774</v>
      </c>
      <c r="B2707">
        <v>0</v>
      </c>
      <c r="C2707">
        <v>0</v>
      </c>
      <c r="D2707">
        <v>0</v>
      </c>
      <c r="E2707">
        <v>0</v>
      </c>
      <c r="F2707">
        <v>1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1</v>
      </c>
      <c r="P2707">
        <v>0</v>
      </c>
      <c r="Q2707">
        <v>0</v>
      </c>
      <c r="R2707">
        <v>0</v>
      </c>
      <c r="S2707">
        <v>0</v>
      </c>
      <c r="T2707" s="5">
        <v>2</v>
      </c>
    </row>
    <row r="2708" spans="1:20" x14ac:dyDescent="0.2">
      <c r="A2708">
        <v>2775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1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 s="5">
        <v>1</v>
      </c>
    </row>
    <row r="2709" spans="1:20" x14ac:dyDescent="0.2">
      <c r="A2709">
        <v>2776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1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 s="5">
        <v>1</v>
      </c>
    </row>
    <row r="2710" spans="1:20" x14ac:dyDescent="0.2">
      <c r="A2710">
        <v>2777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1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 s="5">
        <v>1</v>
      </c>
    </row>
    <row r="2711" spans="1:20" x14ac:dyDescent="0.2">
      <c r="A2711">
        <v>2778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1</v>
      </c>
      <c r="R2711">
        <v>0</v>
      </c>
      <c r="S2711">
        <v>0</v>
      </c>
      <c r="T2711" s="5">
        <v>1</v>
      </c>
    </row>
    <row r="2712" spans="1:20" x14ac:dyDescent="0.2">
      <c r="A2712">
        <v>2779</v>
      </c>
      <c r="B2712">
        <v>0</v>
      </c>
      <c r="C2712">
        <v>0</v>
      </c>
      <c r="D2712">
        <v>0</v>
      </c>
      <c r="E2712">
        <v>0</v>
      </c>
      <c r="F2712">
        <v>1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 s="5">
        <v>1</v>
      </c>
    </row>
    <row r="2713" spans="1:20" x14ac:dyDescent="0.2">
      <c r="A2713">
        <v>2780</v>
      </c>
      <c r="B2713">
        <v>0</v>
      </c>
      <c r="C2713">
        <v>0</v>
      </c>
      <c r="D2713">
        <v>0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1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 s="5">
        <v>2</v>
      </c>
    </row>
    <row r="2714" spans="1:20" x14ac:dyDescent="0.2">
      <c r="A2714">
        <v>2781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1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 s="5">
        <v>1</v>
      </c>
    </row>
    <row r="2715" spans="1:20" x14ac:dyDescent="0.2">
      <c r="A2715">
        <v>2782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1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 s="5">
        <v>1</v>
      </c>
    </row>
    <row r="2716" spans="1:20" x14ac:dyDescent="0.2">
      <c r="A2716">
        <v>2783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 s="5">
        <v>1</v>
      </c>
    </row>
    <row r="2717" spans="1:20" x14ac:dyDescent="0.2">
      <c r="A2717">
        <v>2784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 s="5">
        <v>1</v>
      </c>
    </row>
    <row r="2718" spans="1:20" x14ac:dyDescent="0.2">
      <c r="A2718">
        <v>2785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1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 s="5">
        <v>1</v>
      </c>
    </row>
    <row r="2719" spans="1:20" x14ac:dyDescent="0.2">
      <c r="A2719">
        <v>2786</v>
      </c>
      <c r="B2719">
        <v>0</v>
      </c>
      <c r="C2719">
        <v>0</v>
      </c>
      <c r="D2719">
        <v>0</v>
      </c>
      <c r="E2719">
        <v>0</v>
      </c>
      <c r="F2719">
        <v>1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 s="5">
        <v>1</v>
      </c>
    </row>
    <row r="2720" spans="1:20" x14ac:dyDescent="0.2">
      <c r="A2720">
        <v>2787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1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 s="5">
        <v>1</v>
      </c>
    </row>
    <row r="2721" spans="1:20" x14ac:dyDescent="0.2">
      <c r="A2721">
        <v>2788</v>
      </c>
      <c r="B2721">
        <v>0</v>
      </c>
      <c r="C2721">
        <v>0</v>
      </c>
      <c r="D2721">
        <v>0</v>
      </c>
      <c r="E2721">
        <v>0</v>
      </c>
      <c r="F2721">
        <v>1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 s="5">
        <v>1</v>
      </c>
    </row>
    <row r="2722" spans="1:20" x14ac:dyDescent="0.2">
      <c r="A2722">
        <v>2789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 s="5">
        <v>1</v>
      </c>
    </row>
    <row r="2723" spans="1:20" x14ac:dyDescent="0.2">
      <c r="A2723">
        <v>2790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1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 s="5">
        <v>1</v>
      </c>
    </row>
    <row r="2724" spans="1:20" x14ac:dyDescent="0.2">
      <c r="A2724">
        <v>2791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 s="5">
        <v>1</v>
      </c>
    </row>
    <row r="2725" spans="1:20" x14ac:dyDescent="0.2">
      <c r="A2725">
        <v>2792</v>
      </c>
      <c r="B2725">
        <v>0</v>
      </c>
      <c r="C2725">
        <v>0</v>
      </c>
      <c r="D2725">
        <v>0</v>
      </c>
      <c r="E2725">
        <v>0</v>
      </c>
      <c r="F2725">
        <v>1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 s="5">
        <v>1</v>
      </c>
    </row>
    <row r="2726" spans="1:20" x14ac:dyDescent="0.2">
      <c r="A2726">
        <v>2793</v>
      </c>
      <c r="B2726">
        <v>0</v>
      </c>
      <c r="C2726">
        <v>0</v>
      </c>
      <c r="D2726">
        <v>0</v>
      </c>
      <c r="E2726">
        <v>0</v>
      </c>
      <c r="F2726">
        <v>1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 s="5">
        <v>2</v>
      </c>
    </row>
    <row r="2727" spans="1:20" x14ac:dyDescent="0.2">
      <c r="A2727">
        <v>2794</v>
      </c>
      <c r="B2727">
        <v>0</v>
      </c>
      <c r="C2727">
        <v>0</v>
      </c>
      <c r="D2727">
        <v>0</v>
      </c>
      <c r="E2727">
        <v>0</v>
      </c>
      <c r="F2727">
        <v>1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 s="5">
        <v>1</v>
      </c>
    </row>
    <row r="2728" spans="1:20" x14ac:dyDescent="0.2">
      <c r="A2728">
        <v>2795</v>
      </c>
      <c r="B2728">
        <v>0</v>
      </c>
      <c r="C2728">
        <v>0</v>
      </c>
      <c r="D2728">
        <v>0</v>
      </c>
      <c r="E2728">
        <v>0</v>
      </c>
      <c r="F2728">
        <v>1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 s="5">
        <v>1</v>
      </c>
    </row>
    <row r="2729" spans="1:20" x14ac:dyDescent="0.2">
      <c r="A2729">
        <v>2796</v>
      </c>
      <c r="B2729">
        <v>0</v>
      </c>
      <c r="C2729">
        <v>0</v>
      </c>
      <c r="D2729">
        <v>0</v>
      </c>
      <c r="E2729">
        <v>0</v>
      </c>
      <c r="F2729">
        <v>1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 s="5">
        <v>1</v>
      </c>
    </row>
    <row r="2730" spans="1:20" x14ac:dyDescent="0.2">
      <c r="A2730">
        <v>2797</v>
      </c>
      <c r="B2730">
        <v>0</v>
      </c>
      <c r="C2730">
        <v>0</v>
      </c>
      <c r="D2730">
        <v>0</v>
      </c>
      <c r="E2730">
        <v>0</v>
      </c>
      <c r="F2730">
        <v>1</v>
      </c>
      <c r="G2730">
        <v>0</v>
      </c>
      <c r="H2730">
        <v>0</v>
      </c>
      <c r="I2730">
        <v>0</v>
      </c>
      <c r="J2730">
        <v>1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 s="5">
        <v>2</v>
      </c>
    </row>
    <row r="2731" spans="1:20" x14ac:dyDescent="0.2">
      <c r="A2731">
        <v>2798</v>
      </c>
      <c r="B2731">
        <v>0</v>
      </c>
      <c r="C2731">
        <v>0</v>
      </c>
      <c r="D2731">
        <v>0</v>
      </c>
      <c r="E2731">
        <v>0</v>
      </c>
      <c r="F2731">
        <v>1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 s="5">
        <v>1</v>
      </c>
    </row>
    <row r="2732" spans="1:20" x14ac:dyDescent="0.2">
      <c r="A2732">
        <v>2799</v>
      </c>
      <c r="B2732">
        <v>0</v>
      </c>
      <c r="C2732">
        <v>0</v>
      </c>
      <c r="D2732">
        <v>0</v>
      </c>
      <c r="E2732">
        <v>0</v>
      </c>
      <c r="F2732">
        <v>1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 s="5">
        <v>1</v>
      </c>
    </row>
    <row r="2733" spans="1:20" x14ac:dyDescent="0.2">
      <c r="A2733">
        <v>2800</v>
      </c>
      <c r="B2733">
        <v>0</v>
      </c>
      <c r="C2733">
        <v>0</v>
      </c>
      <c r="D2733">
        <v>1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 s="5">
        <v>2</v>
      </c>
    </row>
    <row r="2734" spans="1:20" x14ac:dyDescent="0.2">
      <c r="A2734">
        <v>2801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1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1</v>
      </c>
      <c r="P2734">
        <v>0</v>
      </c>
      <c r="Q2734">
        <v>0</v>
      </c>
      <c r="R2734">
        <v>0</v>
      </c>
      <c r="S2734">
        <v>0</v>
      </c>
      <c r="T2734" s="5">
        <v>2</v>
      </c>
    </row>
    <row r="2735" spans="1:20" x14ac:dyDescent="0.2">
      <c r="A2735">
        <v>2802</v>
      </c>
      <c r="B2735">
        <v>1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1</v>
      </c>
      <c r="P2735">
        <v>0</v>
      </c>
      <c r="Q2735">
        <v>1</v>
      </c>
      <c r="R2735">
        <v>0</v>
      </c>
      <c r="S2735">
        <v>0</v>
      </c>
      <c r="T2735" s="5">
        <v>3</v>
      </c>
    </row>
    <row r="2736" spans="1:20" x14ac:dyDescent="0.2">
      <c r="A2736">
        <v>2803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0</v>
      </c>
      <c r="S2736">
        <v>0</v>
      </c>
      <c r="T2736" s="5">
        <v>1</v>
      </c>
    </row>
    <row r="2737" spans="1:20" x14ac:dyDescent="0.2">
      <c r="A2737">
        <v>2804</v>
      </c>
      <c r="B2737">
        <v>0</v>
      </c>
      <c r="C2737">
        <v>0</v>
      </c>
      <c r="D2737">
        <v>0</v>
      </c>
      <c r="E2737">
        <v>0</v>
      </c>
      <c r="F2737">
        <v>1</v>
      </c>
      <c r="G2737">
        <v>0</v>
      </c>
      <c r="H2737">
        <v>0</v>
      </c>
      <c r="I2737">
        <v>1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 s="5">
        <v>2</v>
      </c>
    </row>
    <row r="2738" spans="1:20" x14ac:dyDescent="0.2">
      <c r="A2738">
        <v>2805</v>
      </c>
      <c r="B2738">
        <v>0</v>
      </c>
      <c r="C2738">
        <v>0</v>
      </c>
      <c r="D2738">
        <v>0</v>
      </c>
      <c r="E2738">
        <v>0</v>
      </c>
      <c r="F2738">
        <v>1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1</v>
      </c>
      <c r="P2738">
        <v>0</v>
      </c>
      <c r="Q2738">
        <v>0</v>
      </c>
      <c r="R2738">
        <v>0</v>
      </c>
      <c r="S2738">
        <v>0</v>
      </c>
      <c r="T2738" s="5">
        <v>2</v>
      </c>
    </row>
    <row r="2739" spans="1:20" x14ac:dyDescent="0.2">
      <c r="A2739">
        <v>2806</v>
      </c>
      <c r="B2739">
        <v>0</v>
      </c>
      <c r="C2739">
        <v>0</v>
      </c>
      <c r="D2739">
        <v>0</v>
      </c>
      <c r="E2739">
        <v>0</v>
      </c>
      <c r="F2739">
        <v>1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0</v>
      </c>
      <c r="S2739">
        <v>0</v>
      </c>
      <c r="T2739" s="5">
        <v>2</v>
      </c>
    </row>
    <row r="2740" spans="1:20" x14ac:dyDescent="0.2">
      <c r="A2740">
        <v>2807</v>
      </c>
      <c r="B2740">
        <v>1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1</v>
      </c>
      <c r="Q2740">
        <v>0</v>
      </c>
      <c r="R2740">
        <v>0</v>
      </c>
      <c r="S2740">
        <v>0</v>
      </c>
      <c r="T2740" s="5">
        <v>2</v>
      </c>
    </row>
    <row r="2741" spans="1:20" x14ac:dyDescent="0.2">
      <c r="A2741">
        <v>2808</v>
      </c>
      <c r="B2741">
        <v>1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1</v>
      </c>
      <c r="Q2741">
        <v>0</v>
      </c>
      <c r="R2741">
        <v>0</v>
      </c>
      <c r="S2741">
        <v>0</v>
      </c>
      <c r="T2741" s="5">
        <v>2</v>
      </c>
    </row>
    <row r="2742" spans="1:20" x14ac:dyDescent="0.2">
      <c r="A2742">
        <v>2809</v>
      </c>
      <c r="B2742">
        <v>0</v>
      </c>
      <c r="C2742">
        <v>0</v>
      </c>
      <c r="D2742">
        <v>0</v>
      </c>
      <c r="E2742">
        <v>0</v>
      </c>
      <c r="F2742">
        <v>1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 s="5">
        <v>1</v>
      </c>
    </row>
    <row r="2743" spans="1:20" x14ac:dyDescent="0.2">
      <c r="A2743">
        <v>2810</v>
      </c>
      <c r="B2743">
        <v>0</v>
      </c>
      <c r="C2743">
        <v>0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1</v>
      </c>
      <c r="O2743">
        <v>0</v>
      </c>
      <c r="P2743">
        <v>0</v>
      </c>
      <c r="Q2743">
        <v>0</v>
      </c>
      <c r="R2743">
        <v>0</v>
      </c>
      <c r="S2743">
        <v>0</v>
      </c>
      <c r="T2743" s="5">
        <v>2</v>
      </c>
    </row>
    <row r="2744" spans="1:20" x14ac:dyDescent="0.2">
      <c r="A2744">
        <v>2811</v>
      </c>
      <c r="B2744">
        <v>0</v>
      </c>
      <c r="C2744">
        <v>0</v>
      </c>
      <c r="D2744">
        <v>0</v>
      </c>
      <c r="E2744">
        <v>0</v>
      </c>
      <c r="F2744">
        <v>1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 s="5">
        <v>1</v>
      </c>
    </row>
    <row r="2745" spans="1:20" x14ac:dyDescent="0.2">
      <c r="A2745">
        <v>2812</v>
      </c>
      <c r="B2745">
        <v>1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1</v>
      </c>
      <c r="R2745">
        <v>0</v>
      </c>
      <c r="S2745">
        <v>0</v>
      </c>
      <c r="T2745" s="5">
        <v>2</v>
      </c>
    </row>
    <row r="2746" spans="1:20" x14ac:dyDescent="0.2">
      <c r="A2746">
        <v>2813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1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 s="5">
        <v>1</v>
      </c>
    </row>
    <row r="2747" spans="1:20" x14ac:dyDescent="0.2">
      <c r="A2747">
        <v>2814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1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 s="5">
        <v>1</v>
      </c>
    </row>
    <row r="2748" spans="1:20" x14ac:dyDescent="0.2">
      <c r="A2748">
        <v>2815</v>
      </c>
      <c r="B2748">
        <v>1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1</v>
      </c>
      <c r="S2748">
        <v>0</v>
      </c>
      <c r="T2748" s="5">
        <v>2</v>
      </c>
    </row>
    <row r="2749" spans="1:20" x14ac:dyDescent="0.2">
      <c r="A2749">
        <v>2816</v>
      </c>
      <c r="B2749">
        <v>1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1</v>
      </c>
      <c r="S2749">
        <v>0</v>
      </c>
      <c r="T2749" s="5">
        <v>2</v>
      </c>
    </row>
    <row r="2750" spans="1:20" x14ac:dyDescent="0.2">
      <c r="A2750">
        <v>2817</v>
      </c>
      <c r="B2750">
        <v>1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0</v>
      </c>
      <c r="T2750" s="5">
        <v>2</v>
      </c>
    </row>
    <row r="2751" spans="1:20" x14ac:dyDescent="0.2">
      <c r="A2751">
        <v>2818</v>
      </c>
      <c r="B2751">
        <v>1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1</v>
      </c>
      <c r="S2751">
        <v>0</v>
      </c>
      <c r="T2751" s="5">
        <v>2</v>
      </c>
    </row>
    <row r="2752" spans="1:20" x14ac:dyDescent="0.2">
      <c r="A2752">
        <v>2819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0</v>
      </c>
      <c r="T2752" s="5">
        <v>1</v>
      </c>
    </row>
    <row r="2753" spans="1:20" x14ac:dyDescent="0.2">
      <c r="A2753">
        <v>2820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 s="5">
        <v>1</v>
      </c>
    </row>
    <row r="2754" spans="1:20" x14ac:dyDescent="0.2">
      <c r="A2754">
        <v>2821</v>
      </c>
      <c r="B2754">
        <v>0</v>
      </c>
      <c r="C2754">
        <v>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 s="5">
        <v>2</v>
      </c>
    </row>
    <row r="2755" spans="1:20" x14ac:dyDescent="0.2">
      <c r="A2755">
        <v>2822</v>
      </c>
      <c r="B2755">
        <v>0</v>
      </c>
      <c r="C2755">
        <v>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1</v>
      </c>
      <c r="P2755">
        <v>0</v>
      </c>
      <c r="Q2755">
        <v>0</v>
      </c>
      <c r="R2755">
        <v>0</v>
      </c>
      <c r="S2755">
        <v>0</v>
      </c>
      <c r="T2755" s="5">
        <v>2</v>
      </c>
    </row>
    <row r="2756" spans="1:20" x14ac:dyDescent="0.2">
      <c r="A2756">
        <v>2823</v>
      </c>
      <c r="B2756">
        <v>1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1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 s="5">
        <v>2</v>
      </c>
    </row>
    <row r="2757" spans="1:20" x14ac:dyDescent="0.2">
      <c r="A2757">
        <v>2824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1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 s="5">
        <v>1</v>
      </c>
    </row>
    <row r="2758" spans="1:20" x14ac:dyDescent="0.2">
      <c r="A2758">
        <v>2825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1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 s="5">
        <v>1</v>
      </c>
    </row>
    <row r="2759" spans="1:20" x14ac:dyDescent="0.2">
      <c r="A2759">
        <v>2826</v>
      </c>
      <c r="B2759">
        <v>1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1</v>
      </c>
      <c r="M2759">
        <v>0</v>
      </c>
      <c r="N2759">
        <v>0</v>
      </c>
      <c r="O2759">
        <v>0</v>
      </c>
      <c r="P2759">
        <v>0</v>
      </c>
      <c r="Q2759">
        <v>1</v>
      </c>
      <c r="R2759">
        <v>0</v>
      </c>
      <c r="S2759">
        <v>0</v>
      </c>
      <c r="T2759" s="5">
        <v>3</v>
      </c>
    </row>
    <row r="2760" spans="1:20" x14ac:dyDescent="0.2">
      <c r="A2760">
        <v>2827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1</v>
      </c>
      <c r="Q2760">
        <v>1</v>
      </c>
      <c r="R2760">
        <v>0</v>
      </c>
      <c r="S2760">
        <v>0</v>
      </c>
      <c r="T2760" s="5">
        <v>2</v>
      </c>
    </row>
    <row r="2761" spans="1:20" x14ac:dyDescent="0.2">
      <c r="A2761">
        <v>2828</v>
      </c>
      <c r="B2761">
        <v>0</v>
      </c>
      <c r="C2761">
        <v>0</v>
      </c>
      <c r="D2761">
        <v>0</v>
      </c>
      <c r="E2761">
        <v>1</v>
      </c>
      <c r="F2761">
        <v>1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 s="5">
        <v>2</v>
      </c>
    </row>
    <row r="2762" spans="1:20" x14ac:dyDescent="0.2">
      <c r="A2762">
        <v>2829</v>
      </c>
      <c r="B2762">
        <v>0</v>
      </c>
      <c r="C2762">
        <v>0</v>
      </c>
      <c r="D2762">
        <v>0</v>
      </c>
      <c r="E2762">
        <v>0</v>
      </c>
      <c r="F2762">
        <v>1</v>
      </c>
      <c r="G2762">
        <v>0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 s="5">
        <v>2</v>
      </c>
    </row>
    <row r="2763" spans="1:20" x14ac:dyDescent="0.2">
      <c r="A2763">
        <v>2830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1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 s="5">
        <v>1</v>
      </c>
    </row>
    <row r="2764" spans="1:20" x14ac:dyDescent="0.2">
      <c r="A2764">
        <v>2831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 s="5">
        <v>1</v>
      </c>
    </row>
    <row r="2765" spans="1:20" x14ac:dyDescent="0.2">
      <c r="A2765">
        <v>2832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1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 s="5">
        <v>1</v>
      </c>
    </row>
    <row r="2766" spans="1:20" x14ac:dyDescent="0.2">
      <c r="A2766">
        <v>2833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1</v>
      </c>
      <c r="P2766">
        <v>0</v>
      </c>
      <c r="Q2766">
        <v>0</v>
      </c>
      <c r="R2766">
        <v>1</v>
      </c>
      <c r="S2766">
        <v>0</v>
      </c>
      <c r="T2766" s="5">
        <v>2</v>
      </c>
    </row>
    <row r="2767" spans="1:20" x14ac:dyDescent="0.2">
      <c r="A2767">
        <v>2834</v>
      </c>
      <c r="B2767">
        <v>0</v>
      </c>
      <c r="C2767">
        <v>0</v>
      </c>
      <c r="D2767">
        <v>0</v>
      </c>
      <c r="E2767">
        <v>0</v>
      </c>
      <c r="F2767">
        <v>1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1</v>
      </c>
      <c r="P2767">
        <v>0</v>
      </c>
      <c r="Q2767">
        <v>0</v>
      </c>
      <c r="R2767">
        <v>0</v>
      </c>
      <c r="S2767">
        <v>0</v>
      </c>
      <c r="T2767" s="5">
        <v>2</v>
      </c>
    </row>
    <row r="2768" spans="1:20" x14ac:dyDescent="0.2">
      <c r="A2768">
        <v>2835</v>
      </c>
      <c r="B2768">
        <v>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1</v>
      </c>
      <c r="R2768">
        <v>0</v>
      </c>
      <c r="S2768">
        <v>0</v>
      </c>
      <c r="T2768" s="5">
        <v>2</v>
      </c>
    </row>
    <row r="2769" spans="1:20" x14ac:dyDescent="0.2">
      <c r="A2769">
        <v>2836</v>
      </c>
      <c r="B2769">
        <v>0</v>
      </c>
      <c r="C2769">
        <v>0</v>
      </c>
      <c r="D2769">
        <v>0</v>
      </c>
      <c r="E2769">
        <v>0</v>
      </c>
      <c r="F2769">
        <v>1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 s="5">
        <v>1</v>
      </c>
    </row>
    <row r="2770" spans="1:20" x14ac:dyDescent="0.2">
      <c r="A2770">
        <v>2837</v>
      </c>
      <c r="B2770">
        <v>0</v>
      </c>
      <c r="C2770">
        <v>0</v>
      </c>
      <c r="D2770">
        <v>0</v>
      </c>
      <c r="E2770">
        <v>0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1</v>
      </c>
      <c r="P2770">
        <v>0</v>
      </c>
      <c r="Q2770">
        <v>0</v>
      </c>
      <c r="R2770">
        <v>0</v>
      </c>
      <c r="S2770">
        <v>0</v>
      </c>
      <c r="T2770" s="5">
        <v>2</v>
      </c>
    </row>
    <row r="2771" spans="1:20" x14ac:dyDescent="0.2">
      <c r="A2771">
        <v>2838</v>
      </c>
      <c r="B2771">
        <v>0</v>
      </c>
      <c r="C2771">
        <v>0</v>
      </c>
      <c r="D2771">
        <v>0</v>
      </c>
      <c r="E2771">
        <v>0</v>
      </c>
      <c r="F2771">
        <v>1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 s="5">
        <v>1</v>
      </c>
    </row>
    <row r="2772" spans="1:20" x14ac:dyDescent="0.2">
      <c r="A2772">
        <v>2839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1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 s="5">
        <v>1</v>
      </c>
    </row>
    <row r="2773" spans="1:20" x14ac:dyDescent="0.2">
      <c r="A2773">
        <v>2840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0</v>
      </c>
      <c r="S2773">
        <v>0</v>
      </c>
      <c r="T2773" s="5">
        <v>1</v>
      </c>
    </row>
    <row r="2774" spans="1:20" x14ac:dyDescent="0.2">
      <c r="A2774">
        <v>2841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0</v>
      </c>
      <c r="S2774">
        <v>0</v>
      </c>
      <c r="T2774" s="5">
        <v>1</v>
      </c>
    </row>
    <row r="2775" spans="1:20" x14ac:dyDescent="0.2">
      <c r="A2775">
        <v>2842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1</v>
      </c>
      <c r="H2775">
        <v>0</v>
      </c>
      <c r="I2775">
        <v>1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 s="5">
        <v>2</v>
      </c>
    </row>
    <row r="2776" spans="1:20" x14ac:dyDescent="0.2">
      <c r="A2776">
        <v>2843</v>
      </c>
      <c r="B2776">
        <v>0</v>
      </c>
      <c r="C2776">
        <v>0</v>
      </c>
      <c r="D2776">
        <v>0</v>
      </c>
      <c r="E2776">
        <v>0</v>
      </c>
      <c r="F2776">
        <v>1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1</v>
      </c>
      <c r="P2776">
        <v>0</v>
      </c>
      <c r="Q2776">
        <v>0</v>
      </c>
      <c r="R2776">
        <v>0</v>
      </c>
      <c r="S2776">
        <v>0</v>
      </c>
      <c r="T2776" s="5">
        <v>2</v>
      </c>
    </row>
    <row r="2777" spans="1:20" x14ac:dyDescent="0.2">
      <c r="A2777">
        <v>2844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1</v>
      </c>
      <c r="J2777">
        <v>0</v>
      </c>
      <c r="K2777">
        <v>0</v>
      </c>
      <c r="L2777">
        <v>0</v>
      </c>
      <c r="M2777">
        <v>0</v>
      </c>
      <c r="N2777">
        <v>1</v>
      </c>
      <c r="O2777">
        <v>0</v>
      </c>
      <c r="P2777">
        <v>0</v>
      </c>
      <c r="Q2777">
        <v>0</v>
      </c>
      <c r="R2777">
        <v>0</v>
      </c>
      <c r="S2777">
        <v>0</v>
      </c>
      <c r="T2777" s="5">
        <v>2</v>
      </c>
    </row>
    <row r="2778" spans="1:20" x14ac:dyDescent="0.2">
      <c r="A2778">
        <v>2845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1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 s="5">
        <v>1</v>
      </c>
    </row>
    <row r="2779" spans="1:20" x14ac:dyDescent="0.2">
      <c r="A2779">
        <v>2846</v>
      </c>
      <c r="B2779">
        <v>0</v>
      </c>
      <c r="C2779">
        <v>0</v>
      </c>
      <c r="D2779">
        <v>0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 s="5">
        <v>1</v>
      </c>
    </row>
    <row r="2780" spans="1:20" x14ac:dyDescent="0.2">
      <c r="A2780">
        <v>2847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1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 s="5">
        <v>1</v>
      </c>
    </row>
    <row r="2781" spans="1:20" x14ac:dyDescent="0.2">
      <c r="A2781">
        <v>2848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1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 s="5">
        <v>1</v>
      </c>
    </row>
    <row r="2782" spans="1:20" x14ac:dyDescent="0.2">
      <c r="A2782">
        <v>2849</v>
      </c>
      <c r="B2782">
        <v>0</v>
      </c>
      <c r="C2782">
        <v>0</v>
      </c>
      <c r="D2782">
        <v>0</v>
      </c>
      <c r="E2782">
        <v>0</v>
      </c>
      <c r="F2782">
        <v>1</v>
      </c>
      <c r="G2782">
        <v>0</v>
      </c>
      <c r="H2782">
        <v>0</v>
      </c>
      <c r="I2782">
        <v>1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 s="5">
        <v>2</v>
      </c>
    </row>
    <row r="2783" spans="1:20" x14ac:dyDescent="0.2">
      <c r="A2783">
        <v>2850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1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1</v>
      </c>
      <c r="R2783">
        <v>0</v>
      </c>
      <c r="S2783">
        <v>0</v>
      </c>
      <c r="T2783" s="5">
        <v>2</v>
      </c>
    </row>
    <row r="2784" spans="1:20" x14ac:dyDescent="0.2">
      <c r="A2784">
        <v>2851</v>
      </c>
      <c r="B2784">
        <v>0</v>
      </c>
      <c r="C2784">
        <v>1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1</v>
      </c>
      <c r="Q2784">
        <v>1</v>
      </c>
      <c r="R2784">
        <v>0</v>
      </c>
      <c r="S2784">
        <v>0</v>
      </c>
      <c r="T2784" s="5">
        <v>3</v>
      </c>
    </row>
    <row r="2785" spans="1:20" x14ac:dyDescent="0.2">
      <c r="A2785">
        <v>2852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1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 s="5">
        <v>1</v>
      </c>
    </row>
    <row r="2786" spans="1:20" x14ac:dyDescent="0.2">
      <c r="A2786">
        <v>2853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 s="5">
        <v>1</v>
      </c>
    </row>
    <row r="2787" spans="1:20" x14ac:dyDescent="0.2">
      <c r="A2787">
        <v>2854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1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 s="5">
        <v>1</v>
      </c>
    </row>
    <row r="2788" spans="1:20" x14ac:dyDescent="0.2">
      <c r="A2788">
        <v>2855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1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 s="5">
        <v>1</v>
      </c>
    </row>
    <row r="2789" spans="1:20" x14ac:dyDescent="0.2">
      <c r="A2789">
        <v>2856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1</v>
      </c>
      <c r="R2789">
        <v>0</v>
      </c>
      <c r="S2789">
        <v>0</v>
      </c>
      <c r="T2789" s="5">
        <v>1</v>
      </c>
    </row>
    <row r="2790" spans="1:20" x14ac:dyDescent="0.2">
      <c r="A2790">
        <v>2857</v>
      </c>
      <c r="B2790">
        <v>0</v>
      </c>
      <c r="C2790">
        <v>0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 s="5">
        <v>2</v>
      </c>
    </row>
    <row r="2791" spans="1:20" x14ac:dyDescent="0.2">
      <c r="A2791">
        <v>2858</v>
      </c>
      <c r="B2791">
        <v>0</v>
      </c>
      <c r="C2791">
        <v>0</v>
      </c>
      <c r="D2791">
        <v>0</v>
      </c>
      <c r="E2791">
        <v>0</v>
      </c>
      <c r="F2791">
        <v>1</v>
      </c>
      <c r="G2791">
        <v>0</v>
      </c>
      <c r="H2791">
        <v>0</v>
      </c>
      <c r="I2791">
        <v>1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 s="5">
        <v>2</v>
      </c>
    </row>
    <row r="2792" spans="1:20" x14ac:dyDescent="0.2">
      <c r="A2792">
        <v>2859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 s="5">
        <v>1</v>
      </c>
    </row>
    <row r="2793" spans="1:20" x14ac:dyDescent="0.2">
      <c r="A2793">
        <v>2860</v>
      </c>
      <c r="B2793">
        <v>0</v>
      </c>
      <c r="C2793">
        <v>0</v>
      </c>
      <c r="D2793">
        <v>0</v>
      </c>
      <c r="E2793">
        <v>0</v>
      </c>
      <c r="F2793">
        <v>1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 s="5">
        <v>1</v>
      </c>
    </row>
    <row r="2794" spans="1:20" x14ac:dyDescent="0.2">
      <c r="A2794">
        <v>2861</v>
      </c>
      <c r="B2794">
        <v>0</v>
      </c>
      <c r="C2794">
        <v>0</v>
      </c>
      <c r="D2794">
        <v>0</v>
      </c>
      <c r="E2794">
        <v>0</v>
      </c>
      <c r="F2794">
        <v>1</v>
      </c>
      <c r="G2794">
        <v>0</v>
      </c>
      <c r="H2794">
        <v>0</v>
      </c>
      <c r="I2794">
        <v>1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 s="5">
        <v>2</v>
      </c>
    </row>
    <row r="2795" spans="1:20" x14ac:dyDescent="0.2">
      <c r="A2795">
        <v>2862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 s="5">
        <v>1</v>
      </c>
    </row>
    <row r="2796" spans="1:20" x14ac:dyDescent="0.2">
      <c r="A2796">
        <v>2863</v>
      </c>
      <c r="B2796">
        <v>0</v>
      </c>
      <c r="C2796">
        <v>0</v>
      </c>
      <c r="D2796">
        <v>0</v>
      </c>
      <c r="E2796">
        <v>0</v>
      </c>
      <c r="F2796">
        <v>1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1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 s="5">
        <v>2</v>
      </c>
    </row>
    <row r="2797" spans="1:20" x14ac:dyDescent="0.2">
      <c r="A2797">
        <v>2864</v>
      </c>
      <c r="B2797">
        <v>0</v>
      </c>
      <c r="C2797">
        <v>0</v>
      </c>
      <c r="D2797">
        <v>0</v>
      </c>
      <c r="E2797">
        <v>0</v>
      </c>
      <c r="F2797">
        <v>1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 s="5">
        <v>1</v>
      </c>
    </row>
    <row r="2798" spans="1:20" x14ac:dyDescent="0.2">
      <c r="A2798">
        <v>2865</v>
      </c>
      <c r="B2798">
        <v>0</v>
      </c>
      <c r="C2798">
        <v>0</v>
      </c>
      <c r="D2798">
        <v>0</v>
      </c>
      <c r="E2798">
        <v>0</v>
      </c>
      <c r="F2798">
        <v>1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 s="5">
        <v>1</v>
      </c>
    </row>
    <row r="2799" spans="1:20" x14ac:dyDescent="0.2">
      <c r="A2799">
        <v>2866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 s="5">
        <v>1</v>
      </c>
    </row>
    <row r="2800" spans="1:20" x14ac:dyDescent="0.2">
      <c r="A2800">
        <v>2867</v>
      </c>
      <c r="B2800">
        <v>0</v>
      </c>
      <c r="C2800">
        <v>0</v>
      </c>
      <c r="D2800">
        <v>0</v>
      </c>
      <c r="E2800">
        <v>0</v>
      </c>
      <c r="F2800">
        <v>1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1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 s="5">
        <v>2</v>
      </c>
    </row>
    <row r="2801" spans="1:20" x14ac:dyDescent="0.2">
      <c r="A2801">
        <v>2868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1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 s="5">
        <v>1</v>
      </c>
    </row>
    <row r="2802" spans="1:20" x14ac:dyDescent="0.2">
      <c r="A2802">
        <v>2869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1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 s="5">
        <v>1</v>
      </c>
    </row>
    <row r="2803" spans="1:20" x14ac:dyDescent="0.2">
      <c r="A2803">
        <v>2870</v>
      </c>
      <c r="B2803">
        <v>0</v>
      </c>
      <c r="C2803">
        <v>0</v>
      </c>
      <c r="D2803">
        <v>0</v>
      </c>
      <c r="E2803">
        <v>0</v>
      </c>
      <c r="F2803">
        <v>1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 s="5">
        <v>1</v>
      </c>
    </row>
    <row r="2804" spans="1:20" x14ac:dyDescent="0.2">
      <c r="A2804">
        <v>2871</v>
      </c>
      <c r="B2804">
        <v>0</v>
      </c>
      <c r="C2804">
        <v>1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1</v>
      </c>
      <c r="R2804">
        <v>0</v>
      </c>
      <c r="S2804">
        <v>0</v>
      </c>
      <c r="T2804" s="5">
        <v>2</v>
      </c>
    </row>
    <row r="2805" spans="1:20" x14ac:dyDescent="0.2">
      <c r="A2805">
        <v>2872</v>
      </c>
      <c r="B2805">
        <v>1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1</v>
      </c>
      <c r="J2805">
        <v>1</v>
      </c>
      <c r="K2805">
        <v>0</v>
      </c>
      <c r="L2805">
        <v>0</v>
      </c>
      <c r="M2805">
        <v>0</v>
      </c>
      <c r="N2805">
        <v>0</v>
      </c>
      <c r="O2805">
        <v>1</v>
      </c>
      <c r="P2805">
        <v>0</v>
      </c>
      <c r="Q2805">
        <v>0</v>
      </c>
      <c r="R2805">
        <v>0</v>
      </c>
      <c r="S2805">
        <v>0</v>
      </c>
      <c r="T2805" s="5">
        <v>4</v>
      </c>
    </row>
    <row r="2806" spans="1:20" x14ac:dyDescent="0.2">
      <c r="A2806">
        <v>2873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1</v>
      </c>
      <c r="J2806">
        <v>0</v>
      </c>
      <c r="K2806">
        <v>0</v>
      </c>
      <c r="L2806">
        <v>0</v>
      </c>
      <c r="M2806">
        <v>0</v>
      </c>
      <c r="N2806">
        <v>1</v>
      </c>
      <c r="O2806">
        <v>1</v>
      </c>
      <c r="P2806">
        <v>0</v>
      </c>
      <c r="Q2806">
        <v>0</v>
      </c>
      <c r="R2806">
        <v>0</v>
      </c>
      <c r="S2806">
        <v>0</v>
      </c>
      <c r="T2806" s="5">
        <v>3</v>
      </c>
    </row>
    <row r="2807" spans="1:20" x14ac:dyDescent="0.2">
      <c r="A2807">
        <v>2874</v>
      </c>
      <c r="B2807">
        <v>0</v>
      </c>
      <c r="C2807">
        <v>0</v>
      </c>
      <c r="D2807">
        <v>0</v>
      </c>
      <c r="E2807">
        <v>0</v>
      </c>
      <c r="F2807">
        <v>1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 s="5">
        <v>1</v>
      </c>
    </row>
    <row r="2808" spans="1:20" x14ac:dyDescent="0.2">
      <c r="A2808">
        <v>2875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1</v>
      </c>
      <c r="J2808">
        <v>0</v>
      </c>
      <c r="K2808">
        <v>0</v>
      </c>
      <c r="L2808">
        <v>0</v>
      </c>
      <c r="M2808">
        <v>0</v>
      </c>
      <c r="N2808">
        <v>1</v>
      </c>
      <c r="O2808">
        <v>1</v>
      </c>
      <c r="P2808">
        <v>0</v>
      </c>
      <c r="Q2808">
        <v>0</v>
      </c>
      <c r="R2808">
        <v>0</v>
      </c>
      <c r="S2808">
        <v>0</v>
      </c>
      <c r="T2808" s="5">
        <v>3</v>
      </c>
    </row>
    <row r="2809" spans="1:20" x14ac:dyDescent="0.2">
      <c r="A2809">
        <v>2876</v>
      </c>
      <c r="B2809">
        <v>0</v>
      </c>
      <c r="C2809">
        <v>0</v>
      </c>
      <c r="D2809">
        <v>1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 s="5">
        <v>2</v>
      </c>
    </row>
    <row r="2810" spans="1:20" x14ac:dyDescent="0.2">
      <c r="A2810">
        <v>2877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1</v>
      </c>
      <c r="J2810">
        <v>0</v>
      </c>
      <c r="K2810">
        <v>0</v>
      </c>
      <c r="L2810">
        <v>0</v>
      </c>
      <c r="M2810">
        <v>1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 s="5">
        <v>2</v>
      </c>
    </row>
    <row r="2811" spans="1:20" x14ac:dyDescent="0.2">
      <c r="A2811">
        <v>2878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 s="5">
        <v>1</v>
      </c>
    </row>
    <row r="2812" spans="1:20" x14ac:dyDescent="0.2">
      <c r="A2812">
        <v>2879</v>
      </c>
      <c r="B2812">
        <v>1</v>
      </c>
      <c r="C2812">
        <v>1</v>
      </c>
      <c r="D2812">
        <v>0</v>
      </c>
      <c r="E2812">
        <v>0</v>
      </c>
      <c r="F2812">
        <v>1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 s="5">
        <v>3</v>
      </c>
    </row>
    <row r="2813" spans="1:20" x14ac:dyDescent="0.2">
      <c r="A2813">
        <v>2880</v>
      </c>
      <c r="B2813">
        <v>1</v>
      </c>
      <c r="C2813">
        <v>1</v>
      </c>
      <c r="D2813">
        <v>0</v>
      </c>
      <c r="E2813">
        <v>0</v>
      </c>
      <c r="F2813">
        <v>1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 s="5">
        <v>3</v>
      </c>
    </row>
    <row r="2814" spans="1:20" x14ac:dyDescent="0.2">
      <c r="A2814">
        <v>2881</v>
      </c>
      <c r="B2814">
        <v>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1</v>
      </c>
      <c r="R2814">
        <v>0</v>
      </c>
      <c r="S2814">
        <v>0</v>
      </c>
      <c r="T2814" s="5">
        <v>2</v>
      </c>
    </row>
    <row r="2815" spans="1:20" x14ac:dyDescent="0.2">
      <c r="A2815">
        <v>2882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1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 s="5">
        <v>1</v>
      </c>
    </row>
    <row r="2816" spans="1:20" x14ac:dyDescent="0.2">
      <c r="A2816">
        <v>2883</v>
      </c>
      <c r="B2816">
        <v>0</v>
      </c>
      <c r="C2816">
        <v>0</v>
      </c>
      <c r="D2816">
        <v>0</v>
      </c>
      <c r="E2816">
        <v>0</v>
      </c>
      <c r="F2816">
        <v>1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 s="5">
        <v>1</v>
      </c>
    </row>
    <row r="2817" spans="1:20" x14ac:dyDescent="0.2">
      <c r="A2817">
        <v>2884</v>
      </c>
      <c r="B2817">
        <v>0</v>
      </c>
      <c r="C2817">
        <v>0</v>
      </c>
      <c r="D2817">
        <v>0</v>
      </c>
      <c r="E2817">
        <v>0</v>
      </c>
      <c r="F2817">
        <v>1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1</v>
      </c>
      <c r="P2817">
        <v>0</v>
      </c>
      <c r="Q2817">
        <v>0</v>
      </c>
      <c r="R2817">
        <v>0</v>
      </c>
      <c r="S2817">
        <v>0</v>
      </c>
      <c r="T2817" s="5">
        <v>2</v>
      </c>
    </row>
    <row r="2818" spans="1:20" x14ac:dyDescent="0.2">
      <c r="A2818">
        <v>2885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1</v>
      </c>
      <c r="P2818">
        <v>0</v>
      </c>
      <c r="Q2818">
        <v>0</v>
      </c>
      <c r="R2818">
        <v>0</v>
      </c>
      <c r="S2818">
        <v>0</v>
      </c>
      <c r="T2818" s="5">
        <v>2</v>
      </c>
    </row>
    <row r="2819" spans="1:20" x14ac:dyDescent="0.2">
      <c r="A2819">
        <v>2886</v>
      </c>
      <c r="B2819">
        <v>0</v>
      </c>
      <c r="C2819">
        <v>0</v>
      </c>
      <c r="D2819">
        <v>0</v>
      </c>
      <c r="E2819">
        <v>1</v>
      </c>
      <c r="F2819">
        <v>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 s="5">
        <v>2</v>
      </c>
    </row>
    <row r="2820" spans="1:20" x14ac:dyDescent="0.2">
      <c r="A2820">
        <v>2887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 s="5">
        <v>1</v>
      </c>
    </row>
    <row r="2821" spans="1:20" x14ac:dyDescent="0.2">
      <c r="A2821">
        <v>2888</v>
      </c>
      <c r="B2821">
        <v>0</v>
      </c>
      <c r="C2821">
        <v>0</v>
      </c>
      <c r="D2821">
        <v>0</v>
      </c>
      <c r="E2821">
        <v>0</v>
      </c>
      <c r="F2821">
        <v>1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1</v>
      </c>
      <c r="P2821">
        <v>0</v>
      </c>
      <c r="Q2821">
        <v>0</v>
      </c>
      <c r="R2821">
        <v>0</v>
      </c>
      <c r="S2821">
        <v>0</v>
      </c>
      <c r="T2821" s="5">
        <v>2</v>
      </c>
    </row>
    <row r="2822" spans="1:20" x14ac:dyDescent="0.2">
      <c r="A2822">
        <v>2889</v>
      </c>
      <c r="B2822">
        <v>0</v>
      </c>
      <c r="C2822">
        <v>0</v>
      </c>
      <c r="D2822">
        <v>0</v>
      </c>
      <c r="E2822">
        <v>0</v>
      </c>
      <c r="F2822">
        <v>1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 s="5">
        <v>1</v>
      </c>
    </row>
    <row r="2823" spans="1:20" x14ac:dyDescent="0.2">
      <c r="A2823">
        <v>2890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1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1</v>
      </c>
      <c r="S2823">
        <v>0</v>
      </c>
      <c r="T2823" s="5">
        <v>2</v>
      </c>
    </row>
    <row r="2824" spans="1:20" x14ac:dyDescent="0.2">
      <c r="A2824">
        <v>2891</v>
      </c>
      <c r="B2824">
        <v>0</v>
      </c>
      <c r="C2824">
        <v>0</v>
      </c>
      <c r="D2824">
        <v>0</v>
      </c>
      <c r="E2824">
        <v>0</v>
      </c>
      <c r="F2824">
        <v>1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 s="5">
        <v>1</v>
      </c>
    </row>
    <row r="2825" spans="1:20" x14ac:dyDescent="0.2">
      <c r="A2825">
        <v>2892</v>
      </c>
      <c r="B2825">
        <v>1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1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 s="5">
        <v>2</v>
      </c>
    </row>
    <row r="2826" spans="1:20" x14ac:dyDescent="0.2">
      <c r="A2826">
        <v>2893</v>
      </c>
      <c r="B2826">
        <v>1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1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 s="5">
        <v>2</v>
      </c>
    </row>
    <row r="2827" spans="1:20" x14ac:dyDescent="0.2">
      <c r="A2827">
        <v>2894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1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1</v>
      </c>
      <c r="P2827">
        <v>0</v>
      </c>
      <c r="Q2827">
        <v>0</v>
      </c>
      <c r="R2827">
        <v>0</v>
      </c>
      <c r="S2827">
        <v>0</v>
      </c>
      <c r="T2827" s="5">
        <v>2</v>
      </c>
    </row>
    <row r="2828" spans="1:20" x14ac:dyDescent="0.2">
      <c r="A2828">
        <v>2895</v>
      </c>
      <c r="B2828">
        <v>0</v>
      </c>
      <c r="C2828">
        <v>1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 s="5">
        <v>1</v>
      </c>
    </row>
    <row r="2829" spans="1:20" x14ac:dyDescent="0.2">
      <c r="A2829">
        <v>2896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1</v>
      </c>
      <c r="T2829" s="5">
        <v>1</v>
      </c>
    </row>
    <row r="2830" spans="1:20" x14ac:dyDescent="0.2">
      <c r="A2830">
        <v>2897</v>
      </c>
      <c r="B2830">
        <v>0</v>
      </c>
      <c r="C2830">
        <v>0</v>
      </c>
      <c r="D2830">
        <v>0</v>
      </c>
      <c r="E2830">
        <v>0</v>
      </c>
      <c r="F2830">
        <v>1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1</v>
      </c>
      <c r="S2830">
        <v>0</v>
      </c>
      <c r="T2830" s="5">
        <v>2</v>
      </c>
    </row>
    <row r="2831" spans="1:20" x14ac:dyDescent="0.2">
      <c r="A2831">
        <v>2898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1</v>
      </c>
      <c r="M2831">
        <v>0</v>
      </c>
      <c r="N2831">
        <v>1</v>
      </c>
      <c r="O2831">
        <v>0</v>
      </c>
      <c r="P2831">
        <v>0</v>
      </c>
      <c r="Q2831">
        <v>0</v>
      </c>
      <c r="R2831">
        <v>0</v>
      </c>
      <c r="S2831">
        <v>0</v>
      </c>
      <c r="T2831" s="5">
        <v>2</v>
      </c>
    </row>
    <row r="2832" spans="1:20" x14ac:dyDescent="0.2">
      <c r="A2832">
        <v>2899</v>
      </c>
      <c r="B2832">
        <v>0</v>
      </c>
      <c r="C2832">
        <v>1</v>
      </c>
      <c r="D2832">
        <v>1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 s="5">
        <v>3</v>
      </c>
    </row>
    <row r="2833" spans="1:20" x14ac:dyDescent="0.2">
      <c r="A2833">
        <v>2900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1</v>
      </c>
      <c r="M2833">
        <v>0</v>
      </c>
      <c r="N2833">
        <v>0</v>
      </c>
      <c r="O2833">
        <v>0</v>
      </c>
      <c r="P2833">
        <v>1</v>
      </c>
      <c r="Q2833">
        <v>0</v>
      </c>
      <c r="R2833">
        <v>0</v>
      </c>
      <c r="S2833">
        <v>0</v>
      </c>
      <c r="T2833" s="5">
        <v>2</v>
      </c>
    </row>
    <row r="2834" spans="1:20" x14ac:dyDescent="0.2">
      <c r="A2834">
        <v>2901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1</v>
      </c>
      <c r="M2834">
        <v>0</v>
      </c>
      <c r="N2834">
        <v>0</v>
      </c>
      <c r="O2834">
        <v>0</v>
      </c>
      <c r="P2834">
        <v>1</v>
      </c>
      <c r="Q2834">
        <v>0</v>
      </c>
      <c r="R2834">
        <v>0</v>
      </c>
      <c r="S2834">
        <v>0</v>
      </c>
      <c r="T2834" s="5">
        <v>2</v>
      </c>
    </row>
    <row r="2835" spans="1:20" x14ac:dyDescent="0.2">
      <c r="A2835">
        <v>2902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1</v>
      </c>
      <c r="M2835">
        <v>0</v>
      </c>
      <c r="N2835">
        <v>0</v>
      </c>
      <c r="O2835">
        <v>0</v>
      </c>
      <c r="P2835">
        <v>0</v>
      </c>
      <c r="Q2835">
        <v>1</v>
      </c>
      <c r="R2835">
        <v>0</v>
      </c>
      <c r="S2835">
        <v>0</v>
      </c>
      <c r="T2835" s="5">
        <v>2</v>
      </c>
    </row>
    <row r="2836" spans="1:20" x14ac:dyDescent="0.2">
      <c r="A2836">
        <v>2903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1</v>
      </c>
      <c r="M2836">
        <v>0</v>
      </c>
      <c r="N2836">
        <v>0</v>
      </c>
      <c r="O2836">
        <v>0</v>
      </c>
      <c r="P2836">
        <v>0</v>
      </c>
      <c r="Q2836">
        <v>1</v>
      </c>
      <c r="R2836">
        <v>0</v>
      </c>
      <c r="S2836">
        <v>0</v>
      </c>
      <c r="T2836" s="5">
        <v>2</v>
      </c>
    </row>
    <row r="2837" spans="1:20" x14ac:dyDescent="0.2">
      <c r="A2837">
        <v>2904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1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 s="5">
        <v>1</v>
      </c>
    </row>
    <row r="2838" spans="1:20" x14ac:dyDescent="0.2">
      <c r="A2838">
        <v>2905</v>
      </c>
      <c r="B2838">
        <v>1</v>
      </c>
      <c r="C2838">
        <v>1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 s="5">
        <v>2</v>
      </c>
    </row>
    <row r="2839" spans="1:20" x14ac:dyDescent="0.2">
      <c r="A2839">
        <v>2906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1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1</v>
      </c>
      <c r="P2839">
        <v>0</v>
      </c>
      <c r="Q2839">
        <v>0</v>
      </c>
      <c r="R2839">
        <v>0</v>
      </c>
      <c r="S2839">
        <v>0</v>
      </c>
      <c r="T2839" s="5">
        <v>2</v>
      </c>
    </row>
    <row r="2840" spans="1:20" x14ac:dyDescent="0.2">
      <c r="A2840">
        <v>2907</v>
      </c>
      <c r="B2840">
        <v>0</v>
      </c>
      <c r="C2840">
        <v>0</v>
      </c>
      <c r="D2840">
        <v>0</v>
      </c>
      <c r="E2840">
        <v>0</v>
      </c>
      <c r="F2840">
        <v>1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 s="5">
        <v>1</v>
      </c>
    </row>
    <row r="2841" spans="1:20" x14ac:dyDescent="0.2">
      <c r="A2841">
        <v>2908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1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 s="5">
        <v>1</v>
      </c>
    </row>
    <row r="2842" spans="1:20" x14ac:dyDescent="0.2">
      <c r="A2842">
        <v>2909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1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 s="5">
        <v>1</v>
      </c>
    </row>
    <row r="2843" spans="1:20" x14ac:dyDescent="0.2">
      <c r="A2843">
        <v>2910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1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0</v>
      </c>
      <c r="T2843" s="5">
        <v>2</v>
      </c>
    </row>
    <row r="2844" spans="1:20" x14ac:dyDescent="0.2">
      <c r="A2844">
        <v>2911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1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 s="5">
        <v>1</v>
      </c>
    </row>
    <row r="2845" spans="1:20" x14ac:dyDescent="0.2">
      <c r="A2845">
        <v>2912</v>
      </c>
      <c r="B2845">
        <v>1</v>
      </c>
      <c r="C2845">
        <v>0</v>
      </c>
      <c r="D2845">
        <v>0</v>
      </c>
      <c r="E2845">
        <v>0</v>
      </c>
      <c r="F2845">
        <v>0</v>
      </c>
      <c r="G2845">
        <v>1</v>
      </c>
      <c r="H2845">
        <v>0</v>
      </c>
      <c r="I2845">
        <v>1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 s="5">
        <v>3</v>
      </c>
    </row>
    <row r="2846" spans="1:20" x14ac:dyDescent="0.2">
      <c r="A2846">
        <v>2913</v>
      </c>
      <c r="B2846">
        <v>0</v>
      </c>
      <c r="C2846">
        <v>0</v>
      </c>
      <c r="D2846">
        <v>0</v>
      </c>
      <c r="E2846">
        <v>0</v>
      </c>
      <c r="F2846">
        <v>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 s="5">
        <v>1</v>
      </c>
    </row>
    <row r="2847" spans="1:20" x14ac:dyDescent="0.2">
      <c r="A2847">
        <v>2914</v>
      </c>
      <c r="B2847">
        <v>0</v>
      </c>
      <c r="C2847">
        <v>0</v>
      </c>
      <c r="D2847">
        <v>0</v>
      </c>
      <c r="E2847">
        <v>0</v>
      </c>
      <c r="F2847">
        <v>1</v>
      </c>
      <c r="G2847">
        <v>0</v>
      </c>
      <c r="H2847">
        <v>0</v>
      </c>
      <c r="I2847">
        <v>1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 s="5">
        <v>2</v>
      </c>
    </row>
    <row r="2848" spans="1:20" x14ac:dyDescent="0.2">
      <c r="A2848">
        <v>2915</v>
      </c>
      <c r="B2848">
        <v>0</v>
      </c>
      <c r="C2848">
        <v>0</v>
      </c>
      <c r="D2848">
        <v>0</v>
      </c>
      <c r="E2848">
        <v>0</v>
      </c>
      <c r="F2848">
        <v>1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 s="5">
        <v>1</v>
      </c>
    </row>
    <row r="2849" spans="1:20" x14ac:dyDescent="0.2">
      <c r="A2849">
        <v>2916</v>
      </c>
      <c r="B2849">
        <v>1</v>
      </c>
      <c r="C2849">
        <v>1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1</v>
      </c>
      <c r="Q2849">
        <v>1</v>
      </c>
      <c r="R2849">
        <v>0</v>
      </c>
      <c r="S2849">
        <v>0</v>
      </c>
      <c r="T2849" s="5">
        <v>4</v>
      </c>
    </row>
    <row r="2850" spans="1:20" x14ac:dyDescent="0.2">
      <c r="A2850">
        <v>2917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1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1</v>
      </c>
      <c r="R2850">
        <v>0</v>
      </c>
      <c r="S2850">
        <v>0</v>
      </c>
      <c r="T2850" s="5">
        <v>2</v>
      </c>
    </row>
    <row r="2851" spans="1:20" x14ac:dyDescent="0.2">
      <c r="A2851">
        <v>2918</v>
      </c>
      <c r="B2851">
        <v>0</v>
      </c>
      <c r="C2851">
        <v>0</v>
      </c>
      <c r="D2851">
        <v>0</v>
      </c>
      <c r="E2851">
        <v>0</v>
      </c>
      <c r="F2851">
        <v>1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 s="5">
        <v>1</v>
      </c>
    </row>
    <row r="2852" spans="1:20" x14ac:dyDescent="0.2">
      <c r="A2852">
        <v>2919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1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1</v>
      </c>
      <c r="P2852">
        <v>0</v>
      </c>
      <c r="Q2852">
        <v>0</v>
      </c>
      <c r="R2852">
        <v>0</v>
      </c>
      <c r="S2852">
        <v>0</v>
      </c>
      <c r="T2852" s="5">
        <v>2</v>
      </c>
    </row>
    <row r="2853" spans="1:20" x14ac:dyDescent="0.2">
      <c r="A2853">
        <v>2920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1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1</v>
      </c>
      <c r="P2853">
        <v>0</v>
      </c>
      <c r="Q2853">
        <v>0</v>
      </c>
      <c r="R2853">
        <v>0</v>
      </c>
      <c r="S2853">
        <v>0</v>
      </c>
      <c r="T2853" s="5">
        <v>2</v>
      </c>
    </row>
    <row r="2854" spans="1:20" x14ac:dyDescent="0.2">
      <c r="A2854">
        <v>2921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1</v>
      </c>
      <c r="T2854" s="5">
        <v>1</v>
      </c>
    </row>
    <row r="2855" spans="1:20" x14ac:dyDescent="0.2">
      <c r="A2855">
        <v>2922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1</v>
      </c>
      <c r="T2855" s="5">
        <v>1</v>
      </c>
    </row>
    <row r="2856" spans="1:20" x14ac:dyDescent="0.2">
      <c r="A2856">
        <v>2923</v>
      </c>
      <c r="B2856">
        <v>0</v>
      </c>
      <c r="C2856">
        <v>0</v>
      </c>
      <c r="D2856">
        <v>0</v>
      </c>
      <c r="E2856">
        <v>0</v>
      </c>
      <c r="F2856">
        <v>1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 s="5">
        <v>1</v>
      </c>
    </row>
    <row r="2857" spans="1:20" x14ac:dyDescent="0.2">
      <c r="A2857">
        <v>2924</v>
      </c>
      <c r="B2857">
        <v>1</v>
      </c>
      <c r="C2857">
        <v>0</v>
      </c>
      <c r="D2857">
        <v>0</v>
      </c>
      <c r="E2857">
        <v>0</v>
      </c>
      <c r="F2857">
        <v>1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 s="5">
        <v>2</v>
      </c>
    </row>
    <row r="2858" spans="1:20" x14ac:dyDescent="0.2">
      <c r="A2858">
        <v>2925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1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 s="5">
        <v>1</v>
      </c>
    </row>
    <row r="2859" spans="1:20" x14ac:dyDescent="0.2">
      <c r="A2859">
        <v>2926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0</v>
      </c>
      <c r="H2859">
        <v>0</v>
      </c>
      <c r="I2859">
        <v>1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 s="5">
        <v>2</v>
      </c>
    </row>
    <row r="2860" spans="1:20" x14ac:dyDescent="0.2">
      <c r="A2860">
        <v>2927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1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1</v>
      </c>
      <c r="P2860">
        <v>0</v>
      </c>
      <c r="Q2860">
        <v>0</v>
      </c>
      <c r="R2860">
        <v>0</v>
      </c>
      <c r="S2860">
        <v>0</v>
      </c>
      <c r="T2860" s="5">
        <v>2</v>
      </c>
    </row>
    <row r="2861" spans="1:20" x14ac:dyDescent="0.2">
      <c r="A2861">
        <v>2928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1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 s="5">
        <v>1</v>
      </c>
    </row>
    <row r="2862" spans="1:20" x14ac:dyDescent="0.2">
      <c r="A2862">
        <v>2929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1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 s="5">
        <v>1</v>
      </c>
    </row>
    <row r="2863" spans="1:20" x14ac:dyDescent="0.2">
      <c r="A2863">
        <v>2930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1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 s="5">
        <v>1</v>
      </c>
    </row>
    <row r="2864" spans="1:20" x14ac:dyDescent="0.2">
      <c r="A2864">
        <v>2931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 s="5">
        <v>1</v>
      </c>
    </row>
    <row r="2865" spans="1:20" x14ac:dyDescent="0.2">
      <c r="A2865">
        <v>2932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1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 s="5">
        <v>1</v>
      </c>
    </row>
    <row r="2866" spans="1:20" x14ac:dyDescent="0.2">
      <c r="A2866">
        <v>2933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1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 s="5">
        <v>1</v>
      </c>
    </row>
    <row r="2867" spans="1:20" x14ac:dyDescent="0.2">
      <c r="A2867">
        <v>2934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 s="5">
        <v>1</v>
      </c>
    </row>
    <row r="2868" spans="1:20" x14ac:dyDescent="0.2">
      <c r="A2868">
        <v>2935</v>
      </c>
      <c r="B2868">
        <v>0</v>
      </c>
      <c r="C2868">
        <v>0</v>
      </c>
      <c r="D2868">
        <v>0</v>
      </c>
      <c r="E2868">
        <v>0</v>
      </c>
      <c r="F2868">
        <v>1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1</v>
      </c>
      <c r="P2868">
        <v>0</v>
      </c>
      <c r="Q2868">
        <v>0</v>
      </c>
      <c r="R2868">
        <v>0</v>
      </c>
      <c r="S2868">
        <v>0</v>
      </c>
      <c r="T2868" s="5">
        <v>2</v>
      </c>
    </row>
    <row r="2869" spans="1:20" x14ac:dyDescent="0.2">
      <c r="A2869">
        <v>2936</v>
      </c>
      <c r="B2869">
        <v>0</v>
      </c>
      <c r="C2869">
        <v>0</v>
      </c>
      <c r="D2869">
        <v>0</v>
      </c>
      <c r="E2869">
        <v>0</v>
      </c>
      <c r="F2869">
        <v>1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 s="5">
        <v>1</v>
      </c>
    </row>
    <row r="2870" spans="1:20" x14ac:dyDescent="0.2">
      <c r="A2870">
        <v>2937</v>
      </c>
      <c r="B2870">
        <v>0</v>
      </c>
      <c r="C2870">
        <v>0</v>
      </c>
      <c r="D2870">
        <v>0</v>
      </c>
      <c r="E2870">
        <v>0</v>
      </c>
      <c r="F2870">
        <v>1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 s="5">
        <v>1</v>
      </c>
    </row>
    <row r="2871" spans="1:20" x14ac:dyDescent="0.2">
      <c r="A2871">
        <v>2938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1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 s="5">
        <v>1</v>
      </c>
    </row>
    <row r="2872" spans="1:20" x14ac:dyDescent="0.2">
      <c r="A2872">
        <v>2939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1</v>
      </c>
      <c r="R2872">
        <v>0</v>
      </c>
      <c r="S2872">
        <v>0</v>
      </c>
      <c r="T2872" s="5">
        <v>2</v>
      </c>
    </row>
    <row r="2873" spans="1:20" x14ac:dyDescent="0.2">
      <c r="A2873">
        <v>2940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 s="5">
        <v>1</v>
      </c>
    </row>
    <row r="2874" spans="1:20" x14ac:dyDescent="0.2">
      <c r="A2874">
        <v>2941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1</v>
      </c>
      <c r="N2874">
        <v>0</v>
      </c>
      <c r="O2874">
        <v>1</v>
      </c>
      <c r="P2874">
        <v>0</v>
      </c>
      <c r="Q2874">
        <v>0</v>
      </c>
      <c r="R2874">
        <v>1</v>
      </c>
      <c r="S2874">
        <v>0</v>
      </c>
      <c r="T2874" s="5">
        <v>3</v>
      </c>
    </row>
    <row r="2875" spans="1:20" x14ac:dyDescent="0.2">
      <c r="A2875">
        <v>2942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1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1</v>
      </c>
      <c r="P2875">
        <v>0</v>
      </c>
      <c r="Q2875">
        <v>0</v>
      </c>
      <c r="R2875">
        <v>0</v>
      </c>
      <c r="S2875">
        <v>0</v>
      </c>
      <c r="T2875" s="5">
        <v>2</v>
      </c>
    </row>
    <row r="2876" spans="1:20" x14ac:dyDescent="0.2">
      <c r="A2876">
        <v>2943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1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1</v>
      </c>
      <c r="P2876">
        <v>0</v>
      </c>
      <c r="Q2876">
        <v>0</v>
      </c>
      <c r="R2876">
        <v>0</v>
      </c>
      <c r="S2876">
        <v>0</v>
      </c>
      <c r="T2876" s="5">
        <v>2</v>
      </c>
    </row>
    <row r="2877" spans="1:20" x14ac:dyDescent="0.2">
      <c r="A2877">
        <v>2944</v>
      </c>
      <c r="B2877">
        <v>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1</v>
      </c>
      <c r="S2877">
        <v>0</v>
      </c>
      <c r="T2877" s="5">
        <v>2</v>
      </c>
    </row>
    <row r="2878" spans="1:20" x14ac:dyDescent="0.2">
      <c r="A2878">
        <v>2945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</v>
      </c>
      <c r="O2878">
        <v>0</v>
      </c>
      <c r="P2878">
        <v>0</v>
      </c>
      <c r="Q2878">
        <v>0</v>
      </c>
      <c r="R2878">
        <v>0</v>
      </c>
      <c r="S2878">
        <v>0</v>
      </c>
      <c r="T2878" s="5">
        <v>1</v>
      </c>
    </row>
    <row r="2879" spans="1:20" x14ac:dyDescent="0.2">
      <c r="A2879">
        <v>2946</v>
      </c>
      <c r="B2879">
        <v>0</v>
      </c>
      <c r="C2879">
        <v>0</v>
      </c>
      <c r="D2879">
        <v>0</v>
      </c>
      <c r="E2879">
        <v>0</v>
      </c>
      <c r="F2879">
        <v>1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1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 s="5">
        <v>2</v>
      </c>
    </row>
    <row r="2880" spans="1:20" x14ac:dyDescent="0.2">
      <c r="A2880">
        <v>2947</v>
      </c>
      <c r="B2880">
        <v>1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 s="5">
        <v>1</v>
      </c>
    </row>
    <row r="2881" spans="1:20" x14ac:dyDescent="0.2">
      <c r="A2881">
        <v>2948</v>
      </c>
      <c r="B2881">
        <v>1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 s="5">
        <v>1</v>
      </c>
    </row>
    <row r="2882" spans="1:20" x14ac:dyDescent="0.2">
      <c r="A2882">
        <v>2949</v>
      </c>
      <c r="B2882">
        <v>1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 s="5">
        <v>1</v>
      </c>
    </row>
    <row r="2883" spans="1:20" x14ac:dyDescent="0.2">
      <c r="A2883">
        <v>2950</v>
      </c>
      <c r="B2883">
        <v>0</v>
      </c>
      <c r="C2883">
        <v>1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1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1</v>
      </c>
      <c r="P2883">
        <v>0</v>
      </c>
      <c r="Q2883">
        <v>0</v>
      </c>
      <c r="R2883">
        <v>0</v>
      </c>
      <c r="S2883">
        <v>0</v>
      </c>
      <c r="T2883" s="5">
        <v>3</v>
      </c>
    </row>
    <row r="2884" spans="1:20" x14ac:dyDescent="0.2">
      <c r="A2884">
        <v>2951</v>
      </c>
      <c r="B2884">
        <v>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1</v>
      </c>
      <c r="T2884" s="5">
        <v>2</v>
      </c>
    </row>
    <row r="2885" spans="1:20" x14ac:dyDescent="0.2">
      <c r="A2885">
        <v>2952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1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1</v>
      </c>
      <c r="R2885">
        <v>0</v>
      </c>
      <c r="S2885">
        <v>0</v>
      </c>
      <c r="T2885" s="5">
        <v>2</v>
      </c>
    </row>
    <row r="2886" spans="1:20" x14ac:dyDescent="0.2">
      <c r="A2886">
        <v>2953</v>
      </c>
      <c r="B2886">
        <v>0</v>
      </c>
      <c r="C2886">
        <v>0</v>
      </c>
      <c r="D2886">
        <v>0</v>
      </c>
      <c r="E2886">
        <v>1</v>
      </c>
      <c r="F2886">
        <v>1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 s="5">
        <v>2</v>
      </c>
    </row>
    <row r="2887" spans="1:20" x14ac:dyDescent="0.2">
      <c r="A2887">
        <v>2954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1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 s="5">
        <v>1</v>
      </c>
    </row>
    <row r="2888" spans="1:20" x14ac:dyDescent="0.2">
      <c r="A2888">
        <v>2955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1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 s="5">
        <v>1</v>
      </c>
    </row>
    <row r="2889" spans="1:20" x14ac:dyDescent="0.2">
      <c r="A2889">
        <v>2956</v>
      </c>
      <c r="B2889">
        <v>1</v>
      </c>
      <c r="C2889">
        <v>0</v>
      </c>
      <c r="D2889">
        <v>0</v>
      </c>
      <c r="E2889">
        <v>0</v>
      </c>
      <c r="F2889">
        <v>0</v>
      </c>
      <c r="G2889">
        <v>1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0</v>
      </c>
      <c r="S2889">
        <v>0</v>
      </c>
      <c r="T2889" s="5">
        <v>3</v>
      </c>
    </row>
    <row r="2890" spans="1:20" x14ac:dyDescent="0.2">
      <c r="A2890">
        <v>2957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1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 s="5">
        <v>1</v>
      </c>
    </row>
    <row r="2891" spans="1:20" x14ac:dyDescent="0.2">
      <c r="A2891">
        <v>2958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1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 s="5">
        <v>1</v>
      </c>
    </row>
    <row r="2892" spans="1:20" x14ac:dyDescent="0.2">
      <c r="A2892">
        <v>2959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1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 s="5">
        <v>1</v>
      </c>
    </row>
    <row r="2893" spans="1:20" x14ac:dyDescent="0.2">
      <c r="A2893">
        <v>2960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1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 s="5">
        <v>1</v>
      </c>
    </row>
    <row r="2894" spans="1:20" x14ac:dyDescent="0.2">
      <c r="A2894">
        <v>2961</v>
      </c>
      <c r="B2894">
        <v>0</v>
      </c>
      <c r="C2894">
        <v>0</v>
      </c>
      <c r="D2894">
        <v>0</v>
      </c>
      <c r="E2894">
        <v>0</v>
      </c>
      <c r="F2894">
        <v>1</v>
      </c>
      <c r="G2894">
        <v>0</v>
      </c>
      <c r="H2894">
        <v>0</v>
      </c>
      <c r="I2894">
        <v>1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 s="5">
        <v>2</v>
      </c>
    </row>
    <row r="2895" spans="1:20" x14ac:dyDescent="0.2">
      <c r="A2895">
        <v>2962</v>
      </c>
      <c r="B2895">
        <v>0</v>
      </c>
      <c r="C2895">
        <v>0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1</v>
      </c>
      <c r="P2895">
        <v>0</v>
      </c>
      <c r="Q2895">
        <v>0</v>
      </c>
      <c r="R2895">
        <v>0</v>
      </c>
      <c r="S2895">
        <v>0</v>
      </c>
      <c r="T2895" s="5">
        <v>2</v>
      </c>
    </row>
    <row r="2896" spans="1:20" x14ac:dyDescent="0.2">
      <c r="A2896">
        <v>2963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1</v>
      </c>
      <c r="H2896">
        <v>0</v>
      </c>
      <c r="I2896">
        <v>1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 s="5">
        <v>2</v>
      </c>
    </row>
    <row r="2897" spans="1:20" x14ac:dyDescent="0.2">
      <c r="A2897">
        <v>2964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1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 s="5">
        <v>1</v>
      </c>
    </row>
    <row r="2898" spans="1:20" x14ac:dyDescent="0.2">
      <c r="A2898">
        <v>2965</v>
      </c>
      <c r="B2898">
        <v>1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 s="5">
        <v>1</v>
      </c>
    </row>
    <row r="2899" spans="1:20" x14ac:dyDescent="0.2">
      <c r="A2899">
        <v>2966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1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 s="5">
        <v>1</v>
      </c>
    </row>
    <row r="2900" spans="1:20" x14ac:dyDescent="0.2">
      <c r="A2900">
        <v>2967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1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1</v>
      </c>
      <c r="R2900">
        <v>0</v>
      </c>
      <c r="S2900">
        <v>0</v>
      </c>
      <c r="T2900" s="5">
        <v>2</v>
      </c>
    </row>
    <row r="2901" spans="1:20" x14ac:dyDescent="0.2">
      <c r="A2901">
        <v>2968</v>
      </c>
      <c r="B2901">
        <v>0</v>
      </c>
      <c r="C2901">
        <v>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1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1</v>
      </c>
      <c r="Q2901">
        <v>0</v>
      </c>
      <c r="R2901">
        <v>0</v>
      </c>
      <c r="S2901">
        <v>0</v>
      </c>
      <c r="T2901" s="5">
        <v>3</v>
      </c>
    </row>
    <row r="2902" spans="1:20" x14ac:dyDescent="0.2">
      <c r="A2902">
        <v>2969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1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1</v>
      </c>
      <c r="P2902">
        <v>0</v>
      </c>
      <c r="Q2902">
        <v>0</v>
      </c>
      <c r="R2902">
        <v>0</v>
      </c>
      <c r="S2902">
        <v>0</v>
      </c>
      <c r="T2902" s="5">
        <v>2</v>
      </c>
    </row>
    <row r="2903" spans="1:20" x14ac:dyDescent="0.2">
      <c r="A2903">
        <v>2970</v>
      </c>
      <c r="B2903">
        <v>0</v>
      </c>
      <c r="C2903">
        <v>1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1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 s="5">
        <v>2</v>
      </c>
    </row>
    <row r="2904" spans="1:20" x14ac:dyDescent="0.2">
      <c r="A2904">
        <v>2971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1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 s="5">
        <v>1</v>
      </c>
    </row>
    <row r="2905" spans="1:20" x14ac:dyDescent="0.2">
      <c r="A2905">
        <v>2972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1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1</v>
      </c>
      <c r="S2905">
        <v>0</v>
      </c>
      <c r="T2905" s="5">
        <v>2</v>
      </c>
    </row>
    <row r="2906" spans="1:20" x14ac:dyDescent="0.2">
      <c r="A2906">
        <v>2973</v>
      </c>
      <c r="B2906">
        <v>0</v>
      </c>
      <c r="C2906">
        <v>0</v>
      </c>
      <c r="D2906">
        <v>0</v>
      </c>
      <c r="E2906">
        <v>0</v>
      </c>
      <c r="F2906">
        <v>1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 s="5">
        <v>1</v>
      </c>
    </row>
    <row r="2907" spans="1:20" x14ac:dyDescent="0.2">
      <c r="A2907">
        <v>2974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0</v>
      </c>
      <c r="S2907">
        <v>0</v>
      </c>
      <c r="T2907" s="5">
        <v>2</v>
      </c>
    </row>
    <row r="2908" spans="1:20" x14ac:dyDescent="0.2">
      <c r="A2908">
        <v>2975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1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 s="5">
        <v>1</v>
      </c>
    </row>
    <row r="2909" spans="1:20" x14ac:dyDescent="0.2">
      <c r="A2909">
        <v>2976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0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 s="5">
        <v>2</v>
      </c>
    </row>
    <row r="2910" spans="1:20" x14ac:dyDescent="0.2">
      <c r="A2910">
        <v>2977</v>
      </c>
      <c r="B2910">
        <v>0</v>
      </c>
      <c r="C2910">
        <v>0</v>
      </c>
      <c r="D2910">
        <v>0</v>
      </c>
      <c r="E2910">
        <v>0</v>
      </c>
      <c r="F2910">
        <v>1</v>
      </c>
      <c r="G2910">
        <v>0</v>
      </c>
      <c r="H2910">
        <v>0</v>
      </c>
      <c r="I2910">
        <v>1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 s="5">
        <v>2</v>
      </c>
    </row>
    <row r="2911" spans="1:20" x14ac:dyDescent="0.2">
      <c r="A2911">
        <v>2978</v>
      </c>
      <c r="B2911">
        <v>0</v>
      </c>
      <c r="C2911">
        <v>0</v>
      </c>
      <c r="D2911">
        <v>0</v>
      </c>
      <c r="E2911">
        <v>0</v>
      </c>
      <c r="F2911">
        <v>1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1</v>
      </c>
      <c r="P2911">
        <v>0</v>
      </c>
      <c r="Q2911">
        <v>0</v>
      </c>
      <c r="R2911">
        <v>0</v>
      </c>
      <c r="S2911">
        <v>0</v>
      </c>
      <c r="T2911" s="5">
        <v>2</v>
      </c>
    </row>
    <row r="2912" spans="1:20" x14ac:dyDescent="0.2">
      <c r="A2912">
        <v>2979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1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 s="5">
        <v>1</v>
      </c>
    </row>
    <row r="2913" spans="1:20" x14ac:dyDescent="0.2">
      <c r="A2913">
        <v>2980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1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 s="5">
        <v>1</v>
      </c>
    </row>
    <row r="2914" spans="1:20" x14ac:dyDescent="0.2">
      <c r="A2914">
        <v>2981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1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 s="5">
        <v>1</v>
      </c>
    </row>
    <row r="2915" spans="1:20" x14ac:dyDescent="0.2">
      <c r="A2915">
        <v>2982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0</v>
      </c>
      <c r="T2915" s="5">
        <v>2</v>
      </c>
    </row>
    <row r="2916" spans="1:20" x14ac:dyDescent="0.2">
      <c r="A2916">
        <v>2983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1</v>
      </c>
      <c r="R2916">
        <v>0</v>
      </c>
      <c r="S2916">
        <v>0</v>
      </c>
      <c r="T2916" s="5">
        <v>1</v>
      </c>
    </row>
    <row r="2917" spans="1:20" x14ac:dyDescent="0.2">
      <c r="A2917">
        <v>2984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1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 s="5">
        <v>1</v>
      </c>
    </row>
    <row r="2918" spans="1:20" x14ac:dyDescent="0.2">
      <c r="A2918">
        <v>2985</v>
      </c>
      <c r="B2918">
        <v>1</v>
      </c>
      <c r="C2918">
        <v>0</v>
      </c>
      <c r="D2918">
        <v>0</v>
      </c>
      <c r="E2918">
        <v>0</v>
      </c>
      <c r="F2918">
        <v>0</v>
      </c>
      <c r="G2918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1</v>
      </c>
      <c r="Q2918">
        <v>0</v>
      </c>
      <c r="R2918">
        <v>0</v>
      </c>
      <c r="S2918">
        <v>0</v>
      </c>
      <c r="T2918" s="5">
        <v>3</v>
      </c>
    </row>
    <row r="2919" spans="1:20" x14ac:dyDescent="0.2">
      <c r="A2919">
        <v>2986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1</v>
      </c>
      <c r="Q2919">
        <v>0</v>
      </c>
      <c r="R2919">
        <v>0</v>
      </c>
      <c r="S2919">
        <v>0</v>
      </c>
      <c r="T2919" s="5">
        <v>3</v>
      </c>
    </row>
    <row r="2920" spans="1:20" x14ac:dyDescent="0.2">
      <c r="A2920">
        <v>2987</v>
      </c>
      <c r="B2920">
        <v>0</v>
      </c>
      <c r="C2920">
        <v>1</v>
      </c>
      <c r="D2920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1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 s="5">
        <v>3</v>
      </c>
    </row>
    <row r="2921" spans="1:20" x14ac:dyDescent="0.2">
      <c r="A2921">
        <v>2988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1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 s="5">
        <v>1</v>
      </c>
    </row>
    <row r="2922" spans="1:20" x14ac:dyDescent="0.2">
      <c r="A2922">
        <v>2989</v>
      </c>
      <c r="B2922">
        <v>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 s="5">
        <v>1</v>
      </c>
    </row>
    <row r="2923" spans="1:20" x14ac:dyDescent="0.2">
      <c r="A2923">
        <v>2990</v>
      </c>
      <c r="B2923">
        <v>1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 s="5">
        <v>1</v>
      </c>
    </row>
    <row r="2924" spans="1:20" x14ac:dyDescent="0.2">
      <c r="A2924">
        <v>2991</v>
      </c>
      <c r="B2924">
        <v>1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 s="5">
        <v>1</v>
      </c>
    </row>
    <row r="2925" spans="1:20" x14ac:dyDescent="0.2">
      <c r="A2925">
        <v>2992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1</v>
      </c>
      <c r="R2925">
        <v>0</v>
      </c>
      <c r="S2925">
        <v>0</v>
      </c>
      <c r="T2925" s="5">
        <v>2</v>
      </c>
    </row>
    <row r="2926" spans="1:20" x14ac:dyDescent="0.2">
      <c r="A2926">
        <v>2993</v>
      </c>
      <c r="B2926">
        <v>1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 s="5">
        <v>1</v>
      </c>
    </row>
    <row r="2927" spans="1:20" x14ac:dyDescent="0.2">
      <c r="A2927">
        <v>2994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1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 s="5">
        <v>1</v>
      </c>
    </row>
    <row r="2928" spans="1:20" x14ac:dyDescent="0.2">
      <c r="A2928">
        <v>2995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1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 s="5">
        <v>1</v>
      </c>
    </row>
    <row r="2929" spans="1:20" x14ac:dyDescent="0.2">
      <c r="A2929">
        <v>2996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1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 s="5">
        <v>1</v>
      </c>
    </row>
    <row r="2930" spans="1:20" x14ac:dyDescent="0.2">
      <c r="A2930">
        <v>2997</v>
      </c>
      <c r="B2930">
        <v>0</v>
      </c>
      <c r="C2930">
        <v>0</v>
      </c>
      <c r="D2930">
        <v>0</v>
      </c>
      <c r="E2930">
        <v>0</v>
      </c>
      <c r="F2930">
        <v>1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 s="5">
        <v>1</v>
      </c>
    </row>
    <row r="2931" spans="1:20" x14ac:dyDescent="0.2">
      <c r="A2931">
        <v>2998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1</v>
      </c>
      <c r="P2931">
        <v>0</v>
      </c>
      <c r="Q2931">
        <v>0</v>
      </c>
      <c r="R2931">
        <v>0</v>
      </c>
      <c r="S2931">
        <v>0</v>
      </c>
      <c r="T2931" s="5">
        <v>1</v>
      </c>
    </row>
    <row r="2932" spans="1:20" x14ac:dyDescent="0.2">
      <c r="A2932">
        <v>2999</v>
      </c>
      <c r="B2932">
        <v>0</v>
      </c>
      <c r="C2932">
        <v>0</v>
      </c>
      <c r="D2932">
        <v>0</v>
      </c>
      <c r="E2932">
        <v>0</v>
      </c>
      <c r="F2932">
        <v>1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 s="5">
        <v>1</v>
      </c>
    </row>
    <row r="2933" spans="1:20" x14ac:dyDescent="0.2">
      <c r="A2933">
        <v>3000</v>
      </c>
      <c r="B2933">
        <v>1</v>
      </c>
      <c r="C2933">
        <v>1</v>
      </c>
      <c r="D2933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 s="5">
        <v>3</v>
      </c>
    </row>
    <row r="2934" spans="1:20" x14ac:dyDescent="0.2">
      <c r="A2934">
        <v>3001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1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 s="5">
        <v>1</v>
      </c>
    </row>
    <row r="2935" spans="1:20" x14ac:dyDescent="0.2">
      <c r="A2935">
        <v>3002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 s="5">
        <v>1</v>
      </c>
    </row>
    <row r="2936" spans="1:20" x14ac:dyDescent="0.2">
      <c r="A2936">
        <v>3003</v>
      </c>
      <c r="B2936">
        <v>0</v>
      </c>
      <c r="C2936">
        <v>0</v>
      </c>
      <c r="D2936">
        <v>0</v>
      </c>
      <c r="E2936">
        <v>0</v>
      </c>
      <c r="F2936">
        <v>1</v>
      </c>
      <c r="G2936">
        <v>0</v>
      </c>
      <c r="H2936">
        <v>0</v>
      </c>
      <c r="I2936">
        <v>1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 s="5">
        <v>2</v>
      </c>
    </row>
    <row r="2937" spans="1:20" x14ac:dyDescent="0.2">
      <c r="A2937">
        <v>3004</v>
      </c>
      <c r="B2937">
        <v>0</v>
      </c>
      <c r="C2937">
        <v>0</v>
      </c>
      <c r="D2937">
        <v>0</v>
      </c>
      <c r="E2937">
        <v>0</v>
      </c>
      <c r="F2937">
        <v>1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1</v>
      </c>
      <c r="P2937">
        <v>0</v>
      </c>
      <c r="Q2937">
        <v>0</v>
      </c>
      <c r="R2937">
        <v>0</v>
      </c>
      <c r="S2937">
        <v>0</v>
      </c>
      <c r="T2937" s="5">
        <v>2</v>
      </c>
    </row>
    <row r="2938" spans="1:20" x14ac:dyDescent="0.2">
      <c r="A2938">
        <v>3005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1</v>
      </c>
      <c r="R2938">
        <v>0</v>
      </c>
      <c r="S2938">
        <v>0</v>
      </c>
      <c r="T2938" s="5">
        <v>1</v>
      </c>
    </row>
    <row r="2939" spans="1:20" x14ac:dyDescent="0.2">
      <c r="A2939">
        <v>3006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1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 s="5">
        <v>1</v>
      </c>
    </row>
    <row r="2940" spans="1:20" x14ac:dyDescent="0.2">
      <c r="A2940">
        <v>3007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 s="5">
        <v>1</v>
      </c>
    </row>
    <row r="2941" spans="1:20" x14ac:dyDescent="0.2">
      <c r="A2941">
        <v>3008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1</v>
      </c>
      <c r="R2941">
        <v>0</v>
      </c>
      <c r="S2941">
        <v>0</v>
      </c>
      <c r="T2941" s="5">
        <v>1</v>
      </c>
    </row>
    <row r="2942" spans="1:20" x14ac:dyDescent="0.2">
      <c r="A2942">
        <v>3009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1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 s="5">
        <v>1</v>
      </c>
    </row>
    <row r="2943" spans="1:20" x14ac:dyDescent="0.2">
      <c r="A2943">
        <v>3010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1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 s="5">
        <v>1</v>
      </c>
    </row>
    <row r="2944" spans="1:20" x14ac:dyDescent="0.2">
      <c r="A2944">
        <v>3011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 s="5">
        <v>1</v>
      </c>
    </row>
    <row r="2945" spans="1:20" x14ac:dyDescent="0.2">
      <c r="A2945">
        <v>3012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 s="5">
        <v>1</v>
      </c>
    </row>
    <row r="2946" spans="1:20" x14ac:dyDescent="0.2">
      <c r="A2946">
        <v>3013</v>
      </c>
      <c r="B2946">
        <v>0</v>
      </c>
      <c r="C2946">
        <v>0</v>
      </c>
      <c r="D2946">
        <v>0</v>
      </c>
      <c r="E2946">
        <v>0</v>
      </c>
      <c r="F2946">
        <v>1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1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 s="5">
        <v>2</v>
      </c>
    </row>
    <row r="2947" spans="1:20" x14ac:dyDescent="0.2">
      <c r="A2947">
        <v>3014</v>
      </c>
      <c r="B2947">
        <v>0</v>
      </c>
      <c r="C2947">
        <v>0</v>
      </c>
      <c r="D2947">
        <v>0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 s="5">
        <v>1</v>
      </c>
    </row>
    <row r="2948" spans="1:20" x14ac:dyDescent="0.2">
      <c r="A2948">
        <v>3015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0</v>
      </c>
      <c r="T2948" s="5">
        <v>1</v>
      </c>
    </row>
    <row r="2949" spans="1:20" x14ac:dyDescent="0.2">
      <c r="A2949">
        <v>3016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1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 s="5">
        <v>1</v>
      </c>
    </row>
    <row r="2950" spans="1:20" x14ac:dyDescent="0.2">
      <c r="A2950">
        <v>3017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1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 s="5">
        <v>1</v>
      </c>
    </row>
    <row r="2951" spans="1:20" x14ac:dyDescent="0.2">
      <c r="A2951">
        <v>3018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1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 s="5">
        <v>1</v>
      </c>
    </row>
    <row r="2952" spans="1:20" x14ac:dyDescent="0.2">
      <c r="A2952">
        <v>3019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1</v>
      </c>
      <c r="H2952">
        <v>0</v>
      </c>
      <c r="I2952">
        <v>1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 s="5">
        <v>2</v>
      </c>
    </row>
    <row r="2953" spans="1:20" x14ac:dyDescent="0.2">
      <c r="A2953">
        <v>3020</v>
      </c>
      <c r="B2953">
        <v>1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1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 s="5">
        <v>2</v>
      </c>
    </row>
    <row r="2954" spans="1:20" x14ac:dyDescent="0.2">
      <c r="A2954">
        <v>3021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1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 s="5">
        <v>1</v>
      </c>
    </row>
    <row r="2955" spans="1:20" x14ac:dyDescent="0.2">
      <c r="A2955">
        <v>3022</v>
      </c>
      <c r="B2955">
        <v>0</v>
      </c>
      <c r="C2955">
        <v>0</v>
      </c>
      <c r="D2955">
        <v>0</v>
      </c>
      <c r="E2955">
        <v>0</v>
      </c>
      <c r="F2955">
        <v>1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 s="5">
        <v>1</v>
      </c>
    </row>
    <row r="2956" spans="1:20" x14ac:dyDescent="0.2">
      <c r="A2956">
        <v>3023</v>
      </c>
      <c r="B2956">
        <v>0</v>
      </c>
      <c r="C2956">
        <v>0</v>
      </c>
      <c r="D2956">
        <v>0</v>
      </c>
      <c r="E2956">
        <v>0</v>
      </c>
      <c r="F2956">
        <v>1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1</v>
      </c>
      <c r="P2956">
        <v>0</v>
      </c>
      <c r="Q2956">
        <v>0</v>
      </c>
      <c r="R2956">
        <v>0</v>
      </c>
      <c r="S2956">
        <v>0</v>
      </c>
      <c r="T2956" s="5">
        <v>2</v>
      </c>
    </row>
    <row r="2957" spans="1:20" x14ac:dyDescent="0.2">
      <c r="A2957">
        <v>3024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1</v>
      </c>
      <c r="M2957">
        <v>0</v>
      </c>
      <c r="N2957">
        <v>0</v>
      </c>
      <c r="O2957">
        <v>0</v>
      </c>
      <c r="P2957">
        <v>1</v>
      </c>
      <c r="Q2957">
        <v>0</v>
      </c>
      <c r="R2957">
        <v>0</v>
      </c>
      <c r="S2957">
        <v>0</v>
      </c>
      <c r="T2957" s="5">
        <v>2</v>
      </c>
    </row>
    <row r="2958" spans="1:20" x14ac:dyDescent="0.2">
      <c r="A2958">
        <v>3025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1</v>
      </c>
      <c r="T2958" s="5">
        <v>1</v>
      </c>
    </row>
    <row r="2959" spans="1:20" x14ac:dyDescent="0.2">
      <c r="A2959">
        <v>3026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1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 s="5">
        <v>1</v>
      </c>
    </row>
    <row r="2960" spans="1:20" x14ac:dyDescent="0.2">
      <c r="A2960">
        <v>3027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 s="5">
        <v>1</v>
      </c>
    </row>
    <row r="2961" spans="1:20" x14ac:dyDescent="0.2">
      <c r="A2961">
        <v>3028</v>
      </c>
      <c r="B2961">
        <v>0</v>
      </c>
      <c r="C2961">
        <v>0</v>
      </c>
      <c r="D2961">
        <v>0</v>
      </c>
      <c r="E2961">
        <v>0</v>
      </c>
      <c r="F2961">
        <v>1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 s="5">
        <v>1</v>
      </c>
    </row>
    <row r="2962" spans="1:20" x14ac:dyDescent="0.2">
      <c r="A2962">
        <v>3029</v>
      </c>
      <c r="B2962">
        <v>1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 s="5">
        <v>2</v>
      </c>
    </row>
    <row r="2963" spans="1:20" x14ac:dyDescent="0.2">
      <c r="A2963">
        <v>3030</v>
      </c>
      <c r="B2963">
        <v>0</v>
      </c>
      <c r="C2963">
        <v>0</v>
      </c>
      <c r="D2963">
        <v>0</v>
      </c>
      <c r="E2963">
        <v>0</v>
      </c>
      <c r="F2963">
        <v>1</v>
      </c>
      <c r="G2963">
        <v>0</v>
      </c>
      <c r="H2963">
        <v>0</v>
      </c>
      <c r="I2963">
        <v>1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1</v>
      </c>
      <c r="T2963" s="5">
        <v>3</v>
      </c>
    </row>
    <row r="2964" spans="1:20" x14ac:dyDescent="0.2">
      <c r="A2964">
        <v>3031</v>
      </c>
      <c r="B2964">
        <v>0</v>
      </c>
      <c r="C2964">
        <v>0</v>
      </c>
      <c r="D2964">
        <v>0</v>
      </c>
      <c r="E2964">
        <v>0</v>
      </c>
      <c r="F2964">
        <v>1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 s="5">
        <v>1</v>
      </c>
    </row>
    <row r="2965" spans="1:20" x14ac:dyDescent="0.2">
      <c r="A2965">
        <v>3032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1</v>
      </c>
      <c r="Q2965">
        <v>0</v>
      </c>
      <c r="R2965">
        <v>0</v>
      </c>
      <c r="S2965">
        <v>0</v>
      </c>
      <c r="T2965" s="5">
        <v>1</v>
      </c>
    </row>
    <row r="2966" spans="1:20" x14ac:dyDescent="0.2">
      <c r="A2966">
        <v>3033</v>
      </c>
      <c r="B2966">
        <v>0</v>
      </c>
      <c r="C2966">
        <v>0</v>
      </c>
      <c r="D2966">
        <v>0</v>
      </c>
      <c r="E2966">
        <v>0</v>
      </c>
      <c r="F2966">
        <v>1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1</v>
      </c>
      <c r="Q2966">
        <v>0</v>
      </c>
      <c r="R2966">
        <v>0</v>
      </c>
      <c r="S2966">
        <v>0</v>
      </c>
      <c r="T2966" s="5">
        <v>2</v>
      </c>
    </row>
    <row r="2967" spans="1:20" x14ac:dyDescent="0.2">
      <c r="A2967">
        <v>3034</v>
      </c>
      <c r="B2967">
        <v>0</v>
      </c>
      <c r="C2967">
        <v>0</v>
      </c>
      <c r="D2967">
        <v>1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 s="5">
        <v>2</v>
      </c>
    </row>
    <row r="2968" spans="1:20" x14ac:dyDescent="0.2">
      <c r="A2968">
        <v>3035</v>
      </c>
      <c r="B2968">
        <v>0</v>
      </c>
      <c r="C2968">
        <v>0</v>
      </c>
      <c r="D2968">
        <v>0</v>
      </c>
      <c r="E2968">
        <v>0</v>
      </c>
      <c r="F2968">
        <v>1</v>
      </c>
      <c r="G2968">
        <v>0</v>
      </c>
      <c r="H2968">
        <v>0</v>
      </c>
      <c r="I2968">
        <v>1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1</v>
      </c>
      <c r="S2968">
        <v>0</v>
      </c>
      <c r="T2968" s="5">
        <v>3</v>
      </c>
    </row>
    <row r="2969" spans="1:20" x14ac:dyDescent="0.2">
      <c r="A2969">
        <v>3036</v>
      </c>
      <c r="B2969">
        <v>0</v>
      </c>
      <c r="C2969">
        <v>1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 s="5">
        <v>1</v>
      </c>
    </row>
    <row r="2970" spans="1:20" x14ac:dyDescent="0.2">
      <c r="A2970">
        <v>3037</v>
      </c>
      <c r="B2970">
        <v>0</v>
      </c>
      <c r="C2970">
        <v>0</v>
      </c>
      <c r="D2970">
        <v>0</v>
      </c>
      <c r="E2970">
        <v>0</v>
      </c>
      <c r="F2970">
        <v>1</v>
      </c>
      <c r="G2970">
        <v>0</v>
      </c>
      <c r="H2970">
        <v>0</v>
      </c>
      <c r="I2970">
        <v>1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1</v>
      </c>
      <c r="T2970" s="5">
        <v>3</v>
      </c>
    </row>
    <row r="2971" spans="1:20" x14ac:dyDescent="0.2">
      <c r="A2971">
        <v>3038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1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 s="5">
        <v>1</v>
      </c>
    </row>
    <row r="2972" spans="1:20" x14ac:dyDescent="0.2">
      <c r="A2972">
        <v>3039</v>
      </c>
      <c r="B2972">
        <v>0</v>
      </c>
      <c r="C2972">
        <v>0</v>
      </c>
      <c r="D2972">
        <v>0</v>
      </c>
      <c r="E2972">
        <v>0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 s="5">
        <v>1</v>
      </c>
    </row>
    <row r="2973" spans="1:20" x14ac:dyDescent="0.2">
      <c r="A2973">
        <v>3040</v>
      </c>
      <c r="B2973">
        <v>0</v>
      </c>
      <c r="C2973">
        <v>0</v>
      </c>
      <c r="D2973">
        <v>0</v>
      </c>
      <c r="E2973">
        <v>0</v>
      </c>
      <c r="F2973">
        <v>1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 s="5">
        <v>1</v>
      </c>
    </row>
    <row r="2974" spans="1:20" x14ac:dyDescent="0.2">
      <c r="A2974">
        <v>3041</v>
      </c>
      <c r="B2974">
        <v>0</v>
      </c>
      <c r="C2974">
        <v>0</v>
      </c>
      <c r="D2974">
        <v>0</v>
      </c>
      <c r="E2974">
        <v>0</v>
      </c>
      <c r="F2974">
        <v>1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 s="5">
        <v>1</v>
      </c>
    </row>
    <row r="2975" spans="1:20" x14ac:dyDescent="0.2">
      <c r="A2975">
        <v>3042</v>
      </c>
      <c r="B2975">
        <v>0</v>
      </c>
      <c r="C2975">
        <v>0</v>
      </c>
      <c r="D2975">
        <v>0</v>
      </c>
      <c r="E2975">
        <v>0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 s="5">
        <v>1</v>
      </c>
    </row>
    <row r="2976" spans="1:20" x14ac:dyDescent="0.2">
      <c r="A2976">
        <v>3043</v>
      </c>
      <c r="B2976">
        <v>0</v>
      </c>
      <c r="C2976">
        <v>0</v>
      </c>
      <c r="D2976">
        <v>0</v>
      </c>
      <c r="E2976">
        <v>0</v>
      </c>
      <c r="F2976">
        <v>1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 s="5">
        <v>1</v>
      </c>
    </row>
    <row r="2977" spans="1:20" x14ac:dyDescent="0.2">
      <c r="A2977">
        <v>3044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1</v>
      </c>
      <c r="O2977">
        <v>1</v>
      </c>
      <c r="P2977">
        <v>0</v>
      </c>
      <c r="Q2977">
        <v>1</v>
      </c>
      <c r="R2977">
        <v>0</v>
      </c>
      <c r="S2977">
        <v>0</v>
      </c>
      <c r="T2977" s="5">
        <v>3</v>
      </c>
    </row>
    <row r="2978" spans="1:20" x14ac:dyDescent="0.2">
      <c r="A2978">
        <v>3045</v>
      </c>
      <c r="B2978">
        <v>0</v>
      </c>
      <c r="C2978">
        <v>0</v>
      </c>
      <c r="D2978">
        <v>0</v>
      </c>
      <c r="E2978">
        <v>0</v>
      </c>
      <c r="F2978">
        <v>1</v>
      </c>
      <c r="G2978">
        <v>0</v>
      </c>
      <c r="H2978">
        <v>0</v>
      </c>
      <c r="I2978">
        <v>1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 s="5">
        <v>2</v>
      </c>
    </row>
    <row r="2979" spans="1:20" x14ac:dyDescent="0.2">
      <c r="A2979">
        <v>3046</v>
      </c>
      <c r="B2979">
        <v>0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1</v>
      </c>
      <c r="P2979">
        <v>0</v>
      </c>
      <c r="Q2979">
        <v>0</v>
      </c>
      <c r="R2979">
        <v>0</v>
      </c>
      <c r="S2979">
        <v>0</v>
      </c>
      <c r="T2979" s="5">
        <v>2</v>
      </c>
    </row>
    <row r="2980" spans="1:20" x14ac:dyDescent="0.2">
      <c r="A2980">
        <v>3047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1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 s="5">
        <v>1</v>
      </c>
    </row>
    <row r="2981" spans="1:20" x14ac:dyDescent="0.2">
      <c r="A2981">
        <v>3048</v>
      </c>
      <c r="B2981">
        <v>0</v>
      </c>
      <c r="C2981">
        <v>0</v>
      </c>
      <c r="D2981">
        <v>0</v>
      </c>
      <c r="E2981">
        <v>0</v>
      </c>
      <c r="F2981">
        <v>1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 s="5">
        <v>1</v>
      </c>
    </row>
    <row r="2982" spans="1:20" x14ac:dyDescent="0.2">
      <c r="A2982">
        <v>3049</v>
      </c>
      <c r="B2982">
        <v>0</v>
      </c>
      <c r="C2982">
        <v>0</v>
      </c>
      <c r="D2982">
        <v>0</v>
      </c>
      <c r="E2982">
        <v>0</v>
      </c>
      <c r="F2982">
        <v>1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1</v>
      </c>
      <c r="S2982">
        <v>0</v>
      </c>
      <c r="T2982" s="5">
        <v>2</v>
      </c>
    </row>
    <row r="2983" spans="1:20" x14ac:dyDescent="0.2">
      <c r="A2983">
        <v>3050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1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 s="5">
        <v>1</v>
      </c>
    </row>
    <row r="2984" spans="1:20" x14ac:dyDescent="0.2">
      <c r="A2984">
        <v>3051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 s="5">
        <v>1</v>
      </c>
    </row>
    <row r="2985" spans="1:20" x14ac:dyDescent="0.2">
      <c r="A2985">
        <v>3052</v>
      </c>
      <c r="B2985">
        <v>0</v>
      </c>
      <c r="C2985">
        <v>0</v>
      </c>
      <c r="D2985">
        <v>0</v>
      </c>
      <c r="E2985">
        <v>0</v>
      </c>
      <c r="F2985">
        <v>1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 s="5">
        <v>1</v>
      </c>
    </row>
    <row r="2986" spans="1:20" x14ac:dyDescent="0.2">
      <c r="A2986">
        <v>3053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1</v>
      </c>
      <c r="S2986">
        <v>0</v>
      </c>
      <c r="T2986" s="5">
        <v>2</v>
      </c>
    </row>
    <row r="2987" spans="1:20" x14ac:dyDescent="0.2">
      <c r="A2987">
        <v>3054</v>
      </c>
      <c r="B2987">
        <v>0</v>
      </c>
      <c r="C2987">
        <v>0</v>
      </c>
      <c r="D2987">
        <v>1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 s="5">
        <v>2</v>
      </c>
    </row>
    <row r="2988" spans="1:20" x14ac:dyDescent="0.2">
      <c r="A2988">
        <v>3055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0</v>
      </c>
      <c r="S2988">
        <v>0</v>
      </c>
      <c r="T2988" s="5">
        <v>1</v>
      </c>
    </row>
    <row r="2989" spans="1:20" x14ac:dyDescent="0.2">
      <c r="A2989">
        <v>3056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1</v>
      </c>
      <c r="R2989">
        <v>0</v>
      </c>
      <c r="S2989">
        <v>0</v>
      </c>
      <c r="T2989" s="5">
        <v>1</v>
      </c>
    </row>
    <row r="2990" spans="1:20" x14ac:dyDescent="0.2">
      <c r="A2990">
        <v>3057</v>
      </c>
      <c r="B2990">
        <v>0</v>
      </c>
      <c r="C2990">
        <v>0</v>
      </c>
      <c r="D2990">
        <v>0</v>
      </c>
      <c r="E2990">
        <v>0</v>
      </c>
      <c r="F2990">
        <v>1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 s="5">
        <v>1</v>
      </c>
    </row>
    <row r="2991" spans="1:20" x14ac:dyDescent="0.2">
      <c r="A2991">
        <v>3058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1</v>
      </c>
      <c r="M2991">
        <v>0</v>
      </c>
      <c r="N2991">
        <v>0</v>
      </c>
      <c r="O2991">
        <v>0</v>
      </c>
      <c r="P2991">
        <v>1</v>
      </c>
      <c r="Q2991">
        <v>0</v>
      </c>
      <c r="R2991">
        <v>0</v>
      </c>
      <c r="S2991">
        <v>0</v>
      </c>
      <c r="T2991" s="5">
        <v>2</v>
      </c>
    </row>
    <row r="2992" spans="1:20" x14ac:dyDescent="0.2">
      <c r="A2992">
        <v>3059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1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 s="5">
        <v>1</v>
      </c>
    </row>
    <row r="2993" spans="1:20" x14ac:dyDescent="0.2">
      <c r="A2993">
        <v>3060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0</v>
      </c>
      <c r="H2993">
        <v>0</v>
      </c>
      <c r="I2993">
        <v>1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 s="5">
        <v>2</v>
      </c>
    </row>
    <row r="2994" spans="1:20" x14ac:dyDescent="0.2">
      <c r="A2994">
        <v>3061</v>
      </c>
      <c r="B2994">
        <v>0</v>
      </c>
      <c r="C2994">
        <v>0</v>
      </c>
      <c r="D2994">
        <v>0</v>
      </c>
      <c r="E2994">
        <v>0</v>
      </c>
      <c r="F2994">
        <v>1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 s="5">
        <v>2</v>
      </c>
    </row>
    <row r="2995" spans="1:20" x14ac:dyDescent="0.2">
      <c r="A2995">
        <v>3062</v>
      </c>
      <c r="B2995">
        <v>1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1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1</v>
      </c>
      <c r="S2995">
        <v>0</v>
      </c>
      <c r="T2995" s="5">
        <v>3</v>
      </c>
    </row>
    <row r="2996" spans="1:20" x14ac:dyDescent="0.2">
      <c r="A2996">
        <v>3063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0</v>
      </c>
      <c r="S2996">
        <v>0</v>
      </c>
      <c r="T2996" s="5">
        <v>1</v>
      </c>
    </row>
    <row r="2997" spans="1:20" x14ac:dyDescent="0.2">
      <c r="A2997">
        <v>3064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1</v>
      </c>
      <c r="R2997">
        <v>0</v>
      </c>
      <c r="S2997">
        <v>0</v>
      </c>
      <c r="T2997" s="5">
        <v>1</v>
      </c>
    </row>
    <row r="2998" spans="1:20" x14ac:dyDescent="0.2">
      <c r="A2998">
        <v>3065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1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 s="5">
        <v>1</v>
      </c>
    </row>
    <row r="2999" spans="1:20" x14ac:dyDescent="0.2">
      <c r="A2999">
        <v>3066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1</v>
      </c>
      <c r="S2999">
        <v>0</v>
      </c>
      <c r="T2999" s="5">
        <v>1</v>
      </c>
    </row>
    <row r="3000" spans="1:20" x14ac:dyDescent="0.2">
      <c r="A3000">
        <v>3067</v>
      </c>
      <c r="B3000">
        <v>0</v>
      </c>
      <c r="C3000">
        <v>0</v>
      </c>
      <c r="D3000">
        <v>0</v>
      </c>
      <c r="E3000">
        <v>0</v>
      </c>
      <c r="F3000">
        <v>1</v>
      </c>
      <c r="G3000">
        <v>0</v>
      </c>
      <c r="H3000">
        <v>0</v>
      </c>
      <c r="I3000">
        <v>1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 s="5">
        <v>2</v>
      </c>
    </row>
    <row r="3001" spans="1:20" x14ac:dyDescent="0.2">
      <c r="A3001">
        <v>3068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1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 s="5">
        <v>1</v>
      </c>
    </row>
    <row r="3002" spans="1:20" x14ac:dyDescent="0.2">
      <c r="A3002">
        <v>3069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 s="5">
        <v>1</v>
      </c>
    </row>
    <row r="3003" spans="1:20" x14ac:dyDescent="0.2">
      <c r="A3003">
        <v>3070</v>
      </c>
      <c r="B3003">
        <v>0</v>
      </c>
      <c r="C3003">
        <v>1</v>
      </c>
      <c r="D3003">
        <v>0</v>
      </c>
      <c r="E3003">
        <v>0</v>
      </c>
      <c r="F3003">
        <v>1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1</v>
      </c>
      <c r="Q3003">
        <v>0</v>
      </c>
      <c r="R3003">
        <v>0</v>
      </c>
      <c r="S3003">
        <v>0</v>
      </c>
      <c r="T3003" s="5">
        <v>3</v>
      </c>
    </row>
    <row r="3004" spans="1:20" x14ac:dyDescent="0.2">
      <c r="A3004">
        <v>3071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 s="5">
        <v>1</v>
      </c>
    </row>
    <row r="3005" spans="1:20" x14ac:dyDescent="0.2">
      <c r="A3005">
        <v>3072</v>
      </c>
      <c r="B3005">
        <v>0</v>
      </c>
      <c r="C3005">
        <v>0</v>
      </c>
      <c r="D3005">
        <v>0</v>
      </c>
      <c r="E3005">
        <v>0</v>
      </c>
      <c r="F3005">
        <v>1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 s="5">
        <v>1</v>
      </c>
    </row>
    <row r="3006" spans="1:20" x14ac:dyDescent="0.2">
      <c r="A3006">
        <v>3073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1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1</v>
      </c>
      <c r="P3006">
        <v>0</v>
      </c>
      <c r="Q3006">
        <v>0</v>
      </c>
      <c r="R3006">
        <v>0</v>
      </c>
      <c r="S3006">
        <v>0</v>
      </c>
      <c r="T3006" s="5">
        <v>2</v>
      </c>
    </row>
    <row r="3007" spans="1:20" x14ac:dyDescent="0.2">
      <c r="A3007">
        <v>3074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1</v>
      </c>
      <c r="T3007" s="5">
        <v>1</v>
      </c>
    </row>
    <row r="3008" spans="1:20" x14ac:dyDescent="0.2">
      <c r="A3008">
        <v>3075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0</v>
      </c>
      <c r="T3008" s="5">
        <v>1</v>
      </c>
    </row>
    <row r="3009" spans="1:20" x14ac:dyDescent="0.2">
      <c r="A3009">
        <v>3076</v>
      </c>
      <c r="B3009">
        <v>0</v>
      </c>
      <c r="C3009">
        <v>0</v>
      </c>
      <c r="D3009">
        <v>0</v>
      </c>
      <c r="E3009">
        <v>0</v>
      </c>
      <c r="F3009">
        <v>1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 s="5">
        <v>1</v>
      </c>
    </row>
    <row r="3010" spans="1:20" x14ac:dyDescent="0.2">
      <c r="A3010">
        <v>3077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1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 s="5">
        <v>1</v>
      </c>
    </row>
    <row r="3011" spans="1:20" x14ac:dyDescent="0.2">
      <c r="A3011">
        <v>3078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1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 s="5">
        <v>1</v>
      </c>
    </row>
    <row r="3012" spans="1:20" x14ac:dyDescent="0.2">
      <c r="A3012">
        <v>3079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1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 s="5">
        <v>1</v>
      </c>
    </row>
    <row r="3013" spans="1:20" x14ac:dyDescent="0.2">
      <c r="A3013">
        <v>3080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1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1</v>
      </c>
      <c r="Q3013">
        <v>0</v>
      </c>
      <c r="R3013">
        <v>0</v>
      </c>
      <c r="S3013">
        <v>0</v>
      </c>
      <c r="T3013" s="5">
        <v>2</v>
      </c>
    </row>
    <row r="3014" spans="1:20" x14ac:dyDescent="0.2">
      <c r="A3014">
        <v>3081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1</v>
      </c>
      <c r="M3014">
        <v>0</v>
      </c>
      <c r="N3014">
        <v>0</v>
      </c>
      <c r="O3014">
        <v>1</v>
      </c>
      <c r="P3014">
        <v>0</v>
      </c>
      <c r="Q3014">
        <v>0</v>
      </c>
      <c r="R3014">
        <v>0</v>
      </c>
      <c r="S3014">
        <v>0</v>
      </c>
      <c r="T3014" s="5">
        <v>2</v>
      </c>
    </row>
    <row r="3015" spans="1:20" x14ac:dyDescent="0.2">
      <c r="A3015">
        <v>3082</v>
      </c>
      <c r="B3015">
        <v>1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0</v>
      </c>
      <c r="T3015" s="5">
        <v>2</v>
      </c>
    </row>
    <row r="3016" spans="1:20" x14ac:dyDescent="0.2">
      <c r="A3016">
        <v>3083</v>
      </c>
      <c r="B3016">
        <v>0</v>
      </c>
      <c r="C3016">
        <v>0</v>
      </c>
      <c r="D3016">
        <v>0</v>
      </c>
      <c r="E3016">
        <v>0</v>
      </c>
      <c r="F3016">
        <v>1</v>
      </c>
      <c r="G3016">
        <v>0</v>
      </c>
      <c r="H3016">
        <v>0</v>
      </c>
      <c r="I3016">
        <v>1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 s="5">
        <v>2</v>
      </c>
    </row>
    <row r="3017" spans="1:20" x14ac:dyDescent="0.2">
      <c r="A3017">
        <v>3084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1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 s="5">
        <v>1</v>
      </c>
    </row>
    <row r="3018" spans="1:20" x14ac:dyDescent="0.2">
      <c r="A3018">
        <v>3085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1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 s="5">
        <v>1</v>
      </c>
    </row>
    <row r="3019" spans="1:20" x14ac:dyDescent="0.2">
      <c r="A3019">
        <v>3086</v>
      </c>
      <c r="B3019">
        <v>0</v>
      </c>
      <c r="C3019">
        <v>0</v>
      </c>
      <c r="D3019">
        <v>0</v>
      </c>
      <c r="E3019">
        <v>0</v>
      </c>
      <c r="F3019">
        <v>1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 s="5">
        <v>1</v>
      </c>
    </row>
    <row r="3020" spans="1:20" x14ac:dyDescent="0.2">
      <c r="A3020">
        <v>3087</v>
      </c>
      <c r="B3020">
        <v>0</v>
      </c>
      <c r="C3020">
        <v>0</v>
      </c>
      <c r="D3020">
        <v>0</v>
      </c>
      <c r="E3020">
        <v>0</v>
      </c>
      <c r="F3020">
        <v>1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 s="5">
        <v>1</v>
      </c>
    </row>
    <row r="3021" spans="1:20" x14ac:dyDescent="0.2">
      <c r="A3021">
        <v>3088</v>
      </c>
      <c r="B3021">
        <v>0</v>
      </c>
      <c r="C3021">
        <v>0</v>
      </c>
      <c r="D3021">
        <v>0</v>
      </c>
      <c r="E3021">
        <v>0</v>
      </c>
      <c r="F3021">
        <v>1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 s="5">
        <v>1</v>
      </c>
    </row>
    <row r="3022" spans="1:20" x14ac:dyDescent="0.2">
      <c r="A3022">
        <v>3089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1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 s="5">
        <v>1</v>
      </c>
    </row>
    <row r="3023" spans="1:20" x14ac:dyDescent="0.2">
      <c r="A3023">
        <v>3090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1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 s="5">
        <v>1</v>
      </c>
    </row>
    <row r="3024" spans="1:20" x14ac:dyDescent="0.2">
      <c r="A3024">
        <v>3091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1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1</v>
      </c>
      <c r="S3024">
        <v>0</v>
      </c>
      <c r="T3024" s="5">
        <v>2</v>
      </c>
    </row>
    <row r="3025" spans="1:20" x14ac:dyDescent="0.2">
      <c r="A3025">
        <v>3092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1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 s="5">
        <v>1</v>
      </c>
    </row>
    <row r="3026" spans="1:20" x14ac:dyDescent="0.2">
      <c r="A3026">
        <v>3093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1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1</v>
      </c>
      <c r="T3026" s="5">
        <v>2</v>
      </c>
    </row>
    <row r="3027" spans="1:20" x14ac:dyDescent="0.2">
      <c r="A3027">
        <v>3094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1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1</v>
      </c>
      <c r="P3027">
        <v>0</v>
      </c>
      <c r="Q3027">
        <v>0</v>
      </c>
      <c r="R3027">
        <v>0</v>
      </c>
      <c r="S3027">
        <v>0</v>
      </c>
      <c r="T3027" s="5">
        <v>2</v>
      </c>
    </row>
    <row r="3028" spans="1:20" x14ac:dyDescent="0.2">
      <c r="A3028">
        <v>3095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1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 s="5">
        <v>1</v>
      </c>
    </row>
    <row r="3029" spans="1:20" x14ac:dyDescent="0.2">
      <c r="A3029">
        <v>3096</v>
      </c>
      <c r="B3029">
        <v>0</v>
      </c>
      <c r="C3029">
        <v>0</v>
      </c>
      <c r="D3029">
        <v>0</v>
      </c>
      <c r="E3029">
        <v>0</v>
      </c>
      <c r="F3029">
        <v>1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 s="5">
        <v>1</v>
      </c>
    </row>
    <row r="3030" spans="1:20" x14ac:dyDescent="0.2">
      <c r="A3030">
        <v>3097</v>
      </c>
      <c r="B3030">
        <v>0</v>
      </c>
      <c r="C3030">
        <v>0</v>
      </c>
      <c r="D3030">
        <v>0</v>
      </c>
      <c r="E3030">
        <v>0</v>
      </c>
      <c r="F3030">
        <v>1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1</v>
      </c>
      <c r="P3030">
        <v>0</v>
      </c>
      <c r="Q3030">
        <v>0</v>
      </c>
      <c r="R3030">
        <v>0</v>
      </c>
      <c r="S3030">
        <v>0</v>
      </c>
      <c r="T3030" s="5">
        <v>2</v>
      </c>
    </row>
    <row r="3031" spans="1:20" x14ac:dyDescent="0.2">
      <c r="A3031">
        <v>3098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1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 s="5">
        <v>1</v>
      </c>
    </row>
    <row r="3032" spans="1:20" x14ac:dyDescent="0.2">
      <c r="A3032">
        <v>3099</v>
      </c>
      <c r="B3032">
        <v>0</v>
      </c>
      <c r="C3032">
        <v>0</v>
      </c>
      <c r="D3032">
        <v>0</v>
      </c>
      <c r="E3032">
        <v>0</v>
      </c>
      <c r="F3032">
        <v>1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1</v>
      </c>
      <c r="P3032">
        <v>0</v>
      </c>
      <c r="Q3032">
        <v>0</v>
      </c>
      <c r="R3032">
        <v>0</v>
      </c>
      <c r="S3032">
        <v>0</v>
      </c>
      <c r="T3032" s="5">
        <v>2</v>
      </c>
    </row>
    <row r="3033" spans="1:20" x14ac:dyDescent="0.2">
      <c r="A3033">
        <v>3100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1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 s="5">
        <v>1</v>
      </c>
    </row>
    <row r="3034" spans="1:20" x14ac:dyDescent="0.2">
      <c r="A3034">
        <v>3101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1</v>
      </c>
      <c r="R3034">
        <v>0</v>
      </c>
      <c r="S3034">
        <v>0</v>
      </c>
      <c r="T3034" s="5">
        <v>1</v>
      </c>
    </row>
    <row r="3035" spans="1:20" x14ac:dyDescent="0.2">
      <c r="A3035">
        <v>3102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1</v>
      </c>
      <c r="R3035">
        <v>0</v>
      </c>
      <c r="S3035">
        <v>0</v>
      </c>
      <c r="T3035" s="5">
        <v>1</v>
      </c>
    </row>
    <row r="3036" spans="1:20" x14ac:dyDescent="0.2">
      <c r="A3036">
        <v>3103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1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1</v>
      </c>
      <c r="P3036">
        <v>0</v>
      </c>
      <c r="Q3036">
        <v>0</v>
      </c>
      <c r="R3036">
        <v>0</v>
      </c>
      <c r="S3036">
        <v>0</v>
      </c>
      <c r="T3036" s="5">
        <v>2</v>
      </c>
    </row>
    <row r="3037" spans="1:20" x14ac:dyDescent="0.2">
      <c r="A3037">
        <v>3104</v>
      </c>
      <c r="B3037">
        <v>1</v>
      </c>
      <c r="C3037">
        <v>1</v>
      </c>
      <c r="D3037">
        <v>0</v>
      </c>
      <c r="E3037">
        <v>0</v>
      </c>
      <c r="F3037">
        <v>1</v>
      </c>
      <c r="G3037">
        <v>1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 s="5">
        <v>4</v>
      </c>
    </row>
    <row r="3038" spans="1:20" x14ac:dyDescent="0.2">
      <c r="A3038">
        <v>3105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1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 s="5">
        <v>1</v>
      </c>
    </row>
    <row r="3039" spans="1:20" x14ac:dyDescent="0.2">
      <c r="A3039">
        <v>3106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1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1</v>
      </c>
      <c r="P3039">
        <v>0</v>
      </c>
      <c r="Q3039">
        <v>0</v>
      </c>
      <c r="R3039">
        <v>0</v>
      </c>
      <c r="S3039">
        <v>0</v>
      </c>
      <c r="T3039" s="5">
        <v>2</v>
      </c>
    </row>
    <row r="3040" spans="1:20" x14ac:dyDescent="0.2">
      <c r="A3040">
        <v>3107</v>
      </c>
      <c r="B3040">
        <v>1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1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 s="5">
        <v>2</v>
      </c>
    </row>
    <row r="3041" spans="1:20" x14ac:dyDescent="0.2">
      <c r="A3041">
        <v>3108</v>
      </c>
      <c r="B3041">
        <v>0</v>
      </c>
      <c r="C3041">
        <v>0</v>
      </c>
      <c r="D3041">
        <v>0</v>
      </c>
      <c r="E3041">
        <v>0</v>
      </c>
      <c r="F3041">
        <v>1</v>
      </c>
      <c r="G3041">
        <v>0</v>
      </c>
      <c r="H3041">
        <v>0</v>
      </c>
      <c r="I3041">
        <v>1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1</v>
      </c>
      <c r="P3041">
        <v>0</v>
      </c>
      <c r="Q3041">
        <v>0</v>
      </c>
      <c r="R3041">
        <v>0</v>
      </c>
      <c r="S3041">
        <v>0</v>
      </c>
      <c r="T3041" s="5">
        <v>3</v>
      </c>
    </row>
    <row r="3042" spans="1:20" x14ac:dyDescent="0.2">
      <c r="A3042">
        <v>3109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1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 s="5">
        <v>1</v>
      </c>
    </row>
    <row r="3043" spans="1:20" x14ac:dyDescent="0.2">
      <c r="A3043">
        <v>3110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1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 s="5">
        <v>1</v>
      </c>
    </row>
    <row r="3044" spans="1:20" x14ac:dyDescent="0.2">
      <c r="A3044">
        <v>3111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1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 s="5">
        <v>1</v>
      </c>
    </row>
    <row r="3045" spans="1:20" x14ac:dyDescent="0.2">
      <c r="A3045">
        <v>3112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1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 s="5">
        <v>1</v>
      </c>
    </row>
    <row r="3046" spans="1:20" x14ac:dyDescent="0.2">
      <c r="A3046">
        <v>3113</v>
      </c>
      <c r="B3046">
        <v>1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1</v>
      </c>
      <c r="R3046">
        <v>0</v>
      </c>
      <c r="S3046">
        <v>0</v>
      </c>
      <c r="T3046" s="5">
        <v>2</v>
      </c>
    </row>
    <row r="3047" spans="1:20" x14ac:dyDescent="0.2">
      <c r="A3047">
        <v>3114</v>
      </c>
      <c r="B3047">
        <v>0</v>
      </c>
      <c r="C3047">
        <v>0</v>
      </c>
      <c r="D3047">
        <v>1</v>
      </c>
      <c r="E3047">
        <v>1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 s="5">
        <v>3</v>
      </c>
    </row>
    <row r="3048" spans="1:20" x14ac:dyDescent="0.2">
      <c r="A3048">
        <v>3115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1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 s="5">
        <v>1</v>
      </c>
    </row>
    <row r="3049" spans="1:20" x14ac:dyDescent="0.2">
      <c r="A3049">
        <v>3116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1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 s="5">
        <v>1</v>
      </c>
    </row>
    <row r="3050" spans="1:20" x14ac:dyDescent="0.2">
      <c r="A3050">
        <v>3117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1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1</v>
      </c>
      <c r="P3050">
        <v>0</v>
      </c>
      <c r="Q3050">
        <v>0</v>
      </c>
      <c r="R3050">
        <v>1</v>
      </c>
      <c r="S3050">
        <v>0</v>
      </c>
      <c r="T3050" s="5">
        <v>3</v>
      </c>
    </row>
    <row r="3051" spans="1:20" x14ac:dyDescent="0.2">
      <c r="A3051">
        <v>3118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1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 s="5">
        <v>1</v>
      </c>
    </row>
    <row r="3052" spans="1:20" x14ac:dyDescent="0.2">
      <c r="A3052">
        <v>3119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1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 s="5">
        <v>1</v>
      </c>
    </row>
    <row r="3053" spans="1:20" x14ac:dyDescent="0.2">
      <c r="A3053">
        <v>3120</v>
      </c>
      <c r="B3053">
        <v>0</v>
      </c>
      <c r="C3053">
        <v>0</v>
      </c>
      <c r="D3053">
        <v>0</v>
      </c>
      <c r="E3053">
        <v>0</v>
      </c>
      <c r="F3053">
        <v>1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 s="5">
        <v>1</v>
      </c>
    </row>
    <row r="3054" spans="1:20" x14ac:dyDescent="0.2">
      <c r="A3054">
        <v>3121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1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 s="5">
        <v>1</v>
      </c>
    </row>
    <row r="3055" spans="1:20" x14ac:dyDescent="0.2">
      <c r="A3055">
        <v>3122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1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1</v>
      </c>
      <c r="P3055">
        <v>0</v>
      </c>
      <c r="Q3055">
        <v>0</v>
      </c>
      <c r="R3055">
        <v>0</v>
      </c>
      <c r="S3055">
        <v>1</v>
      </c>
      <c r="T3055" s="5">
        <v>3</v>
      </c>
    </row>
    <row r="3056" spans="1:20" x14ac:dyDescent="0.2">
      <c r="A3056">
        <v>3123</v>
      </c>
      <c r="B3056">
        <v>0</v>
      </c>
      <c r="C3056">
        <v>0</v>
      </c>
      <c r="D3056">
        <v>0</v>
      </c>
      <c r="E3056">
        <v>0</v>
      </c>
      <c r="F3056">
        <v>1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 s="5">
        <v>1</v>
      </c>
    </row>
    <row r="3057" spans="1:20" x14ac:dyDescent="0.2">
      <c r="A3057">
        <v>3124</v>
      </c>
      <c r="B3057">
        <v>0</v>
      </c>
      <c r="C3057">
        <v>0</v>
      </c>
      <c r="D3057">
        <v>0</v>
      </c>
      <c r="E3057">
        <v>0</v>
      </c>
      <c r="F3057">
        <v>1</v>
      </c>
      <c r="G3057">
        <v>0</v>
      </c>
      <c r="H3057">
        <v>0</v>
      </c>
      <c r="I3057">
        <v>1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 s="5">
        <v>2</v>
      </c>
    </row>
    <row r="3058" spans="1:20" x14ac:dyDescent="0.2">
      <c r="A3058">
        <v>3125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1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 s="5">
        <v>1</v>
      </c>
    </row>
    <row r="3059" spans="1:20" x14ac:dyDescent="0.2">
      <c r="A3059">
        <v>3126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1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 s="5">
        <v>1</v>
      </c>
    </row>
    <row r="3060" spans="1:20" x14ac:dyDescent="0.2">
      <c r="A3060">
        <v>3127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1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 s="5">
        <v>1</v>
      </c>
    </row>
    <row r="3061" spans="1:20" x14ac:dyDescent="0.2">
      <c r="A3061">
        <v>3128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1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 s="5">
        <v>1</v>
      </c>
    </row>
    <row r="3062" spans="1:20" x14ac:dyDescent="0.2">
      <c r="A3062">
        <v>3129</v>
      </c>
      <c r="B3062">
        <v>0</v>
      </c>
      <c r="C3062">
        <v>0</v>
      </c>
      <c r="D3062">
        <v>0</v>
      </c>
      <c r="E3062">
        <v>0</v>
      </c>
      <c r="F3062">
        <v>1</v>
      </c>
      <c r="G3062">
        <v>0</v>
      </c>
      <c r="H3062">
        <v>0</v>
      </c>
      <c r="I3062">
        <v>1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 s="5">
        <v>2</v>
      </c>
    </row>
    <row r="3063" spans="1:20" x14ac:dyDescent="0.2">
      <c r="A3063">
        <v>3130</v>
      </c>
      <c r="B3063">
        <v>0</v>
      </c>
      <c r="C3063">
        <v>0</v>
      </c>
      <c r="D3063">
        <v>0</v>
      </c>
      <c r="E3063">
        <v>0</v>
      </c>
      <c r="F3063">
        <v>1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 s="5">
        <v>1</v>
      </c>
    </row>
    <row r="3064" spans="1:20" x14ac:dyDescent="0.2">
      <c r="A3064">
        <v>3131</v>
      </c>
      <c r="B3064">
        <v>0</v>
      </c>
      <c r="C3064">
        <v>0</v>
      </c>
      <c r="D3064">
        <v>0</v>
      </c>
      <c r="E3064">
        <v>0</v>
      </c>
      <c r="F3064">
        <v>1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 s="5">
        <v>1</v>
      </c>
    </row>
    <row r="3065" spans="1:20" x14ac:dyDescent="0.2">
      <c r="A3065">
        <v>3132</v>
      </c>
      <c r="B3065">
        <v>0</v>
      </c>
      <c r="C3065">
        <v>0</v>
      </c>
      <c r="D3065">
        <v>0</v>
      </c>
      <c r="E3065">
        <v>0</v>
      </c>
      <c r="F3065">
        <v>1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 s="5">
        <v>1</v>
      </c>
    </row>
    <row r="3066" spans="1:20" x14ac:dyDescent="0.2">
      <c r="A3066">
        <v>3133</v>
      </c>
      <c r="B3066">
        <v>0</v>
      </c>
      <c r="C3066">
        <v>0</v>
      </c>
      <c r="D3066">
        <v>0</v>
      </c>
      <c r="E3066">
        <v>0</v>
      </c>
      <c r="F3066">
        <v>1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 s="5">
        <v>1</v>
      </c>
    </row>
    <row r="3067" spans="1:20" x14ac:dyDescent="0.2">
      <c r="A3067">
        <v>3134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1</v>
      </c>
      <c r="S3067">
        <v>0</v>
      </c>
      <c r="T3067" s="5">
        <v>2</v>
      </c>
    </row>
    <row r="3068" spans="1:20" x14ac:dyDescent="0.2">
      <c r="A3068">
        <v>3135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1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 s="5">
        <v>1</v>
      </c>
    </row>
    <row r="3069" spans="1:20" x14ac:dyDescent="0.2">
      <c r="A3069">
        <v>3136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1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 s="5">
        <v>1</v>
      </c>
    </row>
    <row r="3070" spans="1:20" x14ac:dyDescent="0.2">
      <c r="A3070">
        <v>3137</v>
      </c>
      <c r="B3070">
        <v>1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1</v>
      </c>
      <c r="S3070">
        <v>0</v>
      </c>
      <c r="T3070" s="5">
        <v>2</v>
      </c>
    </row>
    <row r="3071" spans="1:20" x14ac:dyDescent="0.2">
      <c r="A3071">
        <v>3138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1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 s="5">
        <v>1</v>
      </c>
    </row>
    <row r="3072" spans="1:20" x14ac:dyDescent="0.2">
      <c r="A3072">
        <v>3139</v>
      </c>
      <c r="B3072">
        <v>1</v>
      </c>
      <c r="C3072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 s="5">
        <v>2</v>
      </c>
    </row>
    <row r="3073" spans="1:20" x14ac:dyDescent="0.2">
      <c r="A3073">
        <v>3140</v>
      </c>
      <c r="B3073">
        <v>0</v>
      </c>
      <c r="C3073">
        <v>0</v>
      </c>
      <c r="D3073">
        <v>0</v>
      </c>
      <c r="E3073">
        <v>0</v>
      </c>
      <c r="F3073">
        <v>1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 s="5">
        <v>1</v>
      </c>
    </row>
    <row r="3074" spans="1:20" x14ac:dyDescent="0.2">
      <c r="A3074">
        <v>3141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1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 s="5">
        <v>1</v>
      </c>
    </row>
    <row r="3075" spans="1:20" x14ac:dyDescent="0.2">
      <c r="A3075">
        <v>3142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1</v>
      </c>
      <c r="I3075">
        <v>0</v>
      </c>
      <c r="J3075">
        <v>0</v>
      </c>
      <c r="K3075">
        <v>0</v>
      </c>
      <c r="L3075">
        <v>0</v>
      </c>
      <c r="M3075">
        <v>1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 s="5">
        <v>2</v>
      </c>
    </row>
    <row r="3076" spans="1:20" x14ac:dyDescent="0.2">
      <c r="A3076">
        <v>3143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1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1</v>
      </c>
      <c r="S3076">
        <v>0</v>
      </c>
      <c r="T3076" s="5">
        <v>2</v>
      </c>
    </row>
    <row r="3077" spans="1:20" x14ac:dyDescent="0.2">
      <c r="A3077">
        <v>3144</v>
      </c>
      <c r="B3077">
        <v>0</v>
      </c>
      <c r="C3077">
        <v>0</v>
      </c>
      <c r="D3077">
        <v>0</v>
      </c>
      <c r="E3077">
        <v>0</v>
      </c>
      <c r="F3077">
        <v>1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1</v>
      </c>
      <c r="P3077">
        <v>0</v>
      </c>
      <c r="Q3077">
        <v>0</v>
      </c>
      <c r="R3077">
        <v>0</v>
      </c>
      <c r="S3077">
        <v>0</v>
      </c>
      <c r="T3077" s="5">
        <v>2</v>
      </c>
    </row>
    <row r="3078" spans="1:20" x14ac:dyDescent="0.2">
      <c r="A3078">
        <v>3145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 s="5">
        <v>1</v>
      </c>
    </row>
    <row r="3079" spans="1:20" x14ac:dyDescent="0.2">
      <c r="A3079">
        <v>3146</v>
      </c>
      <c r="B3079">
        <v>0</v>
      </c>
      <c r="C3079">
        <v>0</v>
      </c>
      <c r="D3079">
        <v>0</v>
      </c>
      <c r="E3079">
        <v>0</v>
      </c>
      <c r="F3079">
        <v>1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 s="5">
        <v>1</v>
      </c>
    </row>
    <row r="3080" spans="1:20" x14ac:dyDescent="0.2">
      <c r="A3080">
        <v>3147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1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1</v>
      </c>
      <c r="R3080">
        <v>0</v>
      </c>
      <c r="S3080">
        <v>0</v>
      </c>
      <c r="T3080" s="5">
        <v>2</v>
      </c>
    </row>
    <row r="3081" spans="1:20" x14ac:dyDescent="0.2">
      <c r="A3081">
        <v>3148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1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 s="5">
        <v>1</v>
      </c>
    </row>
    <row r="3082" spans="1:20" x14ac:dyDescent="0.2">
      <c r="A3082">
        <v>3149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1</v>
      </c>
      <c r="O3082">
        <v>0</v>
      </c>
      <c r="P3082">
        <v>0</v>
      </c>
      <c r="Q3082">
        <v>0</v>
      </c>
      <c r="R3082">
        <v>0</v>
      </c>
      <c r="S3082">
        <v>0</v>
      </c>
      <c r="T3082" s="5">
        <v>1</v>
      </c>
    </row>
    <row r="3083" spans="1:20" x14ac:dyDescent="0.2">
      <c r="A3083">
        <v>3150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1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 s="5">
        <v>1</v>
      </c>
    </row>
    <row r="3084" spans="1:20" x14ac:dyDescent="0.2">
      <c r="A3084">
        <v>3151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1</v>
      </c>
      <c r="H3084">
        <v>0</v>
      </c>
      <c r="I3084">
        <v>1</v>
      </c>
      <c r="J3084">
        <v>0</v>
      </c>
      <c r="K3084">
        <v>0</v>
      </c>
      <c r="L3084">
        <v>0</v>
      </c>
      <c r="M3084">
        <v>0</v>
      </c>
      <c r="N3084">
        <v>1</v>
      </c>
      <c r="O3084">
        <v>0</v>
      </c>
      <c r="P3084">
        <v>0</v>
      </c>
      <c r="Q3084">
        <v>0</v>
      </c>
      <c r="R3084">
        <v>0</v>
      </c>
      <c r="S3084">
        <v>0</v>
      </c>
      <c r="T3084" s="5">
        <v>3</v>
      </c>
    </row>
    <row r="3085" spans="1:20" x14ac:dyDescent="0.2">
      <c r="A3085">
        <v>3152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1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 s="5">
        <v>1</v>
      </c>
    </row>
    <row r="3086" spans="1:20" x14ac:dyDescent="0.2">
      <c r="A3086">
        <v>3153</v>
      </c>
      <c r="B3086">
        <v>1</v>
      </c>
      <c r="C3086">
        <v>1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1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 s="5">
        <v>3</v>
      </c>
    </row>
    <row r="3087" spans="1:20" x14ac:dyDescent="0.2">
      <c r="A3087">
        <v>3154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1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1</v>
      </c>
      <c r="S3087">
        <v>0</v>
      </c>
      <c r="T3087" s="5">
        <v>2</v>
      </c>
    </row>
    <row r="3088" spans="1:20" x14ac:dyDescent="0.2">
      <c r="A3088">
        <v>3155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1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1</v>
      </c>
      <c r="P3088">
        <v>0</v>
      </c>
      <c r="Q3088">
        <v>0</v>
      </c>
      <c r="R3088">
        <v>0</v>
      </c>
      <c r="S3088">
        <v>0</v>
      </c>
      <c r="T3088" s="5">
        <v>2</v>
      </c>
    </row>
    <row r="3089" spans="1:20" x14ac:dyDescent="0.2">
      <c r="A3089">
        <v>3156</v>
      </c>
      <c r="B3089">
        <v>0</v>
      </c>
      <c r="C3089">
        <v>0</v>
      </c>
      <c r="D3089">
        <v>0</v>
      </c>
      <c r="E3089">
        <v>0</v>
      </c>
      <c r="F3089">
        <v>1</v>
      </c>
      <c r="G3089">
        <v>0</v>
      </c>
      <c r="H3089">
        <v>0</v>
      </c>
      <c r="I3089">
        <v>1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1</v>
      </c>
      <c r="Q3089">
        <v>0</v>
      </c>
      <c r="R3089">
        <v>0</v>
      </c>
      <c r="S3089">
        <v>0</v>
      </c>
      <c r="T3089" s="5">
        <v>3</v>
      </c>
    </row>
    <row r="3090" spans="1:20" x14ac:dyDescent="0.2">
      <c r="A3090">
        <v>3157</v>
      </c>
      <c r="B3090">
        <v>0</v>
      </c>
      <c r="C3090">
        <v>0</v>
      </c>
      <c r="D3090">
        <v>0</v>
      </c>
      <c r="E3090">
        <v>1</v>
      </c>
      <c r="F3090">
        <v>1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 s="5">
        <v>2</v>
      </c>
    </row>
    <row r="3091" spans="1:20" x14ac:dyDescent="0.2">
      <c r="A3091">
        <v>3158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1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 s="5">
        <v>1</v>
      </c>
    </row>
    <row r="3092" spans="1:20" x14ac:dyDescent="0.2">
      <c r="A3092">
        <v>3159</v>
      </c>
      <c r="B3092">
        <v>0</v>
      </c>
      <c r="C3092">
        <v>0</v>
      </c>
      <c r="D3092">
        <v>1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1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 s="5">
        <v>3</v>
      </c>
    </row>
    <row r="3093" spans="1:20" x14ac:dyDescent="0.2">
      <c r="A3093">
        <v>3160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1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 s="5">
        <v>1</v>
      </c>
    </row>
    <row r="3094" spans="1:20" x14ac:dyDescent="0.2">
      <c r="A3094">
        <v>3161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1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 s="5">
        <v>1</v>
      </c>
    </row>
    <row r="3095" spans="1:20" x14ac:dyDescent="0.2">
      <c r="A3095">
        <v>3162</v>
      </c>
      <c r="B3095">
        <v>0</v>
      </c>
      <c r="C3095">
        <v>0</v>
      </c>
      <c r="D3095">
        <v>0</v>
      </c>
      <c r="E3095">
        <v>0</v>
      </c>
      <c r="F3095">
        <v>1</v>
      </c>
      <c r="G3095">
        <v>0</v>
      </c>
      <c r="H3095">
        <v>0</v>
      </c>
      <c r="I3095">
        <v>1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 s="5">
        <v>2</v>
      </c>
    </row>
    <row r="3096" spans="1:20" x14ac:dyDescent="0.2">
      <c r="A3096">
        <v>3163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 s="5">
        <v>1</v>
      </c>
    </row>
    <row r="3097" spans="1:20" x14ac:dyDescent="0.2">
      <c r="A3097">
        <v>3164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1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 s="5">
        <v>1</v>
      </c>
    </row>
    <row r="3098" spans="1:20" x14ac:dyDescent="0.2">
      <c r="A3098">
        <v>3165</v>
      </c>
      <c r="B3098">
        <v>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1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 s="5">
        <v>2</v>
      </c>
    </row>
    <row r="3099" spans="1:20" x14ac:dyDescent="0.2">
      <c r="A3099">
        <v>3166</v>
      </c>
      <c r="B3099">
        <v>0</v>
      </c>
      <c r="C3099">
        <v>1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 s="5">
        <v>1</v>
      </c>
    </row>
    <row r="3100" spans="1:20" x14ac:dyDescent="0.2">
      <c r="A3100">
        <v>3167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1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 s="5">
        <v>1</v>
      </c>
    </row>
    <row r="3101" spans="1:20" x14ac:dyDescent="0.2">
      <c r="A3101">
        <v>3168</v>
      </c>
      <c r="B3101">
        <v>0</v>
      </c>
      <c r="C3101">
        <v>1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1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 s="5">
        <v>2</v>
      </c>
    </row>
    <row r="3102" spans="1:20" x14ac:dyDescent="0.2">
      <c r="A3102">
        <v>3169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1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 s="5">
        <v>1</v>
      </c>
    </row>
    <row r="3103" spans="1:20" x14ac:dyDescent="0.2">
      <c r="A3103">
        <v>3170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1</v>
      </c>
      <c r="T3103" s="5">
        <v>1</v>
      </c>
    </row>
    <row r="3104" spans="1:20" x14ac:dyDescent="0.2">
      <c r="A3104">
        <v>3171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1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 s="5">
        <v>1</v>
      </c>
    </row>
    <row r="3105" spans="1:20" x14ac:dyDescent="0.2">
      <c r="A3105">
        <v>3172</v>
      </c>
      <c r="B3105">
        <v>0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 s="5">
        <v>1</v>
      </c>
    </row>
    <row r="3106" spans="1:20" x14ac:dyDescent="0.2">
      <c r="A3106">
        <v>3173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1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 s="5">
        <v>1</v>
      </c>
    </row>
    <row r="3107" spans="1:20" x14ac:dyDescent="0.2">
      <c r="A3107">
        <v>3174</v>
      </c>
      <c r="B3107">
        <v>0</v>
      </c>
      <c r="C3107">
        <v>0</v>
      </c>
      <c r="D3107">
        <v>0</v>
      </c>
      <c r="E3107">
        <v>0</v>
      </c>
      <c r="F3107">
        <v>1</v>
      </c>
      <c r="G3107">
        <v>0</v>
      </c>
      <c r="H3107">
        <v>0</v>
      </c>
      <c r="I3107">
        <v>1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 s="5">
        <v>2</v>
      </c>
    </row>
    <row r="3108" spans="1:20" x14ac:dyDescent="0.2">
      <c r="A3108">
        <v>3175</v>
      </c>
      <c r="B3108">
        <v>0</v>
      </c>
      <c r="C3108">
        <v>1</v>
      </c>
      <c r="D3108">
        <v>0</v>
      </c>
      <c r="E3108">
        <v>0</v>
      </c>
      <c r="F3108">
        <v>1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1</v>
      </c>
      <c r="Q3108">
        <v>0</v>
      </c>
      <c r="R3108">
        <v>0</v>
      </c>
      <c r="S3108">
        <v>0</v>
      </c>
      <c r="T3108" s="5">
        <v>3</v>
      </c>
    </row>
    <row r="3109" spans="1:20" x14ac:dyDescent="0.2">
      <c r="A3109">
        <v>3176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1</v>
      </c>
      <c r="J3109">
        <v>0</v>
      </c>
      <c r="K3109">
        <v>0</v>
      </c>
      <c r="L3109">
        <v>0</v>
      </c>
      <c r="M3109">
        <v>0</v>
      </c>
      <c r="N3109">
        <v>1</v>
      </c>
      <c r="O3109">
        <v>0</v>
      </c>
      <c r="P3109">
        <v>0</v>
      </c>
      <c r="Q3109">
        <v>1</v>
      </c>
      <c r="R3109">
        <v>0</v>
      </c>
      <c r="S3109">
        <v>0</v>
      </c>
      <c r="T3109" s="5">
        <v>3</v>
      </c>
    </row>
    <row r="3110" spans="1:20" x14ac:dyDescent="0.2">
      <c r="A3110">
        <v>3177</v>
      </c>
      <c r="B3110">
        <v>0</v>
      </c>
      <c r="C3110">
        <v>0</v>
      </c>
      <c r="D3110">
        <v>0</v>
      </c>
      <c r="E3110">
        <v>0</v>
      </c>
      <c r="F3110">
        <v>1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 s="5">
        <v>1</v>
      </c>
    </row>
    <row r="3111" spans="1:20" x14ac:dyDescent="0.2">
      <c r="A3111">
        <v>3178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1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 s="5">
        <v>1</v>
      </c>
    </row>
    <row r="3112" spans="1:20" x14ac:dyDescent="0.2">
      <c r="A3112">
        <v>3179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1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 s="5">
        <v>1</v>
      </c>
    </row>
    <row r="3113" spans="1:20" x14ac:dyDescent="0.2">
      <c r="A3113">
        <v>3180</v>
      </c>
      <c r="B3113">
        <v>0</v>
      </c>
      <c r="C3113">
        <v>0</v>
      </c>
      <c r="D3113">
        <v>0</v>
      </c>
      <c r="E3113">
        <v>0</v>
      </c>
      <c r="F3113">
        <v>1</v>
      </c>
      <c r="G3113">
        <v>0</v>
      </c>
      <c r="H3113">
        <v>0</v>
      </c>
      <c r="I3113">
        <v>1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 s="5">
        <v>2</v>
      </c>
    </row>
    <row r="3114" spans="1:20" x14ac:dyDescent="0.2">
      <c r="A3114">
        <v>3181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1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 s="5">
        <v>1</v>
      </c>
    </row>
    <row r="3115" spans="1:20" x14ac:dyDescent="0.2">
      <c r="A3115">
        <v>3182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1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 s="5">
        <v>1</v>
      </c>
    </row>
    <row r="3116" spans="1:20" x14ac:dyDescent="0.2">
      <c r="A3116">
        <v>3183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1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 s="5">
        <v>1</v>
      </c>
    </row>
    <row r="3117" spans="1:20" x14ac:dyDescent="0.2">
      <c r="A3117">
        <v>3184</v>
      </c>
      <c r="B3117">
        <v>1</v>
      </c>
      <c r="C3117">
        <v>0</v>
      </c>
      <c r="D3117">
        <v>0</v>
      </c>
      <c r="E3117">
        <v>0</v>
      </c>
      <c r="F3117">
        <v>1</v>
      </c>
      <c r="G3117">
        <v>1</v>
      </c>
      <c r="H3117">
        <v>0</v>
      </c>
      <c r="I3117">
        <v>1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 s="5">
        <v>4</v>
      </c>
    </row>
    <row r="3118" spans="1:20" x14ac:dyDescent="0.2">
      <c r="A3118">
        <v>3185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1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 s="5">
        <v>1</v>
      </c>
    </row>
    <row r="3119" spans="1:20" x14ac:dyDescent="0.2">
      <c r="A3119">
        <v>3186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1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 s="5">
        <v>1</v>
      </c>
    </row>
    <row r="3120" spans="1:20" x14ac:dyDescent="0.2">
      <c r="A3120">
        <v>3187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1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 s="5">
        <v>1</v>
      </c>
    </row>
    <row r="3121" spans="1:20" x14ac:dyDescent="0.2">
      <c r="A3121">
        <v>3188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 s="5">
        <v>1</v>
      </c>
    </row>
    <row r="3122" spans="1:20" x14ac:dyDescent="0.2">
      <c r="A3122">
        <v>3189</v>
      </c>
      <c r="B3122">
        <v>0</v>
      </c>
      <c r="C3122">
        <v>0</v>
      </c>
      <c r="D3122">
        <v>0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 s="5">
        <v>1</v>
      </c>
    </row>
    <row r="3123" spans="1:20" x14ac:dyDescent="0.2">
      <c r="A3123">
        <v>3190</v>
      </c>
      <c r="B3123">
        <v>0</v>
      </c>
      <c r="C3123">
        <v>1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1</v>
      </c>
      <c r="Q3123">
        <v>0</v>
      </c>
      <c r="R3123">
        <v>0</v>
      </c>
      <c r="S3123">
        <v>0</v>
      </c>
      <c r="T3123" s="5">
        <v>2</v>
      </c>
    </row>
    <row r="3124" spans="1:20" x14ac:dyDescent="0.2">
      <c r="A3124">
        <v>3191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1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 s="5">
        <v>1</v>
      </c>
    </row>
    <row r="3125" spans="1:20" x14ac:dyDescent="0.2">
      <c r="A3125">
        <v>3192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1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 s="5">
        <v>1</v>
      </c>
    </row>
    <row r="3126" spans="1:20" x14ac:dyDescent="0.2">
      <c r="A3126">
        <v>3193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 s="5">
        <v>1</v>
      </c>
    </row>
    <row r="3127" spans="1:20" x14ac:dyDescent="0.2">
      <c r="A3127">
        <v>3194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1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 s="5">
        <v>1</v>
      </c>
    </row>
    <row r="3128" spans="1:20" x14ac:dyDescent="0.2">
      <c r="A3128">
        <v>3195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1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 s="5">
        <v>1</v>
      </c>
    </row>
    <row r="3129" spans="1:20" x14ac:dyDescent="0.2">
      <c r="A3129">
        <v>3196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1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1</v>
      </c>
      <c r="S3129">
        <v>0</v>
      </c>
      <c r="T3129" s="5">
        <v>2</v>
      </c>
    </row>
    <row r="3130" spans="1:20" x14ac:dyDescent="0.2">
      <c r="A3130">
        <v>3197</v>
      </c>
      <c r="B3130">
        <v>1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 s="5">
        <v>1</v>
      </c>
    </row>
    <row r="3131" spans="1:20" x14ac:dyDescent="0.2">
      <c r="A3131">
        <v>3198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1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 s="5">
        <v>1</v>
      </c>
    </row>
    <row r="3132" spans="1:20" x14ac:dyDescent="0.2">
      <c r="A3132">
        <v>3199</v>
      </c>
      <c r="B3132">
        <v>0</v>
      </c>
      <c r="C3132">
        <v>0</v>
      </c>
      <c r="D3132">
        <v>0</v>
      </c>
      <c r="E3132">
        <v>0</v>
      </c>
      <c r="F3132">
        <v>1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1</v>
      </c>
      <c r="N3132">
        <v>0</v>
      </c>
      <c r="O3132">
        <v>1</v>
      </c>
      <c r="P3132">
        <v>0</v>
      </c>
      <c r="Q3132">
        <v>0</v>
      </c>
      <c r="R3132">
        <v>0</v>
      </c>
      <c r="S3132">
        <v>0</v>
      </c>
      <c r="T3132" s="5">
        <v>3</v>
      </c>
    </row>
    <row r="3133" spans="1:20" x14ac:dyDescent="0.2">
      <c r="A3133">
        <v>3200</v>
      </c>
      <c r="B3133">
        <v>0</v>
      </c>
      <c r="C3133">
        <v>0</v>
      </c>
      <c r="D3133">
        <v>0</v>
      </c>
      <c r="E3133">
        <v>0</v>
      </c>
      <c r="F3133">
        <v>1</v>
      </c>
      <c r="G3133">
        <v>0</v>
      </c>
      <c r="H3133">
        <v>0</v>
      </c>
      <c r="I3133">
        <v>1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 s="5">
        <v>2</v>
      </c>
    </row>
    <row r="3134" spans="1:20" x14ac:dyDescent="0.2">
      <c r="A3134">
        <v>3201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1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 s="5">
        <v>1</v>
      </c>
    </row>
    <row r="3135" spans="1:20" x14ac:dyDescent="0.2">
      <c r="A3135">
        <v>3202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1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 s="5">
        <v>1</v>
      </c>
    </row>
    <row r="3136" spans="1:20" x14ac:dyDescent="0.2">
      <c r="A3136">
        <v>3203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1</v>
      </c>
      <c r="R3136">
        <v>0</v>
      </c>
      <c r="S3136">
        <v>0</v>
      </c>
      <c r="T3136" s="5">
        <v>1</v>
      </c>
    </row>
    <row r="3137" spans="1:20" x14ac:dyDescent="0.2">
      <c r="A3137">
        <v>3204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1</v>
      </c>
      <c r="R3137">
        <v>0</v>
      </c>
      <c r="S3137">
        <v>0</v>
      </c>
      <c r="T3137" s="5">
        <v>1</v>
      </c>
    </row>
    <row r="3138" spans="1:20" x14ac:dyDescent="0.2">
      <c r="A3138">
        <v>3205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 s="5">
        <v>1</v>
      </c>
    </row>
    <row r="3139" spans="1:20" x14ac:dyDescent="0.2">
      <c r="A3139">
        <v>3206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1</v>
      </c>
      <c r="P3139">
        <v>0</v>
      </c>
      <c r="Q3139">
        <v>0</v>
      </c>
      <c r="R3139">
        <v>0</v>
      </c>
      <c r="S3139">
        <v>0</v>
      </c>
      <c r="T3139" s="5">
        <v>1</v>
      </c>
    </row>
    <row r="3140" spans="1:20" x14ac:dyDescent="0.2">
      <c r="A3140">
        <v>3207</v>
      </c>
      <c r="B3140">
        <v>0</v>
      </c>
      <c r="C3140">
        <v>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 s="5">
        <v>1</v>
      </c>
    </row>
    <row r="3141" spans="1:20" x14ac:dyDescent="0.2">
      <c r="A3141">
        <v>3208</v>
      </c>
      <c r="B3141">
        <v>1</v>
      </c>
      <c r="C3141">
        <v>0</v>
      </c>
      <c r="D3141">
        <v>0</v>
      </c>
      <c r="E3141">
        <v>0</v>
      </c>
      <c r="F3141">
        <v>1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 s="5">
        <v>2</v>
      </c>
    </row>
    <row r="3142" spans="1:20" x14ac:dyDescent="0.2">
      <c r="A3142">
        <v>3209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1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 s="5">
        <v>1</v>
      </c>
    </row>
    <row r="3143" spans="1:20" x14ac:dyDescent="0.2">
      <c r="A3143">
        <v>3210</v>
      </c>
      <c r="B3143">
        <v>0</v>
      </c>
      <c r="C3143">
        <v>0</v>
      </c>
      <c r="D3143">
        <v>0</v>
      </c>
      <c r="E3143">
        <v>0</v>
      </c>
      <c r="F3143">
        <v>1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 s="5">
        <v>1</v>
      </c>
    </row>
    <row r="3144" spans="1:20" x14ac:dyDescent="0.2">
      <c r="A3144">
        <v>3211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1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 s="5">
        <v>1</v>
      </c>
    </row>
    <row r="3145" spans="1:20" x14ac:dyDescent="0.2">
      <c r="A3145">
        <v>3212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1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 s="5">
        <v>1</v>
      </c>
    </row>
    <row r="3146" spans="1:20" x14ac:dyDescent="0.2">
      <c r="A3146">
        <v>3213</v>
      </c>
      <c r="B3146">
        <v>0</v>
      </c>
      <c r="C3146">
        <v>0</v>
      </c>
      <c r="D3146">
        <v>1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 s="5">
        <v>2</v>
      </c>
    </row>
    <row r="3147" spans="1:20" x14ac:dyDescent="0.2">
      <c r="A3147">
        <v>3214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1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 s="5">
        <v>1</v>
      </c>
    </row>
    <row r="3148" spans="1:20" x14ac:dyDescent="0.2">
      <c r="A3148">
        <v>3215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1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 s="5">
        <v>1</v>
      </c>
    </row>
    <row r="3149" spans="1:20" x14ac:dyDescent="0.2">
      <c r="A3149">
        <v>3216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1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 s="5">
        <v>1</v>
      </c>
    </row>
    <row r="3150" spans="1:20" x14ac:dyDescent="0.2">
      <c r="A3150">
        <v>3217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1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 s="5">
        <v>1</v>
      </c>
    </row>
    <row r="3151" spans="1:20" x14ac:dyDescent="0.2">
      <c r="A3151">
        <v>3218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1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 s="5">
        <v>1</v>
      </c>
    </row>
    <row r="3152" spans="1:20" x14ac:dyDescent="0.2">
      <c r="A3152">
        <v>3219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1</v>
      </c>
      <c r="R3152">
        <v>0</v>
      </c>
      <c r="S3152">
        <v>0</v>
      </c>
      <c r="T3152" s="5">
        <v>1</v>
      </c>
    </row>
    <row r="3153" spans="1:20" x14ac:dyDescent="0.2">
      <c r="A3153">
        <v>3220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1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 s="5">
        <v>1</v>
      </c>
    </row>
    <row r="3154" spans="1:20" x14ac:dyDescent="0.2">
      <c r="A3154">
        <v>3221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1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 s="5">
        <v>1</v>
      </c>
    </row>
    <row r="3155" spans="1:20" x14ac:dyDescent="0.2">
      <c r="A3155">
        <v>3222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1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 s="5">
        <v>1</v>
      </c>
    </row>
    <row r="3156" spans="1:20" x14ac:dyDescent="0.2">
      <c r="A3156">
        <v>3223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1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 s="5">
        <v>1</v>
      </c>
    </row>
    <row r="3157" spans="1:20" x14ac:dyDescent="0.2">
      <c r="A3157">
        <v>3224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1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 s="5">
        <v>1</v>
      </c>
    </row>
    <row r="3158" spans="1:20" x14ac:dyDescent="0.2">
      <c r="A3158">
        <v>3225</v>
      </c>
      <c r="B3158">
        <v>0</v>
      </c>
      <c r="C3158">
        <v>0</v>
      </c>
      <c r="D3158">
        <v>0</v>
      </c>
      <c r="E3158">
        <v>0</v>
      </c>
      <c r="F3158">
        <v>1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1</v>
      </c>
      <c r="P3158">
        <v>0</v>
      </c>
      <c r="Q3158">
        <v>0</v>
      </c>
      <c r="R3158">
        <v>0</v>
      </c>
      <c r="S3158">
        <v>0</v>
      </c>
      <c r="T3158" s="5">
        <v>2</v>
      </c>
    </row>
    <row r="3159" spans="1:20" x14ac:dyDescent="0.2">
      <c r="A3159">
        <v>3226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1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 s="5">
        <v>1</v>
      </c>
    </row>
    <row r="3160" spans="1:20" x14ac:dyDescent="0.2">
      <c r="A3160">
        <v>3227</v>
      </c>
      <c r="B3160">
        <v>0</v>
      </c>
      <c r="C3160">
        <v>0</v>
      </c>
      <c r="D3160">
        <v>0</v>
      </c>
      <c r="E3160">
        <v>0</v>
      </c>
      <c r="F3160">
        <v>1</v>
      </c>
      <c r="G3160">
        <v>0</v>
      </c>
      <c r="H3160">
        <v>0</v>
      </c>
      <c r="I3160">
        <v>1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1</v>
      </c>
      <c r="R3160">
        <v>0</v>
      </c>
      <c r="S3160">
        <v>0</v>
      </c>
      <c r="T3160" s="5">
        <v>3</v>
      </c>
    </row>
    <row r="3161" spans="1:20" x14ac:dyDescent="0.2">
      <c r="A3161">
        <v>3228</v>
      </c>
      <c r="B3161">
        <v>0</v>
      </c>
      <c r="C3161">
        <v>0</v>
      </c>
      <c r="D3161">
        <v>0</v>
      </c>
      <c r="E3161">
        <v>0</v>
      </c>
      <c r="F3161">
        <v>1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 s="5">
        <v>1</v>
      </c>
    </row>
    <row r="3162" spans="1:20" x14ac:dyDescent="0.2">
      <c r="A3162">
        <v>3229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1</v>
      </c>
      <c r="H3162">
        <v>0</v>
      </c>
      <c r="I3162">
        <v>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 s="5">
        <v>2</v>
      </c>
    </row>
    <row r="3163" spans="1:20" x14ac:dyDescent="0.2">
      <c r="A3163">
        <v>3230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1</v>
      </c>
      <c r="R3163">
        <v>0</v>
      </c>
      <c r="S3163">
        <v>0</v>
      </c>
      <c r="T3163" s="5">
        <v>1</v>
      </c>
    </row>
    <row r="3164" spans="1:20" x14ac:dyDescent="0.2">
      <c r="A3164">
        <v>3231</v>
      </c>
      <c r="B3164">
        <v>0</v>
      </c>
      <c r="C3164">
        <v>0</v>
      </c>
      <c r="D3164">
        <v>0</v>
      </c>
      <c r="E3164">
        <v>0</v>
      </c>
      <c r="F3164">
        <v>1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 s="5">
        <v>1</v>
      </c>
    </row>
    <row r="3165" spans="1:20" x14ac:dyDescent="0.2">
      <c r="A3165">
        <v>3232</v>
      </c>
      <c r="B3165">
        <v>0</v>
      </c>
      <c r="C3165">
        <v>0</v>
      </c>
      <c r="D3165">
        <v>0</v>
      </c>
      <c r="E3165">
        <v>0</v>
      </c>
      <c r="F3165">
        <v>1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 s="5">
        <v>1</v>
      </c>
    </row>
    <row r="3166" spans="1:20" x14ac:dyDescent="0.2">
      <c r="A3166">
        <v>3233</v>
      </c>
      <c r="B3166">
        <v>0</v>
      </c>
      <c r="C3166">
        <v>0</v>
      </c>
      <c r="D3166">
        <v>0</v>
      </c>
      <c r="E3166">
        <v>0</v>
      </c>
      <c r="F3166">
        <v>1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 s="5">
        <v>1</v>
      </c>
    </row>
    <row r="3167" spans="1:20" x14ac:dyDescent="0.2">
      <c r="A3167">
        <v>3234</v>
      </c>
      <c r="B3167">
        <v>0</v>
      </c>
      <c r="C3167">
        <v>0</v>
      </c>
      <c r="D3167">
        <v>0</v>
      </c>
      <c r="E3167">
        <v>0</v>
      </c>
      <c r="F3167">
        <v>1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 s="5">
        <v>1</v>
      </c>
    </row>
    <row r="3168" spans="1:20" x14ac:dyDescent="0.2">
      <c r="A3168">
        <v>3235</v>
      </c>
      <c r="B3168">
        <v>0</v>
      </c>
      <c r="C3168">
        <v>0</v>
      </c>
      <c r="D3168">
        <v>0</v>
      </c>
      <c r="E3168">
        <v>0</v>
      </c>
      <c r="F3168">
        <v>1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 s="5">
        <v>1</v>
      </c>
    </row>
    <row r="3169" spans="1:20" x14ac:dyDescent="0.2">
      <c r="A3169">
        <v>3236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1</v>
      </c>
      <c r="T3169" s="5">
        <v>1</v>
      </c>
    </row>
    <row r="3170" spans="1:20" x14ac:dyDescent="0.2">
      <c r="A3170">
        <v>3237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1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 s="5">
        <v>1</v>
      </c>
    </row>
    <row r="3171" spans="1:20" x14ac:dyDescent="0.2">
      <c r="A3171">
        <v>3238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1</v>
      </c>
      <c r="R3171">
        <v>0</v>
      </c>
      <c r="S3171">
        <v>0</v>
      </c>
      <c r="T3171" s="5">
        <v>1</v>
      </c>
    </row>
    <row r="3172" spans="1:20" x14ac:dyDescent="0.2">
      <c r="A3172">
        <v>3239</v>
      </c>
      <c r="B3172">
        <v>0</v>
      </c>
      <c r="C3172">
        <v>0</v>
      </c>
      <c r="D3172">
        <v>0</v>
      </c>
      <c r="E3172">
        <v>0</v>
      </c>
      <c r="F3172">
        <v>1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 s="5">
        <v>1</v>
      </c>
    </row>
    <row r="3173" spans="1:20" x14ac:dyDescent="0.2">
      <c r="A3173">
        <v>3240</v>
      </c>
      <c r="B3173">
        <v>0</v>
      </c>
      <c r="C3173">
        <v>0</v>
      </c>
      <c r="D3173">
        <v>0</v>
      </c>
      <c r="E3173">
        <v>0</v>
      </c>
      <c r="F3173">
        <v>1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 s="5">
        <v>1</v>
      </c>
    </row>
    <row r="3174" spans="1:20" x14ac:dyDescent="0.2">
      <c r="A3174">
        <v>3241</v>
      </c>
      <c r="B3174">
        <v>0</v>
      </c>
      <c r="C3174">
        <v>0</v>
      </c>
      <c r="D3174">
        <v>0</v>
      </c>
      <c r="E3174">
        <v>0</v>
      </c>
      <c r="F3174">
        <v>1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 s="5">
        <v>1</v>
      </c>
    </row>
    <row r="3175" spans="1:20" x14ac:dyDescent="0.2">
      <c r="A3175">
        <v>3242</v>
      </c>
      <c r="B3175">
        <v>0</v>
      </c>
      <c r="C3175">
        <v>0</v>
      </c>
      <c r="D3175">
        <v>0</v>
      </c>
      <c r="E3175">
        <v>0</v>
      </c>
      <c r="F3175">
        <v>1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 s="5">
        <v>1</v>
      </c>
    </row>
    <row r="3176" spans="1:20" x14ac:dyDescent="0.2">
      <c r="A3176">
        <v>3243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 s="5">
        <v>1</v>
      </c>
    </row>
    <row r="3177" spans="1:20" x14ac:dyDescent="0.2">
      <c r="A3177">
        <v>3244</v>
      </c>
      <c r="B3177">
        <v>0</v>
      </c>
      <c r="C3177">
        <v>0</v>
      </c>
      <c r="D3177">
        <v>0</v>
      </c>
      <c r="E3177">
        <v>0</v>
      </c>
      <c r="F3177">
        <v>1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1</v>
      </c>
      <c r="P3177">
        <v>0</v>
      </c>
      <c r="Q3177">
        <v>0</v>
      </c>
      <c r="R3177">
        <v>0</v>
      </c>
      <c r="S3177">
        <v>0</v>
      </c>
      <c r="T3177" s="5">
        <v>2</v>
      </c>
    </row>
    <row r="3178" spans="1:20" x14ac:dyDescent="0.2">
      <c r="A3178">
        <v>3245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1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 s="5">
        <v>1</v>
      </c>
    </row>
    <row r="3179" spans="1:20" x14ac:dyDescent="0.2">
      <c r="A3179">
        <v>3246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1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 s="5">
        <v>1</v>
      </c>
    </row>
    <row r="3180" spans="1:20" x14ac:dyDescent="0.2">
      <c r="A3180">
        <v>3247</v>
      </c>
      <c r="B3180">
        <v>0</v>
      </c>
      <c r="C3180">
        <v>0</v>
      </c>
      <c r="D3180">
        <v>0</v>
      </c>
      <c r="E3180">
        <v>0</v>
      </c>
      <c r="F3180">
        <v>1</v>
      </c>
      <c r="G3180">
        <v>1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 s="5">
        <v>2</v>
      </c>
    </row>
    <row r="3181" spans="1:20" x14ac:dyDescent="0.2">
      <c r="A3181">
        <v>3248</v>
      </c>
      <c r="B3181">
        <v>0</v>
      </c>
      <c r="C3181">
        <v>0</v>
      </c>
      <c r="D3181">
        <v>0</v>
      </c>
      <c r="E3181">
        <v>0</v>
      </c>
      <c r="F3181">
        <v>1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 s="5">
        <v>1</v>
      </c>
    </row>
    <row r="3182" spans="1:20" x14ac:dyDescent="0.2">
      <c r="A3182">
        <v>3249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1</v>
      </c>
      <c r="R3182">
        <v>0</v>
      </c>
      <c r="S3182">
        <v>0</v>
      </c>
      <c r="T3182" s="5">
        <v>1</v>
      </c>
    </row>
    <row r="3183" spans="1:20" x14ac:dyDescent="0.2">
      <c r="A3183">
        <v>3250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1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 s="5">
        <v>1</v>
      </c>
    </row>
    <row r="3184" spans="1:20" x14ac:dyDescent="0.2">
      <c r="A3184">
        <v>3251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1</v>
      </c>
      <c r="J3184">
        <v>0</v>
      </c>
      <c r="K3184">
        <v>0</v>
      </c>
      <c r="L3184">
        <v>0</v>
      </c>
      <c r="M3184">
        <v>0</v>
      </c>
      <c r="N3184">
        <v>1</v>
      </c>
      <c r="O3184">
        <v>0</v>
      </c>
      <c r="P3184">
        <v>0</v>
      </c>
      <c r="Q3184">
        <v>0</v>
      </c>
      <c r="R3184">
        <v>0</v>
      </c>
      <c r="S3184">
        <v>0</v>
      </c>
      <c r="T3184" s="5">
        <v>2</v>
      </c>
    </row>
    <row r="3185" spans="1:20" x14ac:dyDescent="0.2">
      <c r="A3185">
        <v>3252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1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 s="5">
        <v>1</v>
      </c>
    </row>
    <row r="3186" spans="1:20" x14ac:dyDescent="0.2">
      <c r="A3186">
        <v>3253</v>
      </c>
      <c r="B3186">
        <v>0</v>
      </c>
      <c r="C3186">
        <v>0</v>
      </c>
      <c r="D3186">
        <v>0</v>
      </c>
      <c r="E3186">
        <v>0</v>
      </c>
      <c r="F3186">
        <v>1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 s="5">
        <v>1</v>
      </c>
    </row>
    <row r="3187" spans="1:20" x14ac:dyDescent="0.2">
      <c r="A3187">
        <v>3254</v>
      </c>
      <c r="B3187">
        <v>0</v>
      </c>
      <c r="C3187">
        <v>0</v>
      </c>
      <c r="D3187">
        <v>0</v>
      </c>
      <c r="E3187">
        <v>0</v>
      </c>
      <c r="F3187">
        <v>1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 s="5">
        <v>1</v>
      </c>
    </row>
    <row r="3188" spans="1:20" x14ac:dyDescent="0.2">
      <c r="A3188">
        <v>3255</v>
      </c>
      <c r="B3188">
        <v>0</v>
      </c>
      <c r="C3188">
        <v>0</v>
      </c>
      <c r="D3188">
        <v>0</v>
      </c>
      <c r="E3188">
        <v>0</v>
      </c>
      <c r="F3188">
        <v>1</v>
      </c>
      <c r="G3188">
        <v>0</v>
      </c>
      <c r="H3188">
        <v>0</v>
      </c>
      <c r="I3188">
        <v>1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 s="5">
        <v>2</v>
      </c>
    </row>
    <row r="3189" spans="1:20" x14ac:dyDescent="0.2">
      <c r="A3189">
        <v>3256</v>
      </c>
      <c r="B3189">
        <v>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1</v>
      </c>
      <c r="R3189">
        <v>0</v>
      </c>
      <c r="S3189">
        <v>0</v>
      </c>
      <c r="T3189" s="5">
        <v>2</v>
      </c>
    </row>
    <row r="3190" spans="1:20" x14ac:dyDescent="0.2">
      <c r="A3190">
        <v>3257</v>
      </c>
      <c r="B3190">
        <v>1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1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1</v>
      </c>
      <c r="P3190">
        <v>0</v>
      </c>
      <c r="Q3190">
        <v>1</v>
      </c>
      <c r="R3190">
        <v>0</v>
      </c>
      <c r="S3190">
        <v>0</v>
      </c>
      <c r="T3190" s="5">
        <v>4</v>
      </c>
    </row>
    <row r="3191" spans="1:20" x14ac:dyDescent="0.2">
      <c r="A3191">
        <v>3258</v>
      </c>
      <c r="B3191">
        <v>0</v>
      </c>
      <c r="C3191">
        <v>0</v>
      </c>
      <c r="D3191">
        <v>0</v>
      </c>
      <c r="E3191">
        <v>0</v>
      </c>
      <c r="F3191">
        <v>1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 s="5">
        <v>1</v>
      </c>
    </row>
    <row r="3192" spans="1:20" x14ac:dyDescent="0.2">
      <c r="A3192">
        <v>3259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1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1</v>
      </c>
      <c r="P3192">
        <v>0</v>
      </c>
      <c r="Q3192">
        <v>0</v>
      </c>
      <c r="R3192">
        <v>0</v>
      </c>
      <c r="S3192">
        <v>0</v>
      </c>
      <c r="T3192" s="5">
        <v>2</v>
      </c>
    </row>
    <row r="3193" spans="1:20" x14ac:dyDescent="0.2">
      <c r="A3193">
        <v>3260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1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 s="5">
        <v>1</v>
      </c>
    </row>
    <row r="3194" spans="1:20" x14ac:dyDescent="0.2">
      <c r="A3194">
        <v>3261</v>
      </c>
      <c r="B3194">
        <v>0</v>
      </c>
      <c r="C3194">
        <v>0</v>
      </c>
      <c r="D3194">
        <v>0</v>
      </c>
      <c r="E3194">
        <v>0</v>
      </c>
      <c r="F3194">
        <v>1</v>
      </c>
      <c r="G3194">
        <v>0</v>
      </c>
      <c r="H3194">
        <v>0</v>
      </c>
      <c r="I3194">
        <v>1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1</v>
      </c>
      <c r="P3194">
        <v>0</v>
      </c>
      <c r="Q3194">
        <v>0</v>
      </c>
      <c r="R3194">
        <v>0</v>
      </c>
      <c r="S3194">
        <v>0</v>
      </c>
      <c r="T3194" s="5">
        <v>3</v>
      </c>
    </row>
    <row r="3195" spans="1:20" x14ac:dyDescent="0.2">
      <c r="A3195">
        <v>3262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1</v>
      </c>
      <c r="J3195">
        <v>0</v>
      </c>
      <c r="K3195">
        <v>0</v>
      </c>
      <c r="L3195">
        <v>0</v>
      </c>
      <c r="M3195">
        <v>0</v>
      </c>
      <c r="N3195">
        <v>1</v>
      </c>
      <c r="O3195">
        <v>0</v>
      </c>
      <c r="P3195">
        <v>0</v>
      </c>
      <c r="Q3195">
        <v>0</v>
      </c>
      <c r="R3195">
        <v>0</v>
      </c>
      <c r="S3195">
        <v>0</v>
      </c>
      <c r="T3195" s="5">
        <v>2</v>
      </c>
    </row>
    <row r="3196" spans="1:20" x14ac:dyDescent="0.2">
      <c r="A3196">
        <v>3263</v>
      </c>
      <c r="B3196">
        <v>0</v>
      </c>
      <c r="C3196">
        <v>0</v>
      </c>
      <c r="D3196">
        <v>0</v>
      </c>
      <c r="E3196">
        <v>0</v>
      </c>
      <c r="F3196">
        <v>1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 s="5">
        <v>1</v>
      </c>
    </row>
    <row r="3197" spans="1:20" x14ac:dyDescent="0.2">
      <c r="A3197">
        <v>3264</v>
      </c>
      <c r="B3197">
        <v>0</v>
      </c>
      <c r="C3197">
        <v>0</v>
      </c>
      <c r="D3197">
        <v>0</v>
      </c>
      <c r="E3197">
        <v>0</v>
      </c>
      <c r="F3197">
        <v>1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1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 s="5">
        <v>2</v>
      </c>
    </row>
    <row r="3198" spans="1:20" x14ac:dyDescent="0.2">
      <c r="A3198">
        <v>3265</v>
      </c>
      <c r="B3198">
        <v>1</v>
      </c>
      <c r="C3198">
        <v>0</v>
      </c>
      <c r="D3198">
        <v>0</v>
      </c>
      <c r="E3198">
        <v>0</v>
      </c>
      <c r="F3198">
        <v>0</v>
      </c>
      <c r="G3198">
        <v>1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 s="5">
        <v>2</v>
      </c>
    </row>
    <row r="3199" spans="1:20" x14ac:dyDescent="0.2">
      <c r="A3199">
        <v>3266</v>
      </c>
      <c r="B3199">
        <v>1</v>
      </c>
      <c r="C3199">
        <v>0</v>
      </c>
      <c r="D3199">
        <v>0</v>
      </c>
      <c r="E3199">
        <v>0</v>
      </c>
      <c r="F3199">
        <v>1</v>
      </c>
      <c r="G3199">
        <v>1</v>
      </c>
      <c r="H3199">
        <v>0</v>
      </c>
      <c r="I3199">
        <v>1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 s="5">
        <v>4</v>
      </c>
    </row>
    <row r="3200" spans="1:20" x14ac:dyDescent="0.2">
      <c r="A3200">
        <v>3267</v>
      </c>
      <c r="B3200">
        <v>1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1</v>
      </c>
      <c r="R3200">
        <v>0</v>
      </c>
      <c r="S3200">
        <v>0</v>
      </c>
      <c r="T3200" s="5">
        <v>2</v>
      </c>
    </row>
    <row r="3201" spans="1:20" x14ac:dyDescent="0.2">
      <c r="A3201">
        <v>3268</v>
      </c>
      <c r="B3201">
        <v>1</v>
      </c>
      <c r="C3201">
        <v>0</v>
      </c>
      <c r="D3201">
        <v>0</v>
      </c>
      <c r="E3201">
        <v>0</v>
      </c>
      <c r="F3201">
        <v>1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 s="5">
        <v>2</v>
      </c>
    </row>
    <row r="3202" spans="1:20" x14ac:dyDescent="0.2">
      <c r="A3202">
        <v>3269</v>
      </c>
      <c r="B3202">
        <v>0</v>
      </c>
      <c r="C3202">
        <v>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1</v>
      </c>
      <c r="P3202">
        <v>1</v>
      </c>
      <c r="Q3202">
        <v>0</v>
      </c>
      <c r="R3202">
        <v>0</v>
      </c>
      <c r="S3202">
        <v>0</v>
      </c>
      <c r="T3202" s="5">
        <v>3</v>
      </c>
    </row>
    <row r="3203" spans="1:20" x14ac:dyDescent="0.2">
      <c r="A3203">
        <v>3270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1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 s="5">
        <v>1</v>
      </c>
    </row>
    <row r="3204" spans="1:20" x14ac:dyDescent="0.2">
      <c r="A3204">
        <v>3271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1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 s="5">
        <v>1</v>
      </c>
    </row>
    <row r="3205" spans="1:20" x14ac:dyDescent="0.2">
      <c r="A3205">
        <v>3272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1</v>
      </c>
      <c r="H3205">
        <v>0</v>
      </c>
      <c r="I3205">
        <v>1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 s="5">
        <v>2</v>
      </c>
    </row>
    <row r="3206" spans="1:20" x14ac:dyDescent="0.2">
      <c r="A3206">
        <v>3273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1</v>
      </c>
      <c r="M3206">
        <v>0</v>
      </c>
      <c r="N3206">
        <v>1</v>
      </c>
      <c r="O3206">
        <v>0</v>
      </c>
      <c r="P3206">
        <v>0</v>
      </c>
      <c r="Q3206">
        <v>1</v>
      </c>
      <c r="R3206">
        <v>0</v>
      </c>
      <c r="S3206">
        <v>0</v>
      </c>
      <c r="T3206" s="5">
        <v>3</v>
      </c>
    </row>
    <row r="3207" spans="1:20" x14ac:dyDescent="0.2">
      <c r="A3207">
        <v>3274</v>
      </c>
      <c r="B3207">
        <v>1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 s="5">
        <v>1</v>
      </c>
    </row>
    <row r="3208" spans="1:20" x14ac:dyDescent="0.2">
      <c r="A3208">
        <v>3275</v>
      </c>
      <c r="B3208">
        <v>1</v>
      </c>
      <c r="C3208">
        <v>0</v>
      </c>
      <c r="D3208">
        <v>0</v>
      </c>
      <c r="E3208">
        <v>0</v>
      </c>
      <c r="F3208">
        <v>1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 s="5">
        <v>2</v>
      </c>
    </row>
    <row r="3209" spans="1:20" x14ac:dyDescent="0.2">
      <c r="A3209">
        <v>3276</v>
      </c>
      <c r="B3209">
        <v>0</v>
      </c>
      <c r="C3209">
        <v>0</v>
      </c>
      <c r="D3209">
        <v>0</v>
      </c>
      <c r="E3209">
        <v>0</v>
      </c>
      <c r="F3209">
        <v>1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 s="5">
        <v>1</v>
      </c>
    </row>
    <row r="3210" spans="1:20" x14ac:dyDescent="0.2">
      <c r="A3210">
        <v>3277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1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 s="5">
        <v>1</v>
      </c>
    </row>
    <row r="3211" spans="1:20" x14ac:dyDescent="0.2">
      <c r="A3211">
        <v>3278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1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 s="5">
        <v>1</v>
      </c>
    </row>
    <row r="3212" spans="1:20" x14ac:dyDescent="0.2">
      <c r="A3212">
        <v>3279</v>
      </c>
      <c r="B3212">
        <v>1</v>
      </c>
      <c r="C3212">
        <v>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 s="5">
        <v>2</v>
      </c>
    </row>
    <row r="3213" spans="1:20" x14ac:dyDescent="0.2">
      <c r="A3213">
        <v>3280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1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 s="5">
        <v>1</v>
      </c>
    </row>
    <row r="3214" spans="1:20" x14ac:dyDescent="0.2">
      <c r="A3214">
        <v>3281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1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 s="5">
        <v>1</v>
      </c>
    </row>
    <row r="3215" spans="1:20" x14ac:dyDescent="0.2">
      <c r="A3215">
        <v>3282</v>
      </c>
      <c r="B3215">
        <v>0</v>
      </c>
      <c r="C3215">
        <v>0</v>
      </c>
      <c r="D3215">
        <v>0</v>
      </c>
      <c r="E3215">
        <v>0</v>
      </c>
      <c r="F3215">
        <v>1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 s="5">
        <v>1</v>
      </c>
    </row>
    <row r="3216" spans="1:20" x14ac:dyDescent="0.2">
      <c r="A3216">
        <v>3283</v>
      </c>
      <c r="B3216">
        <v>1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 s="5">
        <v>1</v>
      </c>
    </row>
    <row r="3217" spans="1:20" x14ac:dyDescent="0.2">
      <c r="A3217">
        <v>3284</v>
      </c>
      <c r="B3217">
        <v>0</v>
      </c>
      <c r="C3217">
        <v>0</v>
      </c>
      <c r="D3217">
        <v>0</v>
      </c>
      <c r="E3217">
        <v>0</v>
      </c>
      <c r="F3217">
        <v>1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1</v>
      </c>
      <c r="P3217">
        <v>0</v>
      </c>
      <c r="Q3217">
        <v>0</v>
      </c>
      <c r="R3217">
        <v>0</v>
      </c>
      <c r="S3217">
        <v>0</v>
      </c>
      <c r="T3217" s="5">
        <v>2</v>
      </c>
    </row>
    <row r="3218" spans="1:20" x14ac:dyDescent="0.2">
      <c r="A3218">
        <v>3285</v>
      </c>
      <c r="B3218">
        <v>0</v>
      </c>
      <c r="C3218">
        <v>1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1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 s="5">
        <v>2</v>
      </c>
    </row>
    <row r="3219" spans="1:20" x14ac:dyDescent="0.2">
      <c r="A3219">
        <v>3286</v>
      </c>
      <c r="B3219">
        <v>0</v>
      </c>
      <c r="C3219">
        <v>0</v>
      </c>
      <c r="D3219">
        <v>0</v>
      </c>
      <c r="E3219">
        <v>0</v>
      </c>
      <c r="F3219">
        <v>1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 s="5">
        <v>1</v>
      </c>
    </row>
    <row r="3220" spans="1:20" x14ac:dyDescent="0.2">
      <c r="A3220">
        <v>3287</v>
      </c>
      <c r="B3220">
        <v>0</v>
      </c>
      <c r="C3220">
        <v>0</v>
      </c>
      <c r="D3220">
        <v>1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 s="5">
        <v>2</v>
      </c>
    </row>
    <row r="3221" spans="1:20" x14ac:dyDescent="0.2">
      <c r="A3221">
        <v>3288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1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 s="5">
        <v>1</v>
      </c>
    </row>
    <row r="3222" spans="1:20" x14ac:dyDescent="0.2">
      <c r="A3222">
        <v>3289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1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 s="5">
        <v>1</v>
      </c>
    </row>
    <row r="3223" spans="1:20" x14ac:dyDescent="0.2">
      <c r="A3223">
        <v>3290</v>
      </c>
      <c r="B3223">
        <v>0</v>
      </c>
      <c r="C3223">
        <v>0</v>
      </c>
      <c r="D3223">
        <v>0</v>
      </c>
      <c r="E3223">
        <v>0</v>
      </c>
      <c r="F3223">
        <v>1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 s="5">
        <v>1</v>
      </c>
    </row>
    <row r="3224" spans="1:20" x14ac:dyDescent="0.2">
      <c r="A3224">
        <v>3291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1</v>
      </c>
      <c r="R3224">
        <v>0</v>
      </c>
      <c r="S3224">
        <v>0</v>
      </c>
      <c r="T3224" s="5">
        <v>1</v>
      </c>
    </row>
    <row r="3225" spans="1:20" x14ac:dyDescent="0.2">
      <c r="A3225">
        <v>3292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1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 s="5">
        <v>1</v>
      </c>
    </row>
    <row r="3226" spans="1:20" x14ac:dyDescent="0.2">
      <c r="A3226">
        <v>3293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1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1</v>
      </c>
      <c r="Q3226">
        <v>0</v>
      </c>
      <c r="R3226">
        <v>0</v>
      </c>
      <c r="S3226">
        <v>0</v>
      </c>
      <c r="T3226" s="5">
        <v>2</v>
      </c>
    </row>
    <row r="3227" spans="1:20" x14ac:dyDescent="0.2">
      <c r="A3227">
        <v>3294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1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 s="5">
        <v>1</v>
      </c>
    </row>
    <row r="3228" spans="1:20" x14ac:dyDescent="0.2">
      <c r="A3228">
        <v>3295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1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 s="5">
        <v>1</v>
      </c>
    </row>
    <row r="3229" spans="1:20" x14ac:dyDescent="0.2">
      <c r="A3229">
        <v>3296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1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 s="5">
        <v>1</v>
      </c>
    </row>
    <row r="3230" spans="1:20" x14ac:dyDescent="0.2">
      <c r="A3230">
        <v>3297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1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 s="5">
        <v>1</v>
      </c>
    </row>
    <row r="3231" spans="1:20" x14ac:dyDescent="0.2">
      <c r="A3231">
        <v>3298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1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 s="5">
        <v>1</v>
      </c>
    </row>
    <row r="3232" spans="1:20" x14ac:dyDescent="0.2">
      <c r="A3232">
        <v>3299</v>
      </c>
      <c r="B3232">
        <v>0</v>
      </c>
      <c r="C3232">
        <v>0</v>
      </c>
      <c r="D3232">
        <v>0</v>
      </c>
      <c r="E3232">
        <v>0</v>
      </c>
      <c r="F3232">
        <v>1</v>
      </c>
      <c r="G3232">
        <v>0</v>
      </c>
      <c r="H3232">
        <v>0</v>
      </c>
      <c r="I3232">
        <v>1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 s="5">
        <v>2</v>
      </c>
    </row>
    <row r="3233" spans="1:20" x14ac:dyDescent="0.2">
      <c r="A3233">
        <v>3300</v>
      </c>
      <c r="B3233">
        <v>1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1</v>
      </c>
      <c r="Q3233">
        <v>0</v>
      </c>
      <c r="R3233">
        <v>0</v>
      </c>
      <c r="S3233">
        <v>0</v>
      </c>
      <c r="T3233" s="5">
        <v>2</v>
      </c>
    </row>
    <row r="3234" spans="1:20" x14ac:dyDescent="0.2">
      <c r="A3234">
        <v>3301</v>
      </c>
      <c r="B3234">
        <v>0</v>
      </c>
      <c r="C3234">
        <v>0</v>
      </c>
      <c r="D3234">
        <v>0</v>
      </c>
      <c r="E3234">
        <v>0</v>
      </c>
      <c r="F3234">
        <v>1</v>
      </c>
      <c r="G3234">
        <v>1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 s="5">
        <v>2</v>
      </c>
    </row>
    <row r="3235" spans="1:20" x14ac:dyDescent="0.2">
      <c r="A3235">
        <v>3302</v>
      </c>
      <c r="B3235">
        <v>0</v>
      </c>
      <c r="C3235">
        <v>0</v>
      </c>
      <c r="D3235">
        <v>0</v>
      </c>
      <c r="E3235">
        <v>0</v>
      </c>
      <c r="F3235">
        <v>1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 s="5">
        <v>1</v>
      </c>
    </row>
    <row r="3236" spans="1:20" x14ac:dyDescent="0.2">
      <c r="A3236">
        <v>3303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1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 s="5">
        <v>1</v>
      </c>
    </row>
    <row r="3237" spans="1:20" x14ac:dyDescent="0.2">
      <c r="A3237">
        <v>3304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1</v>
      </c>
      <c r="H3237">
        <v>0</v>
      </c>
      <c r="I3237">
        <v>1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 s="5">
        <v>2</v>
      </c>
    </row>
    <row r="3238" spans="1:20" x14ac:dyDescent="0.2">
      <c r="A3238">
        <v>3305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1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 s="5">
        <v>2</v>
      </c>
    </row>
    <row r="3239" spans="1:20" x14ac:dyDescent="0.2">
      <c r="A3239">
        <v>3306</v>
      </c>
      <c r="B3239">
        <v>0</v>
      </c>
      <c r="C3239">
        <v>0</v>
      </c>
      <c r="D3239">
        <v>0</v>
      </c>
      <c r="E3239">
        <v>0</v>
      </c>
      <c r="F3239">
        <v>1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 s="5">
        <v>1</v>
      </c>
    </row>
    <row r="3240" spans="1:20" x14ac:dyDescent="0.2">
      <c r="A3240">
        <v>3307</v>
      </c>
      <c r="B3240">
        <v>0</v>
      </c>
      <c r="C3240">
        <v>0</v>
      </c>
      <c r="D3240">
        <v>0</v>
      </c>
      <c r="E3240">
        <v>0</v>
      </c>
      <c r="F3240">
        <v>1</v>
      </c>
      <c r="G3240">
        <v>0</v>
      </c>
      <c r="H3240">
        <v>0</v>
      </c>
      <c r="I3240">
        <v>1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1</v>
      </c>
      <c r="P3240">
        <v>0</v>
      </c>
      <c r="Q3240">
        <v>0</v>
      </c>
      <c r="R3240">
        <v>0</v>
      </c>
      <c r="S3240">
        <v>0</v>
      </c>
      <c r="T3240" s="5">
        <v>3</v>
      </c>
    </row>
    <row r="3241" spans="1:20" x14ac:dyDescent="0.2">
      <c r="A3241">
        <v>3308</v>
      </c>
      <c r="B3241">
        <v>0</v>
      </c>
      <c r="C3241">
        <v>0</v>
      </c>
      <c r="D3241">
        <v>0</v>
      </c>
      <c r="E3241">
        <v>0</v>
      </c>
      <c r="F3241">
        <v>1</v>
      </c>
      <c r="G3241">
        <v>0</v>
      </c>
      <c r="H3241">
        <v>0</v>
      </c>
      <c r="I3241">
        <v>1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 s="5">
        <v>2</v>
      </c>
    </row>
    <row r="3242" spans="1:20" x14ac:dyDescent="0.2">
      <c r="A3242">
        <v>3309</v>
      </c>
      <c r="B3242">
        <v>0</v>
      </c>
      <c r="C3242">
        <v>0</v>
      </c>
      <c r="D3242">
        <v>0</v>
      </c>
      <c r="E3242">
        <v>0</v>
      </c>
      <c r="F3242">
        <v>1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 s="5">
        <v>1</v>
      </c>
    </row>
    <row r="3243" spans="1:20" x14ac:dyDescent="0.2">
      <c r="A3243">
        <v>3310</v>
      </c>
      <c r="B3243">
        <v>1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 s="5">
        <v>1</v>
      </c>
    </row>
    <row r="3244" spans="1:20" x14ac:dyDescent="0.2">
      <c r="A3244">
        <v>3311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1</v>
      </c>
      <c r="T3244" s="5">
        <v>1</v>
      </c>
    </row>
    <row r="3245" spans="1:20" x14ac:dyDescent="0.2">
      <c r="A3245">
        <v>3312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1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 s="5">
        <v>1</v>
      </c>
    </row>
    <row r="3246" spans="1:20" x14ac:dyDescent="0.2">
      <c r="A3246">
        <v>3313</v>
      </c>
      <c r="B3246">
        <v>0</v>
      </c>
      <c r="C3246">
        <v>0</v>
      </c>
      <c r="D3246">
        <v>0</v>
      </c>
      <c r="E3246">
        <v>0</v>
      </c>
      <c r="F3246">
        <v>1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 s="5">
        <v>1</v>
      </c>
    </row>
    <row r="3247" spans="1:20" x14ac:dyDescent="0.2">
      <c r="A3247">
        <v>3314</v>
      </c>
      <c r="B3247">
        <v>1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1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 s="5">
        <v>2</v>
      </c>
    </row>
    <row r="3248" spans="1:20" x14ac:dyDescent="0.2">
      <c r="A3248">
        <v>3315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1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 s="5">
        <v>1</v>
      </c>
    </row>
    <row r="3249" spans="1:20" x14ac:dyDescent="0.2">
      <c r="A3249">
        <v>3316</v>
      </c>
      <c r="B3249">
        <v>1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0</v>
      </c>
      <c r="S3249">
        <v>0</v>
      </c>
      <c r="T3249" s="5">
        <v>2</v>
      </c>
    </row>
    <row r="3250" spans="1:20" x14ac:dyDescent="0.2">
      <c r="A3250">
        <v>3317</v>
      </c>
      <c r="B3250">
        <v>0</v>
      </c>
      <c r="C3250">
        <v>0</v>
      </c>
      <c r="D3250">
        <v>0</v>
      </c>
      <c r="E3250">
        <v>0</v>
      </c>
      <c r="F3250">
        <v>1</v>
      </c>
      <c r="G3250">
        <v>0</v>
      </c>
      <c r="H3250">
        <v>0</v>
      </c>
      <c r="I3250">
        <v>1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 s="5">
        <v>2</v>
      </c>
    </row>
    <row r="3251" spans="1:20" x14ac:dyDescent="0.2">
      <c r="A3251">
        <v>3318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1</v>
      </c>
      <c r="R3251">
        <v>0</v>
      </c>
      <c r="S3251">
        <v>0</v>
      </c>
      <c r="T3251" s="5">
        <v>1</v>
      </c>
    </row>
    <row r="3252" spans="1:20" x14ac:dyDescent="0.2">
      <c r="A3252">
        <v>3319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1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 s="5">
        <v>1</v>
      </c>
    </row>
    <row r="3253" spans="1:20" x14ac:dyDescent="0.2">
      <c r="A3253">
        <v>3320</v>
      </c>
      <c r="B3253">
        <v>0</v>
      </c>
      <c r="C3253">
        <v>0</v>
      </c>
      <c r="D3253">
        <v>0</v>
      </c>
      <c r="E3253">
        <v>0</v>
      </c>
      <c r="F3253">
        <v>1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1</v>
      </c>
      <c r="P3253">
        <v>0</v>
      </c>
      <c r="Q3253">
        <v>0</v>
      </c>
      <c r="R3253">
        <v>0</v>
      </c>
      <c r="S3253">
        <v>0</v>
      </c>
      <c r="T3253" s="5">
        <v>2</v>
      </c>
    </row>
    <row r="3254" spans="1:20" x14ac:dyDescent="0.2">
      <c r="A3254">
        <v>3321</v>
      </c>
      <c r="B3254">
        <v>0</v>
      </c>
      <c r="C3254">
        <v>0</v>
      </c>
      <c r="D3254">
        <v>0</v>
      </c>
      <c r="E3254">
        <v>0</v>
      </c>
      <c r="F3254">
        <v>1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 s="5">
        <v>1</v>
      </c>
    </row>
    <row r="3255" spans="1:20" x14ac:dyDescent="0.2">
      <c r="A3255">
        <v>3322</v>
      </c>
      <c r="B3255">
        <v>0</v>
      </c>
      <c r="C3255">
        <v>0</v>
      </c>
      <c r="D3255">
        <v>0</v>
      </c>
      <c r="E3255">
        <v>0</v>
      </c>
      <c r="F3255">
        <v>1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 s="5">
        <v>1</v>
      </c>
    </row>
    <row r="3256" spans="1:20" x14ac:dyDescent="0.2">
      <c r="A3256">
        <v>3323</v>
      </c>
      <c r="B3256">
        <v>0</v>
      </c>
      <c r="C3256">
        <v>0</v>
      </c>
      <c r="D3256">
        <v>0</v>
      </c>
      <c r="E3256">
        <v>0</v>
      </c>
      <c r="F3256">
        <v>1</v>
      </c>
      <c r="G3256">
        <v>1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 s="5">
        <v>2</v>
      </c>
    </row>
    <row r="3257" spans="1:20" x14ac:dyDescent="0.2">
      <c r="A3257">
        <v>3324</v>
      </c>
      <c r="B3257">
        <v>0</v>
      </c>
      <c r="C3257">
        <v>0</v>
      </c>
      <c r="D3257">
        <v>0</v>
      </c>
      <c r="E3257">
        <v>0</v>
      </c>
      <c r="F3257">
        <v>1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 s="5">
        <v>1</v>
      </c>
    </row>
    <row r="3258" spans="1:20" x14ac:dyDescent="0.2">
      <c r="A3258">
        <v>3325</v>
      </c>
      <c r="B3258">
        <v>0</v>
      </c>
      <c r="C3258">
        <v>0</v>
      </c>
      <c r="D3258">
        <v>0</v>
      </c>
      <c r="E3258">
        <v>0</v>
      </c>
      <c r="F3258">
        <v>1</v>
      </c>
      <c r="G3258">
        <v>0</v>
      </c>
      <c r="H3258">
        <v>0</v>
      </c>
      <c r="I3258">
        <v>1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 s="5">
        <v>2</v>
      </c>
    </row>
    <row r="3259" spans="1:20" x14ac:dyDescent="0.2">
      <c r="A3259">
        <v>3326</v>
      </c>
      <c r="B3259">
        <v>0</v>
      </c>
      <c r="C3259">
        <v>0</v>
      </c>
      <c r="D3259">
        <v>0</v>
      </c>
      <c r="E3259">
        <v>0</v>
      </c>
      <c r="F3259">
        <v>1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1</v>
      </c>
      <c r="Q3259">
        <v>0</v>
      </c>
      <c r="R3259">
        <v>0</v>
      </c>
      <c r="S3259">
        <v>0</v>
      </c>
      <c r="T3259" s="5">
        <v>2</v>
      </c>
    </row>
    <row r="3260" spans="1:20" x14ac:dyDescent="0.2">
      <c r="A3260">
        <v>3327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1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 s="5">
        <v>1</v>
      </c>
    </row>
    <row r="3261" spans="1:20" x14ac:dyDescent="0.2">
      <c r="A3261">
        <v>3328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1</v>
      </c>
      <c r="H3261">
        <v>0</v>
      </c>
      <c r="I3261">
        <v>1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 s="5">
        <v>2</v>
      </c>
    </row>
    <row r="3262" spans="1:20" x14ac:dyDescent="0.2">
      <c r="A3262">
        <v>3329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1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 s="5">
        <v>1</v>
      </c>
    </row>
    <row r="3263" spans="1:20" x14ac:dyDescent="0.2">
      <c r="A3263">
        <v>3330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1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 s="5">
        <v>1</v>
      </c>
    </row>
    <row r="3264" spans="1:20" x14ac:dyDescent="0.2">
      <c r="A3264">
        <v>3331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1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 s="5">
        <v>1</v>
      </c>
    </row>
    <row r="3265" spans="1:20" x14ac:dyDescent="0.2">
      <c r="A3265">
        <v>3332</v>
      </c>
      <c r="B3265">
        <v>0</v>
      </c>
      <c r="C3265">
        <v>1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 s="5">
        <v>2</v>
      </c>
    </row>
    <row r="3266" spans="1:20" x14ac:dyDescent="0.2">
      <c r="A3266">
        <v>3333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1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 s="5">
        <v>1</v>
      </c>
    </row>
    <row r="3267" spans="1:20" x14ac:dyDescent="0.2">
      <c r="A3267">
        <v>3334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1</v>
      </c>
      <c r="H3267">
        <v>0</v>
      </c>
      <c r="I3267">
        <v>1</v>
      </c>
      <c r="J3267">
        <v>0</v>
      </c>
      <c r="K3267">
        <v>1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1</v>
      </c>
      <c r="R3267">
        <v>0</v>
      </c>
      <c r="S3267">
        <v>0</v>
      </c>
      <c r="T3267" s="5">
        <v>4</v>
      </c>
    </row>
    <row r="3268" spans="1:20" x14ac:dyDescent="0.2">
      <c r="A3268">
        <v>3335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1</v>
      </c>
      <c r="H3268">
        <v>0</v>
      </c>
      <c r="I3268">
        <v>1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 s="5">
        <v>2</v>
      </c>
    </row>
    <row r="3269" spans="1:20" x14ac:dyDescent="0.2">
      <c r="A3269">
        <v>3336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1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 s="5">
        <v>1</v>
      </c>
    </row>
    <row r="3270" spans="1:20" x14ac:dyDescent="0.2">
      <c r="A3270">
        <v>3337</v>
      </c>
      <c r="B3270">
        <v>0</v>
      </c>
      <c r="C3270">
        <v>0</v>
      </c>
      <c r="D3270">
        <v>0</v>
      </c>
      <c r="E3270">
        <v>0</v>
      </c>
      <c r="F3270">
        <v>1</v>
      </c>
      <c r="G3270">
        <v>0</v>
      </c>
      <c r="H3270">
        <v>0</v>
      </c>
      <c r="I3270">
        <v>1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 s="5">
        <v>2</v>
      </c>
    </row>
    <row r="3271" spans="1:20" x14ac:dyDescent="0.2">
      <c r="A3271">
        <v>3338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 s="5">
        <v>1</v>
      </c>
    </row>
    <row r="3272" spans="1:20" x14ac:dyDescent="0.2">
      <c r="A3272">
        <v>3339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1</v>
      </c>
      <c r="S3272">
        <v>0</v>
      </c>
      <c r="T3272" s="5">
        <v>1</v>
      </c>
    </row>
    <row r="3273" spans="1:20" x14ac:dyDescent="0.2">
      <c r="A3273">
        <v>3340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1</v>
      </c>
      <c r="M3273">
        <v>0</v>
      </c>
      <c r="N3273">
        <v>0</v>
      </c>
      <c r="O3273">
        <v>0</v>
      </c>
      <c r="P3273">
        <v>1</v>
      </c>
      <c r="Q3273">
        <v>0</v>
      </c>
      <c r="R3273">
        <v>0</v>
      </c>
      <c r="S3273">
        <v>0</v>
      </c>
      <c r="T3273" s="5">
        <v>2</v>
      </c>
    </row>
    <row r="3274" spans="1:20" x14ac:dyDescent="0.2">
      <c r="A3274">
        <v>3341</v>
      </c>
      <c r="B3274">
        <v>0</v>
      </c>
      <c r="C3274">
        <v>0</v>
      </c>
      <c r="D3274">
        <v>0</v>
      </c>
      <c r="E3274">
        <v>0</v>
      </c>
      <c r="F3274">
        <v>1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 s="5">
        <v>1</v>
      </c>
    </row>
    <row r="3275" spans="1:20" x14ac:dyDescent="0.2">
      <c r="A3275">
        <v>3342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1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1</v>
      </c>
      <c r="S3275">
        <v>0</v>
      </c>
      <c r="T3275" s="5">
        <v>2</v>
      </c>
    </row>
    <row r="3276" spans="1:20" x14ac:dyDescent="0.2">
      <c r="A3276">
        <v>3343</v>
      </c>
      <c r="B3276">
        <v>0</v>
      </c>
      <c r="C3276">
        <v>0</v>
      </c>
      <c r="D3276">
        <v>0</v>
      </c>
      <c r="E3276">
        <v>0</v>
      </c>
      <c r="F3276">
        <v>1</v>
      </c>
      <c r="G3276">
        <v>0</v>
      </c>
      <c r="H3276">
        <v>0</v>
      </c>
      <c r="I3276">
        <v>1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1</v>
      </c>
      <c r="P3276">
        <v>0</v>
      </c>
      <c r="Q3276">
        <v>0</v>
      </c>
      <c r="R3276">
        <v>0</v>
      </c>
      <c r="S3276">
        <v>0</v>
      </c>
      <c r="T3276" s="5">
        <v>3</v>
      </c>
    </row>
    <row r="3277" spans="1:20" x14ac:dyDescent="0.2">
      <c r="A3277">
        <v>3344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 s="5">
        <v>1</v>
      </c>
    </row>
    <row r="3278" spans="1:20" x14ac:dyDescent="0.2">
      <c r="A3278">
        <v>3345</v>
      </c>
      <c r="B3278">
        <v>0</v>
      </c>
      <c r="C3278">
        <v>1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 s="5">
        <v>2</v>
      </c>
    </row>
    <row r="3279" spans="1:20" x14ac:dyDescent="0.2">
      <c r="A3279">
        <v>3346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 s="5">
        <v>1</v>
      </c>
    </row>
    <row r="3280" spans="1:20" x14ac:dyDescent="0.2">
      <c r="A3280">
        <v>3347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1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 s="5">
        <v>1</v>
      </c>
    </row>
    <row r="3281" spans="1:20" x14ac:dyDescent="0.2">
      <c r="A3281">
        <v>3348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1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1</v>
      </c>
      <c r="R3281">
        <v>0</v>
      </c>
      <c r="S3281">
        <v>0</v>
      </c>
      <c r="T3281" s="5">
        <v>2</v>
      </c>
    </row>
    <row r="3282" spans="1:20" x14ac:dyDescent="0.2">
      <c r="A3282">
        <v>3349</v>
      </c>
      <c r="B3282">
        <v>0</v>
      </c>
      <c r="C3282">
        <v>0</v>
      </c>
      <c r="D3282">
        <v>0</v>
      </c>
      <c r="E3282">
        <v>0</v>
      </c>
      <c r="F3282">
        <v>1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 s="5">
        <v>1</v>
      </c>
    </row>
    <row r="3283" spans="1:20" x14ac:dyDescent="0.2">
      <c r="A3283">
        <v>3350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1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 s="5">
        <v>1</v>
      </c>
    </row>
    <row r="3284" spans="1:20" x14ac:dyDescent="0.2">
      <c r="A3284">
        <v>3351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1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 s="5">
        <v>1</v>
      </c>
    </row>
    <row r="3285" spans="1:20" x14ac:dyDescent="0.2">
      <c r="A3285">
        <v>3352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1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 s="5">
        <v>1</v>
      </c>
    </row>
    <row r="3286" spans="1:20" x14ac:dyDescent="0.2">
      <c r="A3286">
        <v>3353</v>
      </c>
      <c r="B3286">
        <v>0</v>
      </c>
      <c r="C3286">
        <v>0</v>
      </c>
      <c r="D3286">
        <v>0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1</v>
      </c>
      <c r="P3286">
        <v>0</v>
      </c>
      <c r="Q3286">
        <v>0</v>
      </c>
      <c r="R3286">
        <v>0</v>
      </c>
      <c r="S3286">
        <v>0</v>
      </c>
      <c r="T3286" s="5">
        <v>2</v>
      </c>
    </row>
    <row r="3287" spans="1:20" x14ac:dyDescent="0.2">
      <c r="A3287">
        <v>3354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1</v>
      </c>
      <c r="Q3287">
        <v>0</v>
      </c>
      <c r="R3287">
        <v>0</v>
      </c>
      <c r="S3287">
        <v>0</v>
      </c>
      <c r="T3287" s="5">
        <v>1</v>
      </c>
    </row>
    <row r="3288" spans="1:20" x14ac:dyDescent="0.2">
      <c r="A3288">
        <v>3355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1</v>
      </c>
      <c r="R3288">
        <v>0</v>
      </c>
      <c r="S3288">
        <v>0</v>
      </c>
      <c r="T3288" s="5">
        <v>1</v>
      </c>
    </row>
    <row r="3289" spans="1:20" x14ac:dyDescent="0.2">
      <c r="A3289">
        <v>3356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1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 s="5">
        <v>1</v>
      </c>
    </row>
    <row r="3290" spans="1:20" x14ac:dyDescent="0.2">
      <c r="A3290">
        <v>3357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1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1</v>
      </c>
      <c r="P3290">
        <v>0</v>
      </c>
      <c r="Q3290">
        <v>0</v>
      </c>
      <c r="R3290">
        <v>0</v>
      </c>
      <c r="S3290">
        <v>0</v>
      </c>
      <c r="T3290" s="5">
        <v>2</v>
      </c>
    </row>
    <row r="3291" spans="1:20" x14ac:dyDescent="0.2">
      <c r="A3291">
        <v>3358</v>
      </c>
      <c r="B3291">
        <v>0</v>
      </c>
      <c r="C3291">
        <v>0</v>
      </c>
      <c r="D3291">
        <v>0</v>
      </c>
      <c r="E3291">
        <v>0</v>
      </c>
      <c r="F3291">
        <v>1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1</v>
      </c>
      <c r="P3291">
        <v>0</v>
      </c>
      <c r="Q3291">
        <v>0</v>
      </c>
      <c r="R3291">
        <v>0</v>
      </c>
      <c r="S3291">
        <v>0</v>
      </c>
      <c r="T3291" s="5">
        <v>2</v>
      </c>
    </row>
    <row r="3292" spans="1:20" x14ac:dyDescent="0.2">
      <c r="A3292">
        <v>3359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1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 s="5">
        <v>1</v>
      </c>
    </row>
    <row r="3293" spans="1:20" x14ac:dyDescent="0.2">
      <c r="A3293">
        <v>3360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1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 s="5">
        <v>1</v>
      </c>
    </row>
    <row r="3294" spans="1:20" x14ac:dyDescent="0.2">
      <c r="A3294">
        <v>3361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 s="5">
        <v>1</v>
      </c>
    </row>
    <row r="3295" spans="1:20" x14ac:dyDescent="0.2">
      <c r="A3295">
        <v>3362</v>
      </c>
      <c r="B3295">
        <v>0</v>
      </c>
      <c r="C3295">
        <v>0</v>
      </c>
      <c r="D3295">
        <v>0</v>
      </c>
      <c r="E3295">
        <v>0</v>
      </c>
      <c r="F3295">
        <v>1</v>
      </c>
      <c r="G3295">
        <v>1</v>
      </c>
      <c r="H3295">
        <v>0</v>
      </c>
      <c r="I3295">
        <v>1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 s="5">
        <v>3</v>
      </c>
    </row>
    <row r="3296" spans="1:20" x14ac:dyDescent="0.2">
      <c r="A3296">
        <v>3363</v>
      </c>
      <c r="B3296">
        <v>0</v>
      </c>
      <c r="C3296">
        <v>0</v>
      </c>
      <c r="D3296">
        <v>0</v>
      </c>
      <c r="E3296">
        <v>0</v>
      </c>
      <c r="F3296">
        <v>1</v>
      </c>
      <c r="G3296">
        <v>0</v>
      </c>
      <c r="H3296">
        <v>0</v>
      </c>
      <c r="I3296">
        <v>1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 s="5">
        <v>2</v>
      </c>
    </row>
    <row r="3297" spans="1:20" x14ac:dyDescent="0.2">
      <c r="A3297">
        <v>3364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1</v>
      </c>
      <c r="H3297">
        <v>0</v>
      </c>
      <c r="I3297">
        <v>0</v>
      </c>
      <c r="J3297">
        <v>0</v>
      </c>
      <c r="K3297">
        <v>1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 s="5">
        <v>2</v>
      </c>
    </row>
    <row r="3298" spans="1:20" x14ac:dyDescent="0.2">
      <c r="A3298">
        <v>3365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1</v>
      </c>
      <c r="T3298" s="5">
        <v>1</v>
      </c>
    </row>
    <row r="3299" spans="1:20" x14ac:dyDescent="0.2">
      <c r="A3299">
        <v>3366</v>
      </c>
      <c r="B3299">
        <v>1</v>
      </c>
      <c r="C3299">
        <v>1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1</v>
      </c>
      <c r="S3299">
        <v>0</v>
      </c>
      <c r="T3299" s="5">
        <v>3</v>
      </c>
    </row>
    <row r="3300" spans="1:20" x14ac:dyDescent="0.2">
      <c r="A3300">
        <v>3367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1</v>
      </c>
      <c r="S3300">
        <v>0</v>
      </c>
      <c r="T3300" s="5">
        <v>1</v>
      </c>
    </row>
    <row r="3301" spans="1:20" x14ac:dyDescent="0.2">
      <c r="A3301">
        <v>3368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1</v>
      </c>
      <c r="P3301">
        <v>0</v>
      </c>
      <c r="Q3301">
        <v>0</v>
      </c>
      <c r="R3301">
        <v>0</v>
      </c>
      <c r="S3301">
        <v>1</v>
      </c>
      <c r="T3301" s="5">
        <v>2</v>
      </c>
    </row>
    <row r="3302" spans="1:20" x14ac:dyDescent="0.2">
      <c r="A3302">
        <v>3369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1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 s="5">
        <v>1</v>
      </c>
    </row>
    <row r="3303" spans="1:20" x14ac:dyDescent="0.2">
      <c r="A3303">
        <v>3370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1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1</v>
      </c>
      <c r="R3303">
        <v>0</v>
      </c>
      <c r="S3303">
        <v>0</v>
      </c>
      <c r="T3303" s="5">
        <v>2</v>
      </c>
    </row>
    <row r="3304" spans="1:20" x14ac:dyDescent="0.2">
      <c r="A3304">
        <v>3371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1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 s="5">
        <v>1</v>
      </c>
    </row>
    <row r="3305" spans="1:20" x14ac:dyDescent="0.2">
      <c r="A3305">
        <v>3372</v>
      </c>
      <c r="B3305">
        <v>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1</v>
      </c>
      <c r="S3305">
        <v>0</v>
      </c>
      <c r="T3305" s="5">
        <v>2</v>
      </c>
    </row>
    <row r="3306" spans="1:20" x14ac:dyDescent="0.2">
      <c r="A3306">
        <v>3373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1</v>
      </c>
      <c r="T3306" s="5">
        <v>1</v>
      </c>
    </row>
    <row r="3307" spans="1:20" x14ac:dyDescent="0.2">
      <c r="A3307">
        <v>3374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1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 s="5">
        <v>1</v>
      </c>
    </row>
    <row r="3308" spans="1:20" x14ac:dyDescent="0.2">
      <c r="A3308">
        <v>3375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1</v>
      </c>
      <c r="Q3308">
        <v>0</v>
      </c>
      <c r="R3308">
        <v>0</v>
      </c>
      <c r="S3308">
        <v>0</v>
      </c>
      <c r="T3308" s="5">
        <v>1</v>
      </c>
    </row>
    <row r="3309" spans="1:20" x14ac:dyDescent="0.2">
      <c r="A3309">
        <v>3376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1</v>
      </c>
      <c r="P3309">
        <v>0</v>
      </c>
      <c r="Q3309">
        <v>0</v>
      </c>
      <c r="R3309">
        <v>0</v>
      </c>
      <c r="S3309">
        <v>0</v>
      </c>
      <c r="T3309" s="5">
        <v>1</v>
      </c>
    </row>
    <row r="3310" spans="1:20" x14ac:dyDescent="0.2">
      <c r="A3310">
        <v>3377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1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1</v>
      </c>
      <c r="S3310">
        <v>0</v>
      </c>
      <c r="T3310" s="5">
        <v>2</v>
      </c>
    </row>
    <row r="3311" spans="1:20" x14ac:dyDescent="0.2">
      <c r="A3311">
        <v>3378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1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 s="5">
        <v>1</v>
      </c>
    </row>
    <row r="3312" spans="1:20" x14ac:dyDescent="0.2">
      <c r="A3312">
        <v>3379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1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 s="5">
        <v>1</v>
      </c>
    </row>
    <row r="3313" spans="1:20" x14ac:dyDescent="0.2">
      <c r="A3313">
        <v>3380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1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 s="5">
        <v>1</v>
      </c>
    </row>
    <row r="3314" spans="1:20" x14ac:dyDescent="0.2">
      <c r="A3314">
        <v>3381</v>
      </c>
      <c r="B3314">
        <v>0</v>
      </c>
      <c r="C3314">
        <v>0</v>
      </c>
      <c r="D3314">
        <v>0</v>
      </c>
      <c r="E3314">
        <v>0</v>
      </c>
      <c r="F3314">
        <v>1</v>
      </c>
      <c r="G3314">
        <v>0</v>
      </c>
      <c r="H3314">
        <v>0</v>
      </c>
      <c r="I3314">
        <v>1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 s="5">
        <v>2</v>
      </c>
    </row>
    <row r="3315" spans="1:20" x14ac:dyDescent="0.2">
      <c r="A3315">
        <v>3382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1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 s="5">
        <v>1</v>
      </c>
    </row>
    <row r="3316" spans="1:20" x14ac:dyDescent="0.2">
      <c r="A3316">
        <v>3383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1</v>
      </c>
      <c r="J3316">
        <v>0</v>
      </c>
      <c r="K3316">
        <v>0</v>
      </c>
      <c r="L3316">
        <v>0</v>
      </c>
      <c r="M3316">
        <v>1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 s="5">
        <v>2</v>
      </c>
    </row>
    <row r="3317" spans="1:20" x14ac:dyDescent="0.2">
      <c r="A3317">
        <v>3384</v>
      </c>
      <c r="B3317">
        <v>1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 s="5">
        <v>1</v>
      </c>
    </row>
    <row r="3318" spans="1:20" x14ac:dyDescent="0.2">
      <c r="A3318">
        <v>3385</v>
      </c>
      <c r="B3318">
        <v>0</v>
      </c>
      <c r="C3318">
        <v>0</v>
      </c>
      <c r="D3318">
        <v>0</v>
      </c>
      <c r="E3318">
        <v>0</v>
      </c>
      <c r="F3318">
        <v>1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 s="5">
        <v>1</v>
      </c>
    </row>
    <row r="3319" spans="1:20" x14ac:dyDescent="0.2">
      <c r="A3319">
        <v>3386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1</v>
      </c>
      <c r="J3319">
        <v>0</v>
      </c>
      <c r="K3319">
        <v>0</v>
      </c>
      <c r="L3319">
        <v>0</v>
      </c>
      <c r="M3319">
        <v>0</v>
      </c>
      <c r="N3319">
        <v>1</v>
      </c>
      <c r="O3319">
        <v>0</v>
      </c>
      <c r="P3319">
        <v>0</v>
      </c>
      <c r="Q3319">
        <v>0</v>
      </c>
      <c r="R3319">
        <v>0</v>
      </c>
      <c r="S3319">
        <v>0</v>
      </c>
      <c r="T3319" s="5">
        <v>2</v>
      </c>
    </row>
    <row r="3320" spans="1:20" x14ac:dyDescent="0.2">
      <c r="A3320">
        <v>3387</v>
      </c>
      <c r="B3320">
        <v>0</v>
      </c>
      <c r="C3320">
        <v>0</v>
      </c>
      <c r="D3320">
        <v>0</v>
      </c>
      <c r="E3320">
        <v>0</v>
      </c>
      <c r="F3320">
        <v>1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 s="5">
        <v>1</v>
      </c>
    </row>
    <row r="3321" spans="1:20" x14ac:dyDescent="0.2">
      <c r="A3321">
        <v>3388</v>
      </c>
      <c r="B3321">
        <v>0</v>
      </c>
      <c r="C3321">
        <v>0</v>
      </c>
      <c r="D3321">
        <v>0</v>
      </c>
      <c r="E3321">
        <v>0</v>
      </c>
      <c r="F3321">
        <v>1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 s="5">
        <v>1</v>
      </c>
    </row>
    <row r="3322" spans="1:20" x14ac:dyDescent="0.2">
      <c r="A3322">
        <v>3389</v>
      </c>
      <c r="B3322">
        <v>1</v>
      </c>
      <c r="C3322">
        <v>1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 s="5">
        <v>2</v>
      </c>
    </row>
    <row r="3323" spans="1:20" x14ac:dyDescent="0.2">
      <c r="A3323">
        <v>3390</v>
      </c>
      <c r="B3323">
        <v>0</v>
      </c>
      <c r="C3323">
        <v>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 s="5">
        <v>1</v>
      </c>
    </row>
    <row r="3324" spans="1:20" x14ac:dyDescent="0.2">
      <c r="A3324">
        <v>3391</v>
      </c>
      <c r="B3324">
        <v>0</v>
      </c>
      <c r="C3324">
        <v>0</v>
      </c>
      <c r="D3324">
        <v>0</v>
      </c>
      <c r="E3324">
        <v>0</v>
      </c>
      <c r="F3324">
        <v>1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 s="5">
        <v>1</v>
      </c>
    </row>
    <row r="3325" spans="1:20" x14ac:dyDescent="0.2">
      <c r="A3325">
        <v>3392</v>
      </c>
      <c r="B3325">
        <v>0</v>
      </c>
      <c r="C3325">
        <v>0</v>
      </c>
      <c r="D3325">
        <v>0</v>
      </c>
      <c r="E3325">
        <v>0</v>
      </c>
      <c r="F3325">
        <v>1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 s="5">
        <v>1</v>
      </c>
    </row>
    <row r="3326" spans="1:20" x14ac:dyDescent="0.2">
      <c r="A3326">
        <v>3393</v>
      </c>
      <c r="B3326">
        <v>0</v>
      </c>
      <c r="C3326">
        <v>0</v>
      </c>
      <c r="D3326">
        <v>0</v>
      </c>
      <c r="E3326">
        <v>0</v>
      </c>
      <c r="F3326">
        <v>1</v>
      </c>
      <c r="G3326">
        <v>0</v>
      </c>
      <c r="H3326">
        <v>0</v>
      </c>
      <c r="I3326">
        <v>0</v>
      </c>
      <c r="J3326">
        <v>1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 s="5">
        <v>2</v>
      </c>
    </row>
    <row r="3327" spans="1:20" x14ac:dyDescent="0.2">
      <c r="A3327">
        <v>3394</v>
      </c>
      <c r="B3327">
        <v>0</v>
      </c>
      <c r="C3327">
        <v>0</v>
      </c>
      <c r="D3327">
        <v>0</v>
      </c>
      <c r="E3327">
        <v>0</v>
      </c>
      <c r="F3327">
        <v>1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1</v>
      </c>
      <c r="P3327">
        <v>0</v>
      </c>
      <c r="Q3327">
        <v>0</v>
      </c>
      <c r="R3327">
        <v>0</v>
      </c>
      <c r="S3327">
        <v>0</v>
      </c>
      <c r="T3327" s="5">
        <v>2</v>
      </c>
    </row>
    <row r="3328" spans="1:20" x14ac:dyDescent="0.2">
      <c r="A3328">
        <v>3395</v>
      </c>
      <c r="B3328">
        <v>0</v>
      </c>
      <c r="C3328">
        <v>0</v>
      </c>
      <c r="D3328">
        <v>0</v>
      </c>
      <c r="E3328">
        <v>0</v>
      </c>
      <c r="F3328">
        <v>1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 s="5">
        <v>1</v>
      </c>
    </row>
    <row r="3329" spans="1:20" x14ac:dyDescent="0.2">
      <c r="A3329">
        <v>3396</v>
      </c>
      <c r="B3329">
        <v>0</v>
      </c>
      <c r="C3329">
        <v>0</v>
      </c>
      <c r="D3329">
        <v>0</v>
      </c>
      <c r="E3329">
        <v>1</v>
      </c>
      <c r="F3329">
        <v>1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 s="5">
        <v>2</v>
      </c>
    </row>
    <row r="3330" spans="1:20" x14ac:dyDescent="0.2">
      <c r="A3330">
        <v>3397</v>
      </c>
      <c r="B3330">
        <v>0</v>
      </c>
      <c r="C3330">
        <v>0</v>
      </c>
      <c r="D3330">
        <v>0</v>
      </c>
      <c r="E3330">
        <v>1</v>
      </c>
      <c r="F3330">
        <v>1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 s="5">
        <v>2</v>
      </c>
    </row>
    <row r="3331" spans="1:20" x14ac:dyDescent="0.2">
      <c r="A3331">
        <v>3398</v>
      </c>
      <c r="B3331">
        <v>0</v>
      </c>
      <c r="C3331">
        <v>0</v>
      </c>
      <c r="D3331">
        <v>0</v>
      </c>
      <c r="E3331">
        <v>1</v>
      </c>
      <c r="F3331">
        <v>1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 s="5">
        <v>2</v>
      </c>
    </row>
    <row r="3332" spans="1:20" x14ac:dyDescent="0.2">
      <c r="A3332">
        <v>3399</v>
      </c>
      <c r="B3332">
        <v>0</v>
      </c>
      <c r="C3332">
        <v>0</v>
      </c>
      <c r="D3332">
        <v>0</v>
      </c>
      <c r="E3332">
        <v>1</v>
      </c>
      <c r="F3332">
        <v>1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 s="5">
        <v>2</v>
      </c>
    </row>
    <row r="3333" spans="1:20" x14ac:dyDescent="0.2">
      <c r="A3333">
        <v>3400</v>
      </c>
      <c r="B3333">
        <v>0</v>
      </c>
      <c r="C3333">
        <v>0</v>
      </c>
      <c r="D3333">
        <v>1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 s="5">
        <v>2</v>
      </c>
    </row>
    <row r="3334" spans="1:20" x14ac:dyDescent="0.2">
      <c r="A3334">
        <v>3401</v>
      </c>
      <c r="B3334">
        <v>0</v>
      </c>
      <c r="C3334">
        <v>1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1</v>
      </c>
      <c r="Q3334">
        <v>0</v>
      </c>
      <c r="R3334">
        <v>0</v>
      </c>
      <c r="S3334">
        <v>0</v>
      </c>
      <c r="T3334" s="5">
        <v>2</v>
      </c>
    </row>
    <row r="3335" spans="1:20" x14ac:dyDescent="0.2">
      <c r="A3335">
        <v>3402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1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 s="5">
        <v>1</v>
      </c>
    </row>
    <row r="3336" spans="1:20" x14ac:dyDescent="0.2">
      <c r="A3336">
        <v>3403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1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1</v>
      </c>
      <c r="R3336">
        <v>0</v>
      </c>
      <c r="S3336">
        <v>0</v>
      </c>
      <c r="T3336" s="5">
        <v>2</v>
      </c>
    </row>
    <row r="3337" spans="1:20" x14ac:dyDescent="0.2">
      <c r="A3337">
        <v>3404</v>
      </c>
      <c r="B3337">
        <v>1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1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 s="5">
        <v>2</v>
      </c>
    </row>
    <row r="3338" spans="1:20" x14ac:dyDescent="0.2">
      <c r="A3338">
        <v>3405</v>
      </c>
      <c r="B3338">
        <v>1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1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 s="5">
        <v>2</v>
      </c>
    </row>
    <row r="3339" spans="1:20" x14ac:dyDescent="0.2">
      <c r="A3339">
        <v>3406</v>
      </c>
      <c r="B3339">
        <v>1</v>
      </c>
      <c r="C3339">
        <v>1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1</v>
      </c>
      <c r="S3339">
        <v>0</v>
      </c>
      <c r="T3339" s="5">
        <v>3</v>
      </c>
    </row>
    <row r="3340" spans="1:20" x14ac:dyDescent="0.2">
      <c r="A3340">
        <v>3407</v>
      </c>
      <c r="B3340">
        <v>0</v>
      </c>
      <c r="C3340">
        <v>0</v>
      </c>
      <c r="D3340">
        <v>0</v>
      </c>
      <c r="E3340">
        <v>0</v>
      </c>
      <c r="F3340">
        <v>1</v>
      </c>
      <c r="G3340">
        <v>0</v>
      </c>
      <c r="H3340">
        <v>0</v>
      </c>
      <c r="I3340">
        <v>1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 s="5">
        <v>2</v>
      </c>
    </row>
    <row r="3341" spans="1:20" x14ac:dyDescent="0.2">
      <c r="A3341">
        <v>3408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1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 s="5">
        <v>1</v>
      </c>
    </row>
    <row r="3342" spans="1:20" x14ac:dyDescent="0.2">
      <c r="A3342">
        <v>3409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1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0</v>
      </c>
      <c r="S3342">
        <v>0</v>
      </c>
      <c r="T3342" s="5">
        <v>2</v>
      </c>
    </row>
    <row r="3343" spans="1:20" x14ac:dyDescent="0.2">
      <c r="A3343">
        <v>3410</v>
      </c>
      <c r="B3343">
        <v>0</v>
      </c>
      <c r="C3343">
        <v>0</v>
      </c>
      <c r="D3343">
        <v>0</v>
      </c>
      <c r="E3343">
        <v>0</v>
      </c>
      <c r="F3343">
        <v>1</v>
      </c>
      <c r="G3343">
        <v>0</v>
      </c>
      <c r="H3343">
        <v>0</v>
      </c>
      <c r="I3343">
        <v>1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 s="5">
        <v>2</v>
      </c>
    </row>
    <row r="3344" spans="1:20" x14ac:dyDescent="0.2">
      <c r="A3344">
        <v>3411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1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 s="5">
        <v>1</v>
      </c>
    </row>
    <row r="3345" spans="1:20" x14ac:dyDescent="0.2">
      <c r="A3345">
        <v>3412</v>
      </c>
      <c r="B3345">
        <v>0</v>
      </c>
      <c r="C3345">
        <v>1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 s="5">
        <v>1</v>
      </c>
    </row>
    <row r="3346" spans="1:20" x14ac:dyDescent="0.2">
      <c r="A3346">
        <v>3413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1</v>
      </c>
      <c r="H3346">
        <v>0</v>
      </c>
      <c r="I3346">
        <v>1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 s="5">
        <v>2</v>
      </c>
    </row>
    <row r="3347" spans="1:20" x14ac:dyDescent="0.2">
      <c r="A3347">
        <v>3414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1</v>
      </c>
      <c r="P3347">
        <v>0</v>
      </c>
      <c r="Q3347">
        <v>0</v>
      </c>
      <c r="R3347">
        <v>0</v>
      </c>
      <c r="S3347">
        <v>0</v>
      </c>
      <c r="T3347" s="5">
        <v>1</v>
      </c>
    </row>
    <row r="3348" spans="1:20" x14ac:dyDescent="0.2">
      <c r="A3348">
        <v>3415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1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 s="5">
        <v>1</v>
      </c>
    </row>
    <row r="3349" spans="1:20" x14ac:dyDescent="0.2">
      <c r="A3349">
        <v>3416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1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 s="5">
        <v>1</v>
      </c>
    </row>
    <row r="3350" spans="1:20" x14ac:dyDescent="0.2">
      <c r="A3350">
        <v>3417</v>
      </c>
      <c r="B3350">
        <v>0</v>
      </c>
      <c r="C3350">
        <v>1</v>
      </c>
      <c r="D3350">
        <v>0</v>
      </c>
      <c r="E3350">
        <v>0</v>
      </c>
      <c r="F3350">
        <v>1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1</v>
      </c>
      <c r="Q3350">
        <v>0</v>
      </c>
      <c r="R3350">
        <v>0</v>
      </c>
      <c r="S3350">
        <v>0</v>
      </c>
      <c r="T3350" s="5">
        <v>3</v>
      </c>
    </row>
    <row r="3351" spans="1:20" x14ac:dyDescent="0.2">
      <c r="A3351">
        <v>3418</v>
      </c>
      <c r="B3351">
        <v>1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1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 s="5">
        <v>2</v>
      </c>
    </row>
    <row r="3352" spans="1:20" x14ac:dyDescent="0.2">
      <c r="A3352">
        <v>3419</v>
      </c>
      <c r="B3352">
        <v>0</v>
      </c>
      <c r="C3352">
        <v>0</v>
      </c>
      <c r="D3352">
        <v>0</v>
      </c>
      <c r="E3352">
        <v>0</v>
      </c>
      <c r="F3352">
        <v>1</v>
      </c>
      <c r="G3352">
        <v>1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 s="5">
        <v>2</v>
      </c>
    </row>
    <row r="3353" spans="1:20" x14ac:dyDescent="0.2">
      <c r="A3353">
        <v>3420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1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0</v>
      </c>
      <c r="S3353">
        <v>0</v>
      </c>
      <c r="T3353" s="5">
        <v>2</v>
      </c>
    </row>
    <row r="3354" spans="1:20" x14ac:dyDescent="0.2">
      <c r="A3354">
        <v>3421</v>
      </c>
      <c r="B3354">
        <v>0</v>
      </c>
      <c r="C3354">
        <v>0</v>
      </c>
      <c r="D3354">
        <v>0</v>
      </c>
      <c r="E3354">
        <v>0</v>
      </c>
      <c r="F3354">
        <v>1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 s="5">
        <v>1</v>
      </c>
    </row>
    <row r="3355" spans="1:20" x14ac:dyDescent="0.2">
      <c r="A3355">
        <v>3422</v>
      </c>
      <c r="B3355">
        <v>0</v>
      </c>
      <c r="C3355">
        <v>0</v>
      </c>
      <c r="D3355">
        <v>0</v>
      </c>
      <c r="E3355">
        <v>0</v>
      </c>
      <c r="F3355">
        <v>1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1</v>
      </c>
      <c r="P3355">
        <v>0</v>
      </c>
      <c r="Q3355">
        <v>0</v>
      </c>
      <c r="R3355">
        <v>0</v>
      </c>
      <c r="S3355">
        <v>0</v>
      </c>
      <c r="T3355" s="5">
        <v>2</v>
      </c>
    </row>
    <row r="3356" spans="1:20" x14ac:dyDescent="0.2">
      <c r="A3356">
        <v>3423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1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 s="5">
        <v>1</v>
      </c>
    </row>
    <row r="3357" spans="1:20" x14ac:dyDescent="0.2">
      <c r="A3357">
        <v>3424</v>
      </c>
      <c r="B3357">
        <v>0</v>
      </c>
      <c r="C3357">
        <v>0</v>
      </c>
      <c r="D3357">
        <v>0</v>
      </c>
      <c r="E3357">
        <v>0</v>
      </c>
      <c r="F3357">
        <v>1</v>
      </c>
      <c r="G3357">
        <v>0</v>
      </c>
      <c r="H3357">
        <v>0</v>
      </c>
      <c r="I3357">
        <v>1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 s="5">
        <v>2</v>
      </c>
    </row>
    <row r="3358" spans="1:20" x14ac:dyDescent="0.2">
      <c r="A3358">
        <v>3425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1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 s="5">
        <v>1</v>
      </c>
    </row>
    <row r="3359" spans="1:20" x14ac:dyDescent="0.2">
      <c r="A3359">
        <v>3426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1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1</v>
      </c>
      <c r="P3359">
        <v>0</v>
      </c>
      <c r="Q3359">
        <v>0</v>
      </c>
      <c r="R3359">
        <v>0</v>
      </c>
      <c r="S3359">
        <v>0</v>
      </c>
      <c r="T3359" s="5">
        <v>2</v>
      </c>
    </row>
    <row r="3360" spans="1:20" x14ac:dyDescent="0.2">
      <c r="A3360">
        <v>3427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1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 s="5">
        <v>1</v>
      </c>
    </row>
    <row r="3361" spans="1:20" x14ac:dyDescent="0.2">
      <c r="A3361">
        <v>3428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1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 s="5">
        <v>1</v>
      </c>
    </row>
    <row r="3362" spans="1:20" x14ac:dyDescent="0.2">
      <c r="A3362">
        <v>3429</v>
      </c>
      <c r="B3362">
        <v>0</v>
      </c>
      <c r="C3362">
        <v>0</v>
      </c>
      <c r="D3362">
        <v>1</v>
      </c>
      <c r="E3362">
        <v>0</v>
      </c>
      <c r="F3362">
        <v>1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 s="5">
        <v>2</v>
      </c>
    </row>
    <row r="3363" spans="1:20" x14ac:dyDescent="0.2">
      <c r="A3363">
        <v>3430</v>
      </c>
      <c r="B3363">
        <v>1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1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 s="5">
        <v>2</v>
      </c>
    </row>
    <row r="3364" spans="1:20" x14ac:dyDescent="0.2">
      <c r="A3364">
        <v>3431</v>
      </c>
      <c r="B3364">
        <v>1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1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 s="5">
        <v>2</v>
      </c>
    </row>
    <row r="3365" spans="1:20" x14ac:dyDescent="0.2">
      <c r="A3365">
        <v>3432</v>
      </c>
      <c r="B3365">
        <v>1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1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 s="5">
        <v>2</v>
      </c>
    </row>
    <row r="3366" spans="1:20" x14ac:dyDescent="0.2">
      <c r="A3366">
        <v>3433</v>
      </c>
      <c r="B3366">
        <v>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1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 s="5">
        <v>2</v>
      </c>
    </row>
    <row r="3367" spans="1:20" x14ac:dyDescent="0.2">
      <c r="A3367">
        <v>3434</v>
      </c>
      <c r="B3367">
        <v>1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1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 s="5">
        <v>2</v>
      </c>
    </row>
    <row r="3368" spans="1:20" x14ac:dyDescent="0.2">
      <c r="A3368">
        <v>3435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1</v>
      </c>
      <c r="H3368">
        <v>0</v>
      </c>
      <c r="I3368">
        <v>0</v>
      </c>
      <c r="J3368">
        <v>0</v>
      </c>
      <c r="K3368">
        <v>1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 s="5">
        <v>2</v>
      </c>
    </row>
    <row r="3369" spans="1:20" x14ac:dyDescent="0.2">
      <c r="A3369">
        <v>3436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1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1</v>
      </c>
      <c r="P3369">
        <v>0</v>
      </c>
      <c r="Q3369">
        <v>0</v>
      </c>
      <c r="R3369">
        <v>0</v>
      </c>
      <c r="S3369">
        <v>0</v>
      </c>
      <c r="T3369" s="5">
        <v>2</v>
      </c>
    </row>
    <row r="3370" spans="1:20" x14ac:dyDescent="0.2">
      <c r="A3370">
        <v>3437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1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 s="5">
        <v>1</v>
      </c>
    </row>
    <row r="3371" spans="1:20" x14ac:dyDescent="0.2">
      <c r="A3371">
        <v>3438</v>
      </c>
      <c r="B3371">
        <v>1</v>
      </c>
      <c r="C3371">
        <v>0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v>1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 s="5">
        <v>3</v>
      </c>
    </row>
    <row r="3372" spans="1:20" x14ac:dyDescent="0.2">
      <c r="A3372">
        <v>3439</v>
      </c>
      <c r="B3372">
        <v>1</v>
      </c>
      <c r="C3372">
        <v>0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1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 s="5">
        <v>3</v>
      </c>
    </row>
    <row r="3373" spans="1:20" x14ac:dyDescent="0.2">
      <c r="A3373">
        <v>3440</v>
      </c>
      <c r="B3373">
        <v>1</v>
      </c>
      <c r="C3373">
        <v>0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1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 s="5">
        <v>3</v>
      </c>
    </row>
    <row r="3374" spans="1:20" x14ac:dyDescent="0.2">
      <c r="A3374">
        <v>3441</v>
      </c>
      <c r="B3374">
        <v>1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1</v>
      </c>
      <c r="S3374">
        <v>0</v>
      </c>
      <c r="T3374" s="5">
        <v>2</v>
      </c>
    </row>
    <row r="3375" spans="1:20" x14ac:dyDescent="0.2">
      <c r="A3375">
        <v>3442</v>
      </c>
      <c r="B3375">
        <v>1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 s="5">
        <v>1</v>
      </c>
    </row>
    <row r="3376" spans="1:20" x14ac:dyDescent="0.2">
      <c r="A3376">
        <v>3443</v>
      </c>
      <c r="B3376">
        <v>1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1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0</v>
      </c>
      <c r="S3376">
        <v>0</v>
      </c>
      <c r="T3376" s="5">
        <v>3</v>
      </c>
    </row>
    <row r="3377" spans="1:20" x14ac:dyDescent="0.2">
      <c r="A3377">
        <v>3444</v>
      </c>
      <c r="B3377">
        <v>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 s="5">
        <v>1</v>
      </c>
    </row>
    <row r="3378" spans="1:20" x14ac:dyDescent="0.2">
      <c r="A3378">
        <v>3445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1</v>
      </c>
      <c r="O3378">
        <v>0</v>
      </c>
      <c r="P3378">
        <v>0</v>
      </c>
      <c r="Q3378">
        <v>1</v>
      </c>
      <c r="R3378">
        <v>0</v>
      </c>
      <c r="S3378">
        <v>0</v>
      </c>
      <c r="T3378" s="5">
        <v>2</v>
      </c>
    </row>
    <row r="3379" spans="1:20" x14ac:dyDescent="0.2">
      <c r="A3379">
        <v>3446</v>
      </c>
      <c r="B3379">
        <v>0</v>
      </c>
      <c r="C3379">
        <v>0</v>
      </c>
      <c r="D3379">
        <v>0</v>
      </c>
      <c r="E3379">
        <v>0</v>
      </c>
      <c r="F3379">
        <v>1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 s="5">
        <v>1</v>
      </c>
    </row>
    <row r="3380" spans="1:20" x14ac:dyDescent="0.2">
      <c r="A3380">
        <v>3447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1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 s="5">
        <v>1</v>
      </c>
    </row>
    <row r="3381" spans="1:20" x14ac:dyDescent="0.2">
      <c r="A3381">
        <v>3448</v>
      </c>
      <c r="B3381">
        <v>0</v>
      </c>
      <c r="C3381">
        <v>0</v>
      </c>
      <c r="D3381">
        <v>0</v>
      </c>
      <c r="E3381">
        <v>0</v>
      </c>
      <c r="F3381">
        <v>1</v>
      </c>
      <c r="G3381">
        <v>0</v>
      </c>
      <c r="H3381">
        <v>0</v>
      </c>
      <c r="I3381">
        <v>1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1</v>
      </c>
      <c r="S3381">
        <v>0</v>
      </c>
      <c r="T3381" s="5">
        <v>3</v>
      </c>
    </row>
    <row r="3382" spans="1:20" x14ac:dyDescent="0.2">
      <c r="A3382">
        <v>3449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1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 s="5">
        <v>1</v>
      </c>
    </row>
    <row r="3383" spans="1:20" x14ac:dyDescent="0.2">
      <c r="A3383">
        <v>3450</v>
      </c>
      <c r="B3383">
        <v>0</v>
      </c>
      <c r="C3383">
        <v>0</v>
      </c>
      <c r="D3383">
        <v>0</v>
      </c>
      <c r="E3383">
        <v>0</v>
      </c>
      <c r="F3383">
        <v>1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 s="5">
        <v>1</v>
      </c>
    </row>
    <row r="3384" spans="1:20" x14ac:dyDescent="0.2">
      <c r="A3384">
        <v>3451</v>
      </c>
      <c r="B3384">
        <v>0</v>
      </c>
      <c r="C3384">
        <v>0</v>
      </c>
      <c r="D3384">
        <v>0</v>
      </c>
      <c r="E3384">
        <v>0</v>
      </c>
      <c r="F3384">
        <v>1</v>
      </c>
      <c r="G3384">
        <v>0</v>
      </c>
      <c r="H3384">
        <v>0</v>
      </c>
      <c r="I3384">
        <v>1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 s="5">
        <v>2</v>
      </c>
    </row>
    <row r="3385" spans="1:20" x14ac:dyDescent="0.2">
      <c r="A3385">
        <v>3452</v>
      </c>
      <c r="B3385">
        <v>1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1</v>
      </c>
      <c r="P3385">
        <v>0</v>
      </c>
      <c r="Q3385">
        <v>0</v>
      </c>
      <c r="R3385">
        <v>0</v>
      </c>
      <c r="S3385">
        <v>0</v>
      </c>
      <c r="T3385" s="5">
        <v>2</v>
      </c>
    </row>
    <row r="3386" spans="1:20" x14ac:dyDescent="0.2">
      <c r="A3386">
        <v>3453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1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1</v>
      </c>
      <c r="P3386">
        <v>0</v>
      </c>
      <c r="Q3386">
        <v>0</v>
      </c>
      <c r="R3386">
        <v>0</v>
      </c>
      <c r="S3386">
        <v>0</v>
      </c>
      <c r="T3386" s="5">
        <v>2</v>
      </c>
    </row>
    <row r="3387" spans="1:20" x14ac:dyDescent="0.2">
      <c r="A3387">
        <v>3454</v>
      </c>
      <c r="B3387">
        <v>0</v>
      </c>
      <c r="C3387">
        <v>0</v>
      </c>
      <c r="D3387">
        <v>0</v>
      </c>
      <c r="E3387">
        <v>0</v>
      </c>
      <c r="F3387">
        <v>1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1</v>
      </c>
      <c r="P3387">
        <v>0</v>
      </c>
      <c r="Q3387">
        <v>0</v>
      </c>
      <c r="R3387">
        <v>0</v>
      </c>
      <c r="S3387">
        <v>0</v>
      </c>
      <c r="T3387" s="5">
        <v>2</v>
      </c>
    </row>
    <row r="3388" spans="1:20" x14ac:dyDescent="0.2">
      <c r="A3388">
        <v>3455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1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1</v>
      </c>
      <c r="R3388">
        <v>0</v>
      </c>
      <c r="S3388">
        <v>0</v>
      </c>
      <c r="T3388" s="5">
        <v>2</v>
      </c>
    </row>
    <row r="3389" spans="1:20" x14ac:dyDescent="0.2">
      <c r="A3389">
        <v>3456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1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 s="5">
        <v>1</v>
      </c>
    </row>
    <row r="3390" spans="1:20" x14ac:dyDescent="0.2">
      <c r="A3390">
        <v>3457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1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 s="5">
        <v>1</v>
      </c>
    </row>
    <row r="3391" spans="1:20" x14ac:dyDescent="0.2">
      <c r="A3391">
        <v>3458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1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1</v>
      </c>
      <c r="P3391">
        <v>0</v>
      </c>
      <c r="Q3391">
        <v>0</v>
      </c>
      <c r="R3391">
        <v>0</v>
      </c>
      <c r="S3391">
        <v>0</v>
      </c>
      <c r="T3391" s="5">
        <v>2</v>
      </c>
    </row>
    <row r="3392" spans="1:20" x14ac:dyDescent="0.2">
      <c r="A3392">
        <v>3459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1</v>
      </c>
      <c r="J3392">
        <v>0</v>
      </c>
      <c r="K3392">
        <v>0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 s="5">
        <v>2</v>
      </c>
    </row>
    <row r="3393" spans="1:20" x14ac:dyDescent="0.2">
      <c r="A3393">
        <v>3460</v>
      </c>
      <c r="B3393">
        <v>0</v>
      </c>
      <c r="C3393">
        <v>0</v>
      </c>
      <c r="D3393">
        <v>0</v>
      </c>
      <c r="E3393">
        <v>0</v>
      </c>
      <c r="F3393">
        <v>1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 s="5">
        <v>1</v>
      </c>
    </row>
    <row r="3394" spans="1:20" x14ac:dyDescent="0.2">
      <c r="A3394">
        <v>3461</v>
      </c>
      <c r="B3394">
        <v>0</v>
      </c>
      <c r="C3394">
        <v>1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1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0</v>
      </c>
      <c r="S3394">
        <v>0</v>
      </c>
      <c r="T3394" s="5">
        <v>3</v>
      </c>
    </row>
    <row r="3395" spans="1:20" x14ac:dyDescent="0.2">
      <c r="A3395">
        <v>3462</v>
      </c>
      <c r="B3395">
        <v>0</v>
      </c>
      <c r="C3395">
        <v>0</v>
      </c>
      <c r="D3395">
        <v>0</v>
      </c>
      <c r="E3395">
        <v>0</v>
      </c>
      <c r="F3395">
        <v>1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 s="5">
        <v>1</v>
      </c>
    </row>
    <row r="3396" spans="1:20" x14ac:dyDescent="0.2">
      <c r="A3396">
        <v>3463</v>
      </c>
      <c r="B3396">
        <v>0</v>
      </c>
      <c r="C3396">
        <v>0</v>
      </c>
      <c r="D3396">
        <v>0</v>
      </c>
      <c r="E3396">
        <v>0</v>
      </c>
      <c r="F3396">
        <v>1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 s="5">
        <v>1</v>
      </c>
    </row>
    <row r="3397" spans="1:20" x14ac:dyDescent="0.2">
      <c r="A3397">
        <v>3464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1</v>
      </c>
      <c r="Q3397">
        <v>1</v>
      </c>
      <c r="R3397">
        <v>0</v>
      </c>
      <c r="S3397">
        <v>0</v>
      </c>
      <c r="T3397" s="5">
        <v>2</v>
      </c>
    </row>
    <row r="3398" spans="1:20" x14ac:dyDescent="0.2">
      <c r="A3398">
        <v>3465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1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 s="5">
        <v>1</v>
      </c>
    </row>
    <row r="3399" spans="1:20" x14ac:dyDescent="0.2">
      <c r="A3399">
        <v>3466</v>
      </c>
      <c r="B3399">
        <v>0</v>
      </c>
      <c r="C3399">
        <v>0</v>
      </c>
      <c r="D3399">
        <v>0</v>
      </c>
      <c r="E3399">
        <v>0</v>
      </c>
      <c r="F3399">
        <v>1</v>
      </c>
      <c r="G3399">
        <v>0</v>
      </c>
      <c r="H3399">
        <v>0</v>
      </c>
      <c r="I3399">
        <v>0</v>
      </c>
      <c r="J3399">
        <v>1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 s="5">
        <v>2</v>
      </c>
    </row>
    <row r="3400" spans="1:20" x14ac:dyDescent="0.2">
      <c r="A3400">
        <v>3467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1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1</v>
      </c>
      <c r="T3400" s="5">
        <v>2</v>
      </c>
    </row>
    <row r="3401" spans="1:20" x14ac:dyDescent="0.2">
      <c r="A3401">
        <v>3468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1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 s="5">
        <v>1</v>
      </c>
    </row>
    <row r="3402" spans="1:20" x14ac:dyDescent="0.2">
      <c r="A3402">
        <v>3469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1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 s="5">
        <v>1</v>
      </c>
    </row>
    <row r="3403" spans="1:20" x14ac:dyDescent="0.2">
      <c r="A3403">
        <v>3470</v>
      </c>
      <c r="B3403">
        <v>0</v>
      </c>
      <c r="C3403">
        <v>1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1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 s="5">
        <v>2</v>
      </c>
    </row>
    <row r="3404" spans="1:20" x14ac:dyDescent="0.2">
      <c r="A3404">
        <v>3471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1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1</v>
      </c>
      <c r="Q3404">
        <v>0</v>
      </c>
      <c r="R3404">
        <v>0</v>
      </c>
      <c r="S3404">
        <v>0</v>
      </c>
      <c r="T3404" s="5">
        <v>2</v>
      </c>
    </row>
    <row r="3405" spans="1:20" x14ac:dyDescent="0.2">
      <c r="A3405">
        <v>3472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 s="5">
        <v>1</v>
      </c>
    </row>
    <row r="3406" spans="1:20" x14ac:dyDescent="0.2">
      <c r="A3406">
        <v>3473</v>
      </c>
      <c r="B3406">
        <v>0</v>
      </c>
      <c r="C3406">
        <v>0</v>
      </c>
      <c r="D3406">
        <v>0</v>
      </c>
      <c r="E3406">
        <v>0</v>
      </c>
      <c r="F3406">
        <v>1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 s="5">
        <v>1</v>
      </c>
    </row>
    <row r="3407" spans="1:20" x14ac:dyDescent="0.2">
      <c r="A3407">
        <v>3474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1</v>
      </c>
      <c r="Q3407">
        <v>1</v>
      </c>
      <c r="R3407">
        <v>0</v>
      </c>
      <c r="S3407">
        <v>0</v>
      </c>
      <c r="T3407" s="5">
        <v>2</v>
      </c>
    </row>
    <row r="3408" spans="1:20" x14ac:dyDescent="0.2">
      <c r="A3408">
        <v>3475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1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1</v>
      </c>
      <c r="P3408">
        <v>0</v>
      </c>
      <c r="Q3408">
        <v>0</v>
      </c>
      <c r="R3408">
        <v>0</v>
      </c>
      <c r="S3408">
        <v>0</v>
      </c>
      <c r="T3408" s="5">
        <v>2</v>
      </c>
    </row>
    <row r="3409" spans="1:20" x14ac:dyDescent="0.2">
      <c r="A3409">
        <v>3476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1</v>
      </c>
      <c r="M3409">
        <v>0</v>
      </c>
      <c r="N3409">
        <v>1</v>
      </c>
      <c r="O3409">
        <v>0</v>
      </c>
      <c r="P3409">
        <v>0</v>
      </c>
      <c r="Q3409">
        <v>1</v>
      </c>
      <c r="R3409">
        <v>0</v>
      </c>
      <c r="S3409">
        <v>0</v>
      </c>
      <c r="T3409" s="5">
        <v>3</v>
      </c>
    </row>
    <row r="3410" spans="1:20" x14ac:dyDescent="0.2">
      <c r="A3410">
        <v>3477</v>
      </c>
      <c r="B3410">
        <v>0</v>
      </c>
      <c r="C3410">
        <v>0</v>
      </c>
      <c r="D3410">
        <v>0</v>
      </c>
      <c r="E3410">
        <v>0</v>
      </c>
      <c r="F3410">
        <v>1</v>
      </c>
      <c r="G3410">
        <v>0</v>
      </c>
      <c r="H3410">
        <v>0</v>
      </c>
      <c r="I3410">
        <v>1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 s="5">
        <v>2</v>
      </c>
    </row>
    <row r="3411" spans="1:20" x14ac:dyDescent="0.2">
      <c r="A3411">
        <v>3478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1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 s="5">
        <v>1</v>
      </c>
    </row>
    <row r="3412" spans="1:20" x14ac:dyDescent="0.2">
      <c r="A3412">
        <v>3479</v>
      </c>
      <c r="B3412">
        <v>0</v>
      </c>
      <c r="C3412">
        <v>1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1</v>
      </c>
      <c r="K3412">
        <v>0</v>
      </c>
      <c r="L3412">
        <v>0</v>
      </c>
      <c r="M3412">
        <v>0</v>
      </c>
      <c r="N3412">
        <v>0</v>
      </c>
      <c r="O3412">
        <v>1</v>
      </c>
      <c r="P3412">
        <v>0</v>
      </c>
      <c r="Q3412">
        <v>0</v>
      </c>
      <c r="R3412">
        <v>0</v>
      </c>
      <c r="S3412">
        <v>0</v>
      </c>
      <c r="T3412" s="5">
        <v>3</v>
      </c>
    </row>
    <row r="3413" spans="1:20" x14ac:dyDescent="0.2">
      <c r="A3413">
        <v>3480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1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 s="5">
        <v>1</v>
      </c>
    </row>
    <row r="3414" spans="1:20" x14ac:dyDescent="0.2">
      <c r="A3414">
        <v>3481</v>
      </c>
      <c r="B3414">
        <v>0</v>
      </c>
      <c r="C3414">
        <v>0</v>
      </c>
      <c r="D3414">
        <v>0</v>
      </c>
      <c r="E3414">
        <v>0</v>
      </c>
      <c r="F3414">
        <v>1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 s="5">
        <v>1</v>
      </c>
    </row>
    <row r="3415" spans="1:20" x14ac:dyDescent="0.2">
      <c r="A3415">
        <v>3482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1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 s="5">
        <v>1</v>
      </c>
    </row>
    <row r="3416" spans="1:20" x14ac:dyDescent="0.2">
      <c r="A3416">
        <v>3483</v>
      </c>
      <c r="B3416">
        <v>0</v>
      </c>
      <c r="C3416">
        <v>0</v>
      </c>
      <c r="D3416">
        <v>1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 s="5">
        <v>2</v>
      </c>
    </row>
    <row r="3417" spans="1:20" x14ac:dyDescent="0.2">
      <c r="A3417">
        <v>3484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1</v>
      </c>
      <c r="R3417">
        <v>0</v>
      </c>
      <c r="S3417">
        <v>0</v>
      </c>
      <c r="T3417" s="5">
        <v>1</v>
      </c>
    </row>
    <row r="3418" spans="1:20" x14ac:dyDescent="0.2">
      <c r="A3418">
        <v>3485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1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 s="5">
        <v>1</v>
      </c>
    </row>
    <row r="3419" spans="1:20" x14ac:dyDescent="0.2">
      <c r="A3419">
        <v>3486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1</v>
      </c>
      <c r="Q3419">
        <v>0</v>
      </c>
      <c r="R3419">
        <v>0</v>
      </c>
      <c r="S3419">
        <v>0</v>
      </c>
      <c r="T3419" s="5">
        <v>1</v>
      </c>
    </row>
    <row r="3420" spans="1:20" x14ac:dyDescent="0.2">
      <c r="A3420">
        <v>3487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1</v>
      </c>
      <c r="T3420" s="5">
        <v>1</v>
      </c>
    </row>
    <row r="3421" spans="1:20" x14ac:dyDescent="0.2">
      <c r="A3421">
        <v>3488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1</v>
      </c>
      <c r="M3421">
        <v>0</v>
      </c>
      <c r="N3421">
        <v>0</v>
      </c>
      <c r="O3421">
        <v>0</v>
      </c>
      <c r="P3421">
        <v>1</v>
      </c>
      <c r="Q3421">
        <v>0</v>
      </c>
      <c r="R3421">
        <v>0</v>
      </c>
      <c r="S3421">
        <v>0</v>
      </c>
      <c r="T3421" s="5">
        <v>2</v>
      </c>
    </row>
    <row r="3422" spans="1:20" x14ac:dyDescent="0.2">
      <c r="A3422">
        <v>3489</v>
      </c>
      <c r="B3422">
        <v>0</v>
      </c>
      <c r="C3422">
        <v>1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1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 s="5">
        <v>2</v>
      </c>
    </row>
    <row r="3423" spans="1:20" x14ac:dyDescent="0.2">
      <c r="A3423">
        <v>3490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1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 s="5">
        <v>1</v>
      </c>
    </row>
    <row r="3424" spans="1:20" x14ac:dyDescent="0.2">
      <c r="A3424">
        <v>3491</v>
      </c>
      <c r="B3424">
        <v>0</v>
      </c>
      <c r="C3424">
        <v>0</v>
      </c>
      <c r="D3424">
        <v>0</v>
      </c>
      <c r="E3424">
        <v>0</v>
      </c>
      <c r="F3424">
        <v>1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 s="5">
        <v>1</v>
      </c>
    </row>
    <row r="3425" spans="1:20" x14ac:dyDescent="0.2">
      <c r="A3425">
        <v>3492</v>
      </c>
      <c r="B3425">
        <v>0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 s="5">
        <v>1</v>
      </c>
    </row>
    <row r="3426" spans="1:20" x14ac:dyDescent="0.2">
      <c r="A3426">
        <v>3493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1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 s="5">
        <v>1</v>
      </c>
    </row>
    <row r="3427" spans="1:20" x14ac:dyDescent="0.2">
      <c r="A3427">
        <v>3494</v>
      </c>
      <c r="B3427">
        <v>0</v>
      </c>
      <c r="C3427">
        <v>1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1</v>
      </c>
      <c r="T3427" s="5">
        <v>2</v>
      </c>
    </row>
    <row r="3428" spans="1:20" x14ac:dyDescent="0.2">
      <c r="A3428">
        <v>3495</v>
      </c>
      <c r="B3428">
        <v>0</v>
      </c>
      <c r="C3428">
        <v>0</v>
      </c>
      <c r="D3428">
        <v>0</v>
      </c>
      <c r="E3428">
        <v>0</v>
      </c>
      <c r="F3428">
        <v>1</v>
      </c>
      <c r="G3428">
        <v>0</v>
      </c>
      <c r="H3428">
        <v>0</v>
      </c>
      <c r="I3428">
        <v>1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 s="5">
        <v>2</v>
      </c>
    </row>
    <row r="3429" spans="1:20" x14ac:dyDescent="0.2">
      <c r="A3429">
        <v>3496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1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 s="5">
        <v>1</v>
      </c>
    </row>
    <row r="3430" spans="1:20" x14ac:dyDescent="0.2">
      <c r="A3430">
        <v>3497</v>
      </c>
      <c r="B3430">
        <v>0</v>
      </c>
      <c r="C3430">
        <v>0</v>
      </c>
      <c r="D3430">
        <v>0</v>
      </c>
      <c r="E3430">
        <v>0</v>
      </c>
      <c r="F3430">
        <v>1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 s="5">
        <v>1</v>
      </c>
    </row>
    <row r="3431" spans="1:20" x14ac:dyDescent="0.2">
      <c r="A3431">
        <v>3498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1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 s="5">
        <v>1</v>
      </c>
    </row>
    <row r="3432" spans="1:20" x14ac:dyDescent="0.2">
      <c r="A3432">
        <v>3499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1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 s="5">
        <v>1</v>
      </c>
    </row>
    <row r="3433" spans="1:20" x14ac:dyDescent="0.2">
      <c r="A3433">
        <v>3500</v>
      </c>
      <c r="B3433">
        <v>0</v>
      </c>
      <c r="C3433">
        <v>0</v>
      </c>
      <c r="D3433">
        <v>0</v>
      </c>
      <c r="E3433">
        <v>0</v>
      </c>
      <c r="F3433">
        <v>1</v>
      </c>
      <c r="G3433">
        <v>0</v>
      </c>
      <c r="H3433">
        <v>0</v>
      </c>
      <c r="I3433">
        <v>1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 s="5">
        <v>2</v>
      </c>
    </row>
    <row r="3434" spans="1:20" x14ac:dyDescent="0.2">
      <c r="A3434">
        <v>3501</v>
      </c>
      <c r="B3434">
        <v>0</v>
      </c>
      <c r="C3434">
        <v>0</v>
      </c>
      <c r="D3434">
        <v>0</v>
      </c>
      <c r="E3434">
        <v>0</v>
      </c>
      <c r="F3434">
        <v>1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1</v>
      </c>
      <c r="P3434">
        <v>0</v>
      </c>
      <c r="Q3434">
        <v>0</v>
      </c>
      <c r="R3434">
        <v>0</v>
      </c>
      <c r="S3434">
        <v>0</v>
      </c>
      <c r="T3434" s="5">
        <v>2</v>
      </c>
    </row>
    <row r="3435" spans="1:20" x14ac:dyDescent="0.2">
      <c r="A3435">
        <v>3502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1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 s="5">
        <v>1</v>
      </c>
    </row>
    <row r="3436" spans="1:20" x14ac:dyDescent="0.2">
      <c r="A3436">
        <v>3503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1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1</v>
      </c>
      <c r="Q3436">
        <v>0</v>
      </c>
      <c r="R3436">
        <v>0</v>
      </c>
      <c r="S3436">
        <v>0</v>
      </c>
      <c r="T3436" s="5">
        <v>2</v>
      </c>
    </row>
    <row r="3437" spans="1:20" x14ac:dyDescent="0.2">
      <c r="A3437">
        <v>3504</v>
      </c>
      <c r="B3437">
        <v>0</v>
      </c>
      <c r="C3437">
        <v>0</v>
      </c>
      <c r="D3437">
        <v>0</v>
      </c>
      <c r="E3437">
        <v>0</v>
      </c>
      <c r="F3437">
        <v>1</v>
      </c>
      <c r="G3437">
        <v>0</v>
      </c>
      <c r="H3437">
        <v>0</v>
      </c>
      <c r="I3437">
        <v>1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 s="5">
        <v>2</v>
      </c>
    </row>
    <row r="3438" spans="1:20" x14ac:dyDescent="0.2">
      <c r="A3438">
        <v>3505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1</v>
      </c>
      <c r="R3438">
        <v>0</v>
      </c>
      <c r="S3438">
        <v>0</v>
      </c>
      <c r="T3438" s="5">
        <v>1</v>
      </c>
    </row>
    <row r="3439" spans="1:20" x14ac:dyDescent="0.2">
      <c r="A3439">
        <v>3506</v>
      </c>
      <c r="B3439">
        <v>0</v>
      </c>
      <c r="C3439">
        <v>0</v>
      </c>
      <c r="D3439">
        <v>0</v>
      </c>
      <c r="E3439">
        <v>0</v>
      </c>
      <c r="F3439">
        <v>1</v>
      </c>
      <c r="G3439">
        <v>0</v>
      </c>
      <c r="H3439">
        <v>0</v>
      </c>
      <c r="I3439">
        <v>1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 s="5">
        <v>2</v>
      </c>
    </row>
    <row r="3440" spans="1:20" x14ac:dyDescent="0.2">
      <c r="A3440">
        <v>3507</v>
      </c>
      <c r="B3440">
        <v>0</v>
      </c>
      <c r="C3440">
        <v>0</v>
      </c>
      <c r="D3440">
        <v>0</v>
      </c>
      <c r="E3440">
        <v>0</v>
      </c>
      <c r="F3440">
        <v>1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 s="5">
        <v>1</v>
      </c>
    </row>
    <row r="3441" spans="1:20" x14ac:dyDescent="0.2">
      <c r="A3441">
        <v>3508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1</v>
      </c>
      <c r="T3441" s="5">
        <v>1</v>
      </c>
    </row>
    <row r="3442" spans="1:20" x14ac:dyDescent="0.2">
      <c r="A3442">
        <v>3509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1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 s="5">
        <v>1</v>
      </c>
    </row>
    <row r="3443" spans="1:20" x14ac:dyDescent="0.2">
      <c r="A3443">
        <v>3510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1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1</v>
      </c>
      <c r="R3443">
        <v>0</v>
      </c>
      <c r="S3443">
        <v>0</v>
      </c>
      <c r="T3443" s="5">
        <v>2</v>
      </c>
    </row>
    <row r="3444" spans="1:20" x14ac:dyDescent="0.2">
      <c r="A3444">
        <v>3511</v>
      </c>
      <c r="B3444">
        <v>0</v>
      </c>
      <c r="C3444">
        <v>0</v>
      </c>
      <c r="D3444">
        <v>0</v>
      </c>
      <c r="E3444">
        <v>0</v>
      </c>
      <c r="F3444">
        <v>1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 s="5">
        <v>1</v>
      </c>
    </row>
    <row r="3445" spans="1:20" x14ac:dyDescent="0.2">
      <c r="A3445">
        <v>3512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1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1</v>
      </c>
      <c r="P3445">
        <v>0</v>
      </c>
      <c r="Q3445">
        <v>0</v>
      </c>
      <c r="R3445">
        <v>0</v>
      </c>
      <c r="S3445">
        <v>0</v>
      </c>
      <c r="T3445" s="5">
        <v>2</v>
      </c>
    </row>
    <row r="3446" spans="1:20" x14ac:dyDescent="0.2">
      <c r="A3446">
        <v>3513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1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0</v>
      </c>
      <c r="S3446">
        <v>0</v>
      </c>
      <c r="T3446" s="5">
        <v>2</v>
      </c>
    </row>
    <row r="3447" spans="1:20" x14ac:dyDescent="0.2">
      <c r="A3447">
        <v>3514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1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 s="5">
        <v>1</v>
      </c>
    </row>
    <row r="3448" spans="1:20" x14ac:dyDescent="0.2">
      <c r="A3448">
        <v>3515</v>
      </c>
      <c r="B3448">
        <v>0</v>
      </c>
      <c r="C3448">
        <v>0</v>
      </c>
      <c r="D3448">
        <v>0</v>
      </c>
      <c r="E3448">
        <v>0</v>
      </c>
      <c r="F3448">
        <v>1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 s="5">
        <v>1</v>
      </c>
    </row>
    <row r="3449" spans="1:20" x14ac:dyDescent="0.2">
      <c r="A3449">
        <v>3516</v>
      </c>
      <c r="B3449">
        <v>0</v>
      </c>
      <c r="C3449">
        <v>0</v>
      </c>
      <c r="D3449">
        <v>0</v>
      </c>
      <c r="E3449">
        <v>0</v>
      </c>
      <c r="F3449">
        <v>1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1</v>
      </c>
      <c r="P3449">
        <v>0</v>
      </c>
      <c r="Q3449">
        <v>0</v>
      </c>
      <c r="R3449">
        <v>0</v>
      </c>
      <c r="S3449">
        <v>0</v>
      </c>
      <c r="T3449" s="5">
        <v>2</v>
      </c>
    </row>
    <row r="3450" spans="1:20" x14ac:dyDescent="0.2">
      <c r="A3450">
        <v>3517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1</v>
      </c>
      <c r="H3450">
        <v>0</v>
      </c>
      <c r="I3450">
        <v>1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 s="5">
        <v>2</v>
      </c>
    </row>
    <row r="3451" spans="1:20" x14ac:dyDescent="0.2">
      <c r="A3451">
        <v>3518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1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1</v>
      </c>
      <c r="R3451">
        <v>0</v>
      </c>
      <c r="S3451">
        <v>0</v>
      </c>
      <c r="T3451" s="5">
        <v>2</v>
      </c>
    </row>
    <row r="3452" spans="1:20" x14ac:dyDescent="0.2">
      <c r="A3452">
        <v>3519</v>
      </c>
      <c r="B3452">
        <v>1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1</v>
      </c>
      <c r="S3452">
        <v>0</v>
      </c>
      <c r="T3452" s="5">
        <v>2</v>
      </c>
    </row>
    <row r="3453" spans="1:20" x14ac:dyDescent="0.2">
      <c r="A3453">
        <v>3520</v>
      </c>
      <c r="B3453">
        <v>0</v>
      </c>
      <c r="C3453">
        <v>0</v>
      </c>
      <c r="D3453">
        <v>0</v>
      </c>
      <c r="E3453">
        <v>0</v>
      </c>
      <c r="F3453">
        <v>1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 s="5">
        <v>1</v>
      </c>
    </row>
    <row r="3454" spans="1:20" x14ac:dyDescent="0.2">
      <c r="A3454">
        <v>3521</v>
      </c>
      <c r="B3454">
        <v>0</v>
      </c>
      <c r="C3454">
        <v>0</v>
      </c>
      <c r="D3454">
        <v>0</v>
      </c>
      <c r="E3454">
        <v>0</v>
      </c>
      <c r="F3454">
        <v>1</v>
      </c>
      <c r="G3454">
        <v>1</v>
      </c>
      <c r="H3454">
        <v>0</v>
      </c>
      <c r="I3454">
        <v>1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 s="5">
        <v>3</v>
      </c>
    </row>
    <row r="3455" spans="1:20" x14ac:dyDescent="0.2">
      <c r="A3455">
        <v>3522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1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 s="5">
        <v>1</v>
      </c>
    </row>
    <row r="3456" spans="1:20" x14ac:dyDescent="0.2">
      <c r="A3456">
        <v>3523</v>
      </c>
      <c r="B3456">
        <v>1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1</v>
      </c>
      <c r="R3456">
        <v>0</v>
      </c>
      <c r="S3456">
        <v>0</v>
      </c>
      <c r="T3456" s="5">
        <v>2</v>
      </c>
    </row>
    <row r="3457" spans="1:20" x14ac:dyDescent="0.2">
      <c r="A3457">
        <v>3524</v>
      </c>
      <c r="B3457">
        <v>0</v>
      </c>
      <c r="C3457">
        <v>0</v>
      </c>
      <c r="D3457">
        <v>0</v>
      </c>
      <c r="E3457">
        <v>0</v>
      </c>
      <c r="F3457">
        <v>1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1</v>
      </c>
      <c r="P3457">
        <v>0</v>
      </c>
      <c r="Q3457">
        <v>0</v>
      </c>
      <c r="R3457">
        <v>0</v>
      </c>
      <c r="S3457">
        <v>0</v>
      </c>
      <c r="T3457" s="5">
        <v>2</v>
      </c>
    </row>
    <row r="3458" spans="1:20" x14ac:dyDescent="0.2">
      <c r="A3458">
        <v>3525</v>
      </c>
      <c r="B3458">
        <v>0</v>
      </c>
      <c r="C3458">
        <v>0</v>
      </c>
      <c r="D3458">
        <v>0</v>
      </c>
      <c r="E3458">
        <v>0</v>
      </c>
      <c r="F3458">
        <v>1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 s="5">
        <v>1</v>
      </c>
    </row>
    <row r="3459" spans="1:20" x14ac:dyDescent="0.2">
      <c r="A3459">
        <v>3526</v>
      </c>
      <c r="B3459">
        <v>0</v>
      </c>
      <c r="C3459">
        <v>0</v>
      </c>
      <c r="D3459">
        <v>0</v>
      </c>
      <c r="E3459">
        <v>0</v>
      </c>
      <c r="F3459">
        <v>1</v>
      </c>
      <c r="G3459">
        <v>0</v>
      </c>
      <c r="H3459">
        <v>0</v>
      </c>
      <c r="I3459">
        <v>1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 s="5">
        <v>2</v>
      </c>
    </row>
    <row r="3460" spans="1:20" x14ac:dyDescent="0.2">
      <c r="A3460">
        <v>3527</v>
      </c>
      <c r="B3460">
        <v>1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1</v>
      </c>
      <c r="Q3460">
        <v>1</v>
      </c>
      <c r="R3460">
        <v>0</v>
      </c>
      <c r="S3460">
        <v>0</v>
      </c>
      <c r="T3460" s="5">
        <v>3</v>
      </c>
    </row>
    <row r="3461" spans="1:20" x14ac:dyDescent="0.2">
      <c r="A3461">
        <v>3528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1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1</v>
      </c>
      <c r="P3461">
        <v>0</v>
      </c>
      <c r="Q3461">
        <v>0</v>
      </c>
      <c r="R3461">
        <v>0</v>
      </c>
      <c r="S3461">
        <v>0</v>
      </c>
      <c r="T3461" s="5">
        <v>2</v>
      </c>
    </row>
    <row r="3462" spans="1:20" x14ac:dyDescent="0.2">
      <c r="A3462">
        <v>3529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1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1</v>
      </c>
      <c r="R3462">
        <v>0</v>
      </c>
      <c r="S3462">
        <v>0</v>
      </c>
      <c r="T3462" s="5">
        <v>2</v>
      </c>
    </row>
    <row r="3463" spans="1:20" x14ac:dyDescent="0.2">
      <c r="A3463">
        <v>3530</v>
      </c>
      <c r="B3463">
        <v>0</v>
      </c>
      <c r="C3463">
        <v>0</v>
      </c>
      <c r="D3463">
        <v>0</v>
      </c>
      <c r="E3463">
        <v>0</v>
      </c>
      <c r="F3463">
        <v>1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 s="5">
        <v>1</v>
      </c>
    </row>
    <row r="3464" spans="1:20" x14ac:dyDescent="0.2">
      <c r="A3464">
        <v>3531</v>
      </c>
      <c r="B3464">
        <v>0</v>
      </c>
      <c r="C3464">
        <v>0</v>
      </c>
      <c r="D3464">
        <v>0</v>
      </c>
      <c r="E3464">
        <v>0</v>
      </c>
      <c r="F3464">
        <v>1</v>
      </c>
      <c r="G3464">
        <v>0</v>
      </c>
      <c r="H3464">
        <v>0</v>
      </c>
      <c r="I3464">
        <v>1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1</v>
      </c>
      <c r="P3464">
        <v>0</v>
      </c>
      <c r="Q3464">
        <v>0</v>
      </c>
      <c r="R3464">
        <v>0</v>
      </c>
      <c r="S3464">
        <v>0</v>
      </c>
      <c r="T3464" s="5">
        <v>3</v>
      </c>
    </row>
    <row r="3465" spans="1:20" x14ac:dyDescent="0.2">
      <c r="A3465">
        <v>3532</v>
      </c>
      <c r="B3465">
        <v>0</v>
      </c>
      <c r="C3465">
        <v>0</v>
      </c>
      <c r="D3465">
        <v>0</v>
      </c>
      <c r="E3465">
        <v>0</v>
      </c>
      <c r="F3465">
        <v>1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 s="5">
        <v>1</v>
      </c>
    </row>
    <row r="3466" spans="1:20" x14ac:dyDescent="0.2">
      <c r="A3466">
        <v>3533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1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 s="5">
        <v>1</v>
      </c>
    </row>
    <row r="3467" spans="1:20" x14ac:dyDescent="0.2">
      <c r="A3467">
        <v>3534</v>
      </c>
      <c r="B3467">
        <v>0</v>
      </c>
      <c r="C3467">
        <v>0</v>
      </c>
      <c r="D3467">
        <v>0</v>
      </c>
      <c r="E3467">
        <v>0</v>
      </c>
      <c r="F3467">
        <v>1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 s="5">
        <v>1</v>
      </c>
    </row>
    <row r="3468" spans="1:20" x14ac:dyDescent="0.2">
      <c r="A3468">
        <v>3535</v>
      </c>
      <c r="B3468">
        <v>0</v>
      </c>
      <c r="C3468">
        <v>0</v>
      </c>
      <c r="D3468">
        <v>0</v>
      </c>
      <c r="E3468">
        <v>0</v>
      </c>
      <c r="F3468">
        <v>1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1</v>
      </c>
      <c r="M3468">
        <v>0</v>
      </c>
      <c r="N3468">
        <v>0</v>
      </c>
      <c r="O3468">
        <v>0</v>
      </c>
      <c r="P3468">
        <v>0</v>
      </c>
      <c r="Q3468">
        <v>1</v>
      </c>
      <c r="R3468">
        <v>0</v>
      </c>
      <c r="S3468">
        <v>0</v>
      </c>
      <c r="T3468" s="5">
        <v>3</v>
      </c>
    </row>
    <row r="3469" spans="1:20" x14ac:dyDescent="0.2">
      <c r="A3469">
        <v>3536</v>
      </c>
      <c r="B3469">
        <v>0</v>
      </c>
      <c r="C3469">
        <v>0</v>
      </c>
      <c r="D3469">
        <v>0</v>
      </c>
      <c r="E3469">
        <v>0</v>
      </c>
      <c r="F3469">
        <v>1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1</v>
      </c>
      <c r="P3469">
        <v>0</v>
      </c>
      <c r="Q3469">
        <v>0</v>
      </c>
      <c r="R3469">
        <v>0</v>
      </c>
      <c r="S3469">
        <v>0</v>
      </c>
      <c r="T3469" s="5">
        <v>2</v>
      </c>
    </row>
    <row r="3470" spans="1:20" x14ac:dyDescent="0.2">
      <c r="A3470">
        <v>3537</v>
      </c>
      <c r="B3470">
        <v>0</v>
      </c>
      <c r="C3470">
        <v>0</v>
      </c>
      <c r="D3470">
        <v>0</v>
      </c>
      <c r="E3470">
        <v>0</v>
      </c>
      <c r="F3470">
        <v>1</v>
      </c>
      <c r="G3470">
        <v>0</v>
      </c>
      <c r="H3470">
        <v>0</v>
      </c>
      <c r="I3470">
        <v>1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 s="5">
        <v>2</v>
      </c>
    </row>
    <row r="3471" spans="1:20" x14ac:dyDescent="0.2">
      <c r="A3471">
        <v>3538</v>
      </c>
      <c r="B3471">
        <v>0</v>
      </c>
      <c r="C3471">
        <v>0</v>
      </c>
      <c r="D3471">
        <v>0</v>
      </c>
      <c r="E3471">
        <v>0</v>
      </c>
      <c r="F3471">
        <v>1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 s="5">
        <v>1</v>
      </c>
    </row>
    <row r="3472" spans="1:20" x14ac:dyDescent="0.2">
      <c r="A3472">
        <v>3539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1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 s="5">
        <v>1</v>
      </c>
    </row>
    <row r="3473" spans="1:20" x14ac:dyDescent="0.2">
      <c r="A3473">
        <v>3540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1</v>
      </c>
      <c r="P3473">
        <v>0</v>
      </c>
      <c r="Q3473">
        <v>1</v>
      </c>
      <c r="R3473">
        <v>0</v>
      </c>
      <c r="S3473">
        <v>0</v>
      </c>
      <c r="T3473" s="5">
        <v>2</v>
      </c>
    </row>
    <row r="3474" spans="1:20" x14ac:dyDescent="0.2">
      <c r="A3474">
        <v>3541</v>
      </c>
      <c r="B3474">
        <v>1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 s="5">
        <v>1</v>
      </c>
    </row>
    <row r="3475" spans="1:20" x14ac:dyDescent="0.2">
      <c r="A3475">
        <v>3542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1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 s="5">
        <v>1</v>
      </c>
    </row>
    <row r="3476" spans="1:20" x14ac:dyDescent="0.2">
      <c r="A3476">
        <v>3543</v>
      </c>
      <c r="B3476">
        <v>0</v>
      </c>
      <c r="C3476">
        <v>0</v>
      </c>
      <c r="D3476">
        <v>0</v>
      </c>
      <c r="E3476">
        <v>0</v>
      </c>
      <c r="F3476">
        <v>1</v>
      </c>
      <c r="G3476">
        <v>0</v>
      </c>
      <c r="H3476">
        <v>0</v>
      </c>
      <c r="I3476">
        <v>1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 s="5">
        <v>2</v>
      </c>
    </row>
    <row r="3477" spans="1:20" x14ac:dyDescent="0.2">
      <c r="A3477">
        <v>3544</v>
      </c>
      <c r="B3477">
        <v>0</v>
      </c>
      <c r="C3477">
        <v>0</v>
      </c>
      <c r="D3477">
        <v>0</v>
      </c>
      <c r="E3477">
        <v>0</v>
      </c>
      <c r="F3477">
        <v>1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 s="5">
        <v>1</v>
      </c>
    </row>
    <row r="3478" spans="1:20" x14ac:dyDescent="0.2">
      <c r="A3478">
        <v>3545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1</v>
      </c>
      <c r="N3478">
        <v>0</v>
      </c>
      <c r="O3478">
        <v>0</v>
      </c>
      <c r="P3478">
        <v>0</v>
      </c>
      <c r="Q3478">
        <v>0</v>
      </c>
      <c r="R3478">
        <v>1</v>
      </c>
      <c r="S3478">
        <v>0</v>
      </c>
      <c r="T3478" s="5">
        <v>2</v>
      </c>
    </row>
    <row r="3479" spans="1:20" x14ac:dyDescent="0.2">
      <c r="A3479">
        <v>3546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1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1</v>
      </c>
      <c r="R3479">
        <v>0</v>
      </c>
      <c r="S3479">
        <v>0</v>
      </c>
      <c r="T3479" s="5">
        <v>2</v>
      </c>
    </row>
    <row r="3480" spans="1:20" x14ac:dyDescent="0.2">
      <c r="A3480">
        <v>3547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1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 s="5">
        <v>1</v>
      </c>
    </row>
    <row r="3481" spans="1:20" x14ac:dyDescent="0.2">
      <c r="A3481">
        <v>3548</v>
      </c>
      <c r="B3481">
        <v>0</v>
      </c>
      <c r="C3481">
        <v>0</v>
      </c>
      <c r="D3481">
        <v>0</v>
      </c>
      <c r="E3481">
        <v>0</v>
      </c>
      <c r="F3481">
        <v>1</v>
      </c>
      <c r="G3481">
        <v>0</v>
      </c>
      <c r="H3481">
        <v>0</v>
      </c>
      <c r="I3481">
        <v>1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 s="5">
        <v>2</v>
      </c>
    </row>
    <row r="3482" spans="1:20" x14ac:dyDescent="0.2">
      <c r="A3482">
        <v>3549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1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 s="5">
        <v>1</v>
      </c>
    </row>
    <row r="3483" spans="1:20" x14ac:dyDescent="0.2">
      <c r="A3483">
        <v>3550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1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 s="5">
        <v>1</v>
      </c>
    </row>
    <row r="3484" spans="1:20" x14ac:dyDescent="0.2">
      <c r="A3484">
        <v>3551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1</v>
      </c>
      <c r="R3484">
        <v>0</v>
      </c>
      <c r="S3484">
        <v>0</v>
      </c>
      <c r="T3484" s="5">
        <v>1</v>
      </c>
    </row>
    <row r="3485" spans="1:20" x14ac:dyDescent="0.2">
      <c r="A3485">
        <v>3552</v>
      </c>
      <c r="B3485">
        <v>0</v>
      </c>
      <c r="C3485">
        <v>0</v>
      </c>
      <c r="D3485">
        <v>0</v>
      </c>
      <c r="E3485">
        <v>0</v>
      </c>
      <c r="F3485">
        <v>1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 s="5">
        <v>1</v>
      </c>
    </row>
    <row r="3486" spans="1:20" x14ac:dyDescent="0.2">
      <c r="A3486">
        <v>3553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1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1</v>
      </c>
      <c r="R3486">
        <v>0</v>
      </c>
      <c r="S3486">
        <v>0</v>
      </c>
      <c r="T3486" s="5">
        <v>2</v>
      </c>
    </row>
    <row r="3487" spans="1:20" x14ac:dyDescent="0.2">
      <c r="A3487">
        <v>3554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1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1</v>
      </c>
      <c r="P3487">
        <v>0</v>
      </c>
      <c r="Q3487">
        <v>0</v>
      </c>
      <c r="R3487">
        <v>0</v>
      </c>
      <c r="S3487">
        <v>0</v>
      </c>
      <c r="T3487" s="5">
        <v>2</v>
      </c>
    </row>
    <row r="3488" spans="1:20" x14ac:dyDescent="0.2">
      <c r="A3488">
        <v>3555</v>
      </c>
      <c r="B3488">
        <v>1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1</v>
      </c>
      <c r="R3488">
        <v>0</v>
      </c>
      <c r="S3488">
        <v>0</v>
      </c>
      <c r="T3488" s="5">
        <v>2</v>
      </c>
    </row>
    <row r="3489" spans="1:20" x14ac:dyDescent="0.2">
      <c r="A3489">
        <v>3556</v>
      </c>
      <c r="B3489">
        <v>0</v>
      </c>
      <c r="C3489">
        <v>0</v>
      </c>
      <c r="D3489">
        <v>0</v>
      </c>
      <c r="E3489">
        <v>0</v>
      </c>
      <c r="F3489">
        <v>1</v>
      </c>
      <c r="G3489">
        <v>0</v>
      </c>
      <c r="H3489">
        <v>0</v>
      </c>
      <c r="I3489">
        <v>1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 s="5">
        <v>2</v>
      </c>
    </row>
    <row r="3490" spans="1:20" x14ac:dyDescent="0.2">
      <c r="A3490">
        <v>3557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0</v>
      </c>
      <c r="S3490">
        <v>0</v>
      </c>
      <c r="T3490" s="5">
        <v>1</v>
      </c>
    </row>
    <row r="3491" spans="1:20" x14ac:dyDescent="0.2">
      <c r="A3491">
        <v>3558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1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 s="5">
        <v>1</v>
      </c>
    </row>
    <row r="3492" spans="1:20" x14ac:dyDescent="0.2">
      <c r="A3492">
        <v>3559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1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 s="5">
        <v>1</v>
      </c>
    </row>
    <row r="3493" spans="1:20" x14ac:dyDescent="0.2">
      <c r="A3493">
        <v>3560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1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 s="5">
        <v>1</v>
      </c>
    </row>
    <row r="3494" spans="1:20" x14ac:dyDescent="0.2">
      <c r="A3494">
        <v>3561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1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 s="5">
        <v>1</v>
      </c>
    </row>
    <row r="3495" spans="1:20" x14ac:dyDescent="0.2">
      <c r="A3495">
        <v>3562</v>
      </c>
      <c r="B3495">
        <v>0</v>
      </c>
      <c r="C3495">
        <v>0</v>
      </c>
      <c r="D3495">
        <v>0</v>
      </c>
      <c r="E3495">
        <v>0</v>
      </c>
      <c r="F3495">
        <v>1</v>
      </c>
      <c r="G3495">
        <v>0</v>
      </c>
      <c r="H3495">
        <v>0</v>
      </c>
      <c r="I3495">
        <v>1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 s="5">
        <v>2</v>
      </c>
    </row>
    <row r="3496" spans="1:20" x14ac:dyDescent="0.2">
      <c r="A3496">
        <v>3563</v>
      </c>
      <c r="B3496">
        <v>1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1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 s="5">
        <v>2</v>
      </c>
    </row>
    <row r="3497" spans="1:20" x14ac:dyDescent="0.2">
      <c r="A3497">
        <v>3564</v>
      </c>
      <c r="B3497">
        <v>0</v>
      </c>
      <c r="C3497">
        <v>0</v>
      </c>
      <c r="D3497">
        <v>0</v>
      </c>
      <c r="E3497">
        <v>1</v>
      </c>
      <c r="F3497">
        <v>1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 s="5">
        <v>2</v>
      </c>
    </row>
    <row r="3498" spans="1:20" x14ac:dyDescent="0.2">
      <c r="A3498">
        <v>3565</v>
      </c>
      <c r="B3498">
        <v>0</v>
      </c>
      <c r="C3498">
        <v>0</v>
      </c>
      <c r="D3498">
        <v>0</v>
      </c>
      <c r="E3498">
        <v>0</v>
      </c>
      <c r="F3498">
        <v>1</v>
      </c>
      <c r="G3498">
        <v>0</v>
      </c>
      <c r="H3498">
        <v>0</v>
      </c>
      <c r="I3498">
        <v>1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 s="5">
        <v>2</v>
      </c>
    </row>
    <row r="3499" spans="1:20" x14ac:dyDescent="0.2">
      <c r="A3499">
        <v>3566</v>
      </c>
      <c r="B3499">
        <v>0</v>
      </c>
      <c r="C3499">
        <v>0</v>
      </c>
      <c r="D3499">
        <v>0</v>
      </c>
      <c r="E3499">
        <v>0</v>
      </c>
      <c r="F3499">
        <v>1</v>
      </c>
      <c r="G3499">
        <v>0</v>
      </c>
      <c r="H3499">
        <v>0</v>
      </c>
      <c r="I3499">
        <v>1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 s="5">
        <v>2</v>
      </c>
    </row>
    <row r="3500" spans="1:20" x14ac:dyDescent="0.2">
      <c r="A3500">
        <v>3567</v>
      </c>
      <c r="B3500">
        <v>0</v>
      </c>
      <c r="C3500">
        <v>0</v>
      </c>
      <c r="D3500">
        <v>0</v>
      </c>
      <c r="E3500">
        <v>0</v>
      </c>
      <c r="F3500">
        <v>1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 s="5">
        <v>1</v>
      </c>
    </row>
    <row r="3501" spans="1:20" x14ac:dyDescent="0.2">
      <c r="A3501">
        <v>3568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1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 s="5">
        <v>1</v>
      </c>
    </row>
    <row r="3502" spans="1:20" x14ac:dyDescent="0.2">
      <c r="A3502">
        <v>3569</v>
      </c>
      <c r="B3502">
        <v>0</v>
      </c>
      <c r="C3502">
        <v>0</v>
      </c>
      <c r="D3502">
        <v>0</v>
      </c>
      <c r="E3502">
        <v>0</v>
      </c>
      <c r="F3502">
        <v>1</v>
      </c>
      <c r="G3502">
        <v>0</v>
      </c>
      <c r="H3502">
        <v>0</v>
      </c>
      <c r="I3502">
        <v>1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 s="5">
        <v>2</v>
      </c>
    </row>
    <row r="3503" spans="1:20" x14ac:dyDescent="0.2">
      <c r="A3503">
        <v>3570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1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 s="5">
        <v>1</v>
      </c>
    </row>
    <row r="3504" spans="1:20" x14ac:dyDescent="0.2">
      <c r="A3504">
        <v>3571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1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 s="5">
        <v>1</v>
      </c>
    </row>
    <row r="3505" spans="1:20" x14ac:dyDescent="0.2">
      <c r="A3505">
        <v>3572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1</v>
      </c>
      <c r="M3505">
        <v>0</v>
      </c>
      <c r="N3505">
        <v>0</v>
      </c>
      <c r="O3505">
        <v>0</v>
      </c>
      <c r="P3505">
        <v>1</v>
      </c>
      <c r="Q3505">
        <v>0</v>
      </c>
      <c r="R3505">
        <v>0</v>
      </c>
      <c r="S3505">
        <v>0</v>
      </c>
      <c r="T3505" s="5">
        <v>2</v>
      </c>
    </row>
    <row r="3506" spans="1:20" x14ac:dyDescent="0.2">
      <c r="A3506">
        <v>3573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1</v>
      </c>
      <c r="M3506">
        <v>0</v>
      </c>
      <c r="N3506">
        <v>0</v>
      </c>
      <c r="O3506">
        <v>0</v>
      </c>
      <c r="P3506">
        <v>1</v>
      </c>
      <c r="Q3506">
        <v>0</v>
      </c>
      <c r="R3506">
        <v>0</v>
      </c>
      <c r="S3506">
        <v>0</v>
      </c>
      <c r="T3506" s="5">
        <v>2</v>
      </c>
    </row>
    <row r="3507" spans="1:20" x14ac:dyDescent="0.2">
      <c r="A3507">
        <v>3574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1</v>
      </c>
      <c r="M3507">
        <v>0</v>
      </c>
      <c r="N3507">
        <v>0</v>
      </c>
      <c r="O3507">
        <v>0</v>
      </c>
      <c r="P3507">
        <v>1</v>
      </c>
      <c r="Q3507">
        <v>0</v>
      </c>
      <c r="R3507">
        <v>0</v>
      </c>
      <c r="S3507">
        <v>0</v>
      </c>
      <c r="T3507" s="5">
        <v>2</v>
      </c>
    </row>
    <row r="3508" spans="1:20" x14ac:dyDescent="0.2">
      <c r="A3508">
        <v>3575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1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 s="5">
        <v>1</v>
      </c>
    </row>
    <row r="3509" spans="1:20" x14ac:dyDescent="0.2">
      <c r="A3509">
        <v>3576</v>
      </c>
      <c r="B3509">
        <v>1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1</v>
      </c>
      <c r="M3509">
        <v>0</v>
      </c>
      <c r="N3509">
        <v>0</v>
      </c>
      <c r="O3509">
        <v>0</v>
      </c>
      <c r="P3509">
        <v>1</v>
      </c>
      <c r="Q3509">
        <v>0</v>
      </c>
      <c r="R3509">
        <v>0</v>
      </c>
      <c r="S3509">
        <v>0</v>
      </c>
      <c r="T3509" s="5">
        <v>3</v>
      </c>
    </row>
    <row r="3510" spans="1:20" x14ac:dyDescent="0.2">
      <c r="A3510">
        <v>3577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1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 s="5">
        <v>1</v>
      </c>
    </row>
    <row r="3511" spans="1:20" x14ac:dyDescent="0.2">
      <c r="A3511">
        <v>3578</v>
      </c>
      <c r="B3511">
        <v>1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1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 s="5">
        <v>2</v>
      </c>
    </row>
    <row r="3512" spans="1:20" x14ac:dyDescent="0.2">
      <c r="A3512">
        <v>3579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1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 s="5">
        <v>1</v>
      </c>
    </row>
    <row r="3513" spans="1:20" x14ac:dyDescent="0.2">
      <c r="A3513">
        <v>3580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1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 s="5">
        <v>1</v>
      </c>
    </row>
    <row r="3514" spans="1:20" x14ac:dyDescent="0.2">
      <c r="A3514">
        <v>3581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1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 s="5">
        <v>1</v>
      </c>
    </row>
    <row r="3515" spans="1:20" x14ac:dyDescent="0.2">
      <c r="A3515">
        <v>3582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1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 s="5">
        <v>1</v>
      </c>
    </row>
    <row r="3516" spans="1:20" x14ac:dyDescent="0.2">
      <c r="A3516">
        <v>3583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1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 s="5">
        <v>1</v>
      </c>
    </row>
    <row r="3517" spans="1:20" x14ac:dyDescent="0.2">
      <c r="A3517">
        <v>3584</v>
      </c>
      <c r="B3517">
        <v>1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1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1</v>
      </c>
      <c r="P3517">
        <v>0</v>
      </c>
      <c r="Q3517">
        <v>1</v>
      </c>
      <c r="R3517">
        <v>0</v>
      </c>
      <c r="S3517">
        <v>0</v>
      </c>
      <c r="T3517" s="5">
        <v>4</v>
      </c>
    </row>
    <row r="3518" spans="1:20" x14ac:dyDescent="0.2">
      <c r="A3518">
        <v>3585</v>
      </c>
      <c r="B3518">
        <v>0</v>
      </c>
      <c r="C3518">
        <v>1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1</v>
      </c>
      <c r="S3518">
        <v>0</v>
      </c>
      <c r="T3518" s="5">
        <v>2</v>
      </c>
    </row>
    <row r="3519" spans="1:20" x14ac:dyDescent="0.2">
      <c r="A3519">
        <v>3586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1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 s="5">
        <v>1</v>
      </c>
    </row>
    <row r="3520" spans="1:20" x14ac:dyDescent="0.2">
      <c r="A3520">
        <v>3587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1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 s="5">
        <v>1</v>
      </c>
    </row>
    <row r="3521" spans="1:20" x14ac:dyDescent="0.2">
      <c r="A3521">
        <v>3588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1</v>
      </c>
      <c r="H3521">
        <v>0</v>
      </c>
      <c r="I3521">
        <v>1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 s="5">
        <v>2</v>
      </c>
    </row>
    <row r="3522" spans="1:20" x14ac:dyDescent="0.2">
      <c r="A3522">
        <v>3589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1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 s="5">
        <v>1</v>
      </c>
    </row>
    <row r="3523" spans="1:20" x14ac:dyDescent="0.2">
      <c r="A3523">
        <v>3590</v>
      </c>
      <c r="B3523">
        <v>0</v>
      </c>
      <c r="C3523">
        <v>0</v>
      </c>
      <c r="D3523">
        <v>0</v>
      </c>
      <c r="E3523">
        <v>0</v>
      </c>
      <c r="F3523">
        <v>1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 s="5">
        <v>1</v>
      </c>
    </row>
    <row r="3524" spans="1:20" x14ac:dyDescent="0.2">
      <c r="A3524">
        <v>3591</v>
      </c>
      <c r="B3524">
        <v>0</v>
      </c>
      <c r="C3524">
        <v>0</v>
      </c>
      <c r="D3524">
        <v>0</v>
      </c>
      <c r="E3524">
        <v>0</v>
      </c>
      <c r="F3524">
        <v>1</v>
      </c>
      <c r="G3524">
        <v>0</v>
      </c>
      <c r="H3524">
        <v>0</v>
      </c>
      <c r="I3524">
        <v>1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 s="5">
        <v>2</v>
      </c>
    </row>
    <row r="3525" spans="1:20" x14ac:dyDescent="0.2">
      <c r="A3525">
        <v>3592</v>
      </c>
      <c r="B3525">
        <v>0</v>
      </c>
      <c r="C3525">
        <v>0</v>
      </c>
      <c r="D3525">
        <v>1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1</v>
      </c>
      <c r="Q3525">
        <v>0</v>
      </c>
      <c r="R3525">
        <v>0</v>
      </c>
      <c r="S3525">
        <v>0</v>
      </c>
      <c r="T3525" s="5">
        <v>2</v>
      </c>
    </row>
    <row r="3526" spans="1:20" x14ac:dyDescent="0.2">
      <c r="A3526">
        <v>3593</v>
      </c>
      <c r="B3526">
        <v>1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1</v>
      </c>
      <c r="Q3526">
        <v>0</v>
      </c>
      <c r="R3526">
        <v>0</v>
      </c>
      <c r="S3526">
        <v>0</v>
      </c>
      <c r="T3526" s="5">
        <v>2</v>
      </c>
    </row>
    <row r="3527" spans="1:20" x14ac:dyDescent="0.2">
      <c r="A3527">
        <v>3594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1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 s="5">
        <v>1</v>
      </c>
    </row>
    <row r="3528" spans="1:20" x14ac:dyDescent="0.2">
      <c r="A3528">
        <v>3595</v>
      </c>
      <c r="B3528">
        <v>0</v>
      </c>
      <c r="C3528">
        <v>0</v>
      </c>
      <c r="D3528">
        <v>0</v>
      </c>
      <c r="E3528">
        <v>0</v>
      </c>
      <c r="F3528">
        <v>1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 s="5">
        <v>1</v>
      </c>
    </row>
    <row r="3529" spans="1:20" x14ac:dyDescent="0.2">
      <c r="A3529">
        <v>3596</v>
      </c>
      <c r="B3529">
        <v>0</v>
      </c>
      <c r="C3529">
        <v>0</v>
      </c>
      <c r="D3529">
        <v>0</v>
      </c>
      <c r="E3529">
        <v>0</v>
      </c>
      <c r="F3529">
        <v>1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 s="5">
        <v>1</v>
      </c>
    </row>
    <row r="3530" spans="1:20" x14ac:dyDescent="0.2">
      <c r="A3530">
        <v>3597</v>
      </c>
      <c r="B3530">
        <v>0</v>
      </c>
      <c r="C3530">
        <v>0</v>
      </c>
      <c r="D3530">
        <v>0</v>
      </c>
      <c r="E3530">
        <v>0</v>
      </c>
      <c r="F3530">
        <v>1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 s="5">
        <v>1</v>
      </c>
    </row>
    <row r="3531" spans="1:20" x14ac:dyDescent="0.2">
      <c r="A3531">
        <v>3598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1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 s="5">
        <v>1</v>
      </c>
    </row>
    <row r="3532" spans="1:20" x14ac:dyDescent="0.2">
      <c r="A3532">
        <v>3599</v>
      </c>
      <c r="B3532">
        <v>0</v>
      </c>
      <c r="C3532">
        <v>0</v>
      </c>
      <c r="D3532">
        <v>0</v>
      </c>
      <c r="E3532">
        <v>0</v>
      </c>
      <c r="F3532">
        <v>1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1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 s="5">
        <v>2</v>
      </c>
    </row>
    <row r="3533" spans="1:20" x14ac:dyDescent="0.2">
      <c r="A3533">
        <v>3600</v>
      </c>
      <c r="B3533">
        <v>0</v>
      </c>
      <c r="C3533">
        <v>0</v>
      </c>
      <c r="D3533">
        <v>0</v>
      </c>
      <c r="E3533">
        <v>0</v>
      </c>
      <c r="F3533">
        <v>1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1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 s="5">
        <v>2</v>
      </c>
    </row>
    <row r="3534" spans="1:20" x14ac:dyDescent="0.2">
      <c r="A3534">
        <v>3601</v>
      </c>
      <c r="B3534">
        <v>0</v>
      </c>
      <c r="C3534">
        <v>0</v>
      </c>
      <c r="D3534">
        <v>0</v>
      </c>
      <c r="E3534">
        <v>0</v>
      </c>
      <c r="F3534">
        <v>1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1</v>
      </c>
      <c r="T3534" s="5">
        <v>2</v>
      </c>
    </row>
    <row r="3535" spans="1:20" x14ac:dyDescent="0.2">
      <c r="A3535">
        <v>3602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 s="5">
        <v>1</v>
      </c>
    </row>
    <row r="3536" spans="1:20" x14ac:dyDescent="0.2">
      <c r="A3536">
        <v>3603</v>
      </c>
      <c r="B3536">
        <v>0</v>
      </c>
      <c r="C3536">
        <v>0</v>
      </c>
      <c r="D3536">
        <v>0</v>
      </c>
      <c r="E3536">
        <v>0</v>
      </c>
      <c r="F3536">
        <v>1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 s="5">
        <v>1</v>
      </c>
    </row>
    <row r="3537" spans="1:20" x14ac:dyDescent="0.2">
      <c r="A3537">
        <v>3604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1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 s="5">
        <v>1</v>
      </c>
    </row>
    <row r="3538" spans="1:20" x14ac:dyDescent="0.2">
      <c r="A3538">
        <v>3605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1</v>
      </c>
      <c r="J3538">
        <v>0</v>
      </c>
      <c r="K3538">
        <v>0</v>
      </c>
      <c r="L3538">
        <v>0</v>
      </c>
      <c r="M3538">
        <v>1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 s="5">
        <v>2</v>
      </c>
    </row>
    <row r="3539" spans="1:20" x14ac:dyDescent="0.2">
      <c r="A3539">
        <v>3606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1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 s="5">
        <v>1</v>
      </c>
    </row>
    <row r="3540" spans="1:20" x14ac:dyDescent="0.2">
      <c r="A3540">
        <v>3607</v>
      </c>
      <c r="B3540">
        <v>0</v>
      </c>
      <c r="C3540">
        <v>0</v>
      </c>
      <c r="D3540">
        <v>0</v>
      </c>
      <c r="E3540">
        <v>0</v>
      </c>
      <c r="F3540">
        <v>1</v>
      </c>
      <c r="G3540">
        <v>0</v>
      </c>
      <c r="H3540">
        <v>0</v>
      </c>
      <c r="I3540">
        <v>1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1</v>
      </c>
      <c r="T3540" s="5">
        <v>3</v>
      </c>
    </row>
    <row r="3541" spans="1:20" x14ac:dyDescent="0.2">
      <c r="A3541">
        <v>3608</v>
      </c>
      <c r="B3541">
        <v>0</v>
      </c>
      <c r="C3541">
        <v>0</v>
      </c>
      <c r="D3541">
        <v>0</v>
      </c>
      <c r="E3541">
        <v>0</v>
      </c>
      <c r="F3541">
        <v>1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 s="5">
        <v>1</v>
      </c>
    </row>
    <row r="3542" spans="1:20" x14ac:dyDescent="0.2">
      <c r="A3542">
        <v>3609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 s="5">
        <v>1</v>
      </c>
    </row>
    <row r="3543" spans="1:20" x14ac:dyDescent="0.2">
      <c r="A3543">
        <v>3610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1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 s="5">
        <v>1</v>
      </c>
    </row>
    <row r="3544" spans="1:20" x14ac:dyDescent="0.2">
      <c r="A3544">
        <v>3611</v>
      </c>
      <c r="B3544">
        <v>0</v>
      </c>
      <c r="C3544">
        <v>0</v>
      </c>
      <c r="D3544">
        <v>1</v>
      </c>
      <c r="E3544">
        <v>1</v>
      </c>
      <c r="F3544">
        <v>1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 s="5">
        <v>3</v>
      </c>
    </row>
    <row r="3545" spans="1:20" x14ac:dyDescent="0.2">
      <c r="A3545">
        <v>3612</v>
      </c>
      <c r="B3545">
        <v>0</v>
      </c>
      <c r="C3545">
        <v>1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1</v>
      </c>
      <c r="N3545">
        <v>0</v>
      </c>
      <c r="O3545">
        <v>1</v>
      </c>
      <c r="P3545">
        <v>0</v>
      </c>
      <c r="Q3545">
        <v>0</v>
      </c>
      <c r="R3545">
        <v>0</v>
      </c>
      <c r="S3545">
        <v>0</v>
      </c>
      <c r="T3545" s="5">
        <v>3</v>
      </c>
    </row>
    <row r="3546" spans="1:20" x14ac:dyDescent="0.2">
      <c r="A3546">
        <v>3613</v>
      </c>
      <c r="B3546">
        <v>0</v>
      </c>
      <c r="C3546">
        <v>0</v>
      </c>
      <c r="D3546">
        <v>0</v>
      </c>
      <c r="E3546">
        <v>0</v>
      </c>
      <c r="F3546">
        <v>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 s="5">
        <v>1</v>
      </c>
    </row>
    <row r="3547" spans="1:20" x14ac:dyDescent="0.2">
      <c r="A3547">
        <v>3614</v>
      </c>
      <c r="B3547">
        <v>0</v>
      </c>
      <c r="C3547">
        <v>0</v>
      </c>
      <c r="D3547">
        <v>0</v>
      </c>
      <c r="E3547">
        <v>0</v>
      </c>
      <c r="F3547">
        <v>1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1</v>
      </c>
      <c r="P3547">
        <v>0</v>
      </c>
      <c r="Q3547">
        <v>0</v>
      </c>
      <c r="R3547">
        <v>0</v>
      </c>
      <c r="S3547">
        <v>0</v>
      </c>
      <c r="T3547" s="5">
        <v>2</v>
      </c>
    </row>
    <row r="3548" spans="1:20" x14ac:dyDescent="0.2">
      <c r="A3548">
        <v>3615</v>
      </c>
      <c r="B3548">
        <v>0</v>
      </c>
      <c r="C3548">
        <v>0</v>
      </c>
      <c r="D3548">
        <v>1</v>
      </c>
      <c r="E3548">
        <v>1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 s="5">
        <v>2</v>
      </c>
    </row>
    <row r="3549" spans="1:20" x14ac:dyDescent="0.2">
      <c r="A3549">
        <v>3616</v>
      </c>
      <c r="B3549">
        <v>0</v>
      </c>
      <c r="C3549">
        <v>0</v>
      </c>
      <c r="D3549">
        <v>0</v>
      </c>
      <c r="E3549">
        <v>0</v>
      </c>
      <c r="F3549">
        <v>1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1</v>
      </c>
      <c r="P3549">
        <v>0</v>
      </c>
      <c r="Q3549">
        <v>0</v>
      </c>
      <c r="R3549">
        <v>0</v>
      </c>
      <c r="S3549">
        <v>0</v>
      </c>
      <c r="T3549" s="5">
        <v>2</v>
      </c>
    </row>
    <row r="3550" spans="1:20" x14ac:dyDescent="0.2">
      <c r="A3550">
        <v>3617</v>
      </c>
      <c r="B3550">
        <v>0</v>
      </c>
      <c r="C3550">
        <v>0</v>
      </c>
      <c r="D3550">
        <v>0</v>
      </c>
      <c r="E3550">
        <v>0</v>
      </c>
      <c r="F3550">
        <v>1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 s="5">
        <v>1</v>
      </c>
    </row>
    <row r="3551" spans="1:20" x14ac:dyDescent="0.2">
      <c r="A3551">
        <v>3618</v>
      </c>
      <c r="B3551">
        <v>0</v>
      </c>
      <c r="C3551">
        <v>0</v>
      </c>
      <c r="D3551">
        <v>0</v>
      </c>
      <c r="E3551">
        <v>0</v>
      </c>
      <c r="F3551">
        <v>1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 s="5">
        <v>1</v>
      </c>
    </row>
    <row r="3552" spans="1:20" x14ac:dyDescent="0.2">
      <c r="A3552">
        <v>3619</v>
      </c>
      <c r="B3552">
        <v>0</v>
      </c>
      <c r="C3552">
        <v>0</v>
      </c>
      <c r="D3552">
        <v>0</v>
      </c>
      <c r="E3552">
        <v>0</v>
      </c>
      <c r="F3552">
        <v>1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 s="5">
        <v>1</v>
      </c>
    </row>
    <row r="3553" spans="1:20" x14ac:dyDescent="0.2">
      <c r="A3553">
        <v>3620</v>
      </c>
      <c r="B3553">
        <v>0</v>
      </c>
      <c r="C3553">
        <v>0</v>
      </c>
      <c r="D3553">
        <v>0</v>
      </c>
      <c r="E3553">
        <v>0</v>
      </c>
      <c r="F3553">
        <v>1</v>
      </c>
      <c r="G3553">
        <v>0</v>
      </c>
      <c r="H3553">
        <v>0</v>
      </c>
      <c r="I3553">
        <v>1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 s="5">
        <v>2</v>
      </c>
    </row>
    <row r="3554" spans="1:20" x14ac:dyDescent="0.2">
      <c r="A3554">
        <v>3621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1</v>
      </c>
      <c r="J3554">
        <v>0</v>
      </c>
      <c r="K3554">
        <v>0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 s="5">
        <v>2</v>
      </c>
    </row>
    <row r="3555" spans="1:20" x14ac:dyDescent="0.2">
      <c r="A3555">
        <v>3622</v>
      </c>
      <c r="B3555">
        <v>0</v>
      </c>
      <c r="C3555">
        <v>0</v>
      </c>
      <c r="D3555">
        <v>0</v>
      </c>
      <c r="E3555">
        <v>0</v>
      </c>
      <c r="F3555">
        <v>1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 s="5">
        <v>1</v>
      </c>
    </row>
    <row r="3556" spans="1:20" x14ac:dyDescent="0.2">
      <c r="A3556">
        <v>3623</v>
      </c>
      <c r="B3556">
        <v>1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1</v>
      </c>
      <c r="R3556">
        <v>0</v>
      </c>
      <c r="S3556">
        <v>0</v>
      </c>
      <c r="T3556" s="5">
        <v>2</v>
      </c>
    </row>
    <row r="3557" spans="1:20" x14ac:dyDescent="0.2">
      <c r="A3557">
        <v>3624</v>
      </c>
      <c r="B3557">
        <v>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 s="5">
        <v>1</v>
      </c>
    </row>
    <row r="3558" spans="1:20" x14ac:dyDescent="0.2">
      <c r="A3558">
        <v>3625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1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 s="5">
        <v>1</v>
      </c>
    </row>
    <row r="3559" spans="1:20" x14ac:dyDescent="0.2">
      <c r="A3559">
        <v>3626</v>
      </c>
      <c r="B3559">
        <v>0</v>
      </c>
      <c r="C3559">
        <v>0</v>
      </c>
      <c r="D3559">
        <v>0</v>
      </c>
      <c r="E3559">
        <v>0</v>
      </c>
      <c r="F3559">
        <v>1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 s="5">
        <v>1</v>
      </c>
    </row>
    <row r="3560" spans="1:20" x14ac:dyDescent="0.2">
      <c r="A3560">
        <v>3627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1</v>
      </c>
      <c r="M3560">
        <v>0</v>
      </c>
      <c r="N3560">
        <v>0</v>
      </c>
      <c r="O3560">
        <v>0</v>
      </c>
      <c r="P3560">
        <v>0</v>
      </c>
      <c r="Q3560">
        <v>1</v>
      </c>
      <c r="R3560">
        <v>0</v>
      </c>
      <c r="S3560">
        <v>0</v>
      </c>
      <c r="T3560" s="5">
        <v>2</v>
      </c>
    </row>
    <row r="3561" spans="1:20" x14ac:dyDescent="0.2">
      <c r="A3561">
        <v>3628</v>
      </c>
      <c r="B3561">
        <v>1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1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1</v>
      </c>
      <c r="S3561">
        <v>0</v>
      </c>
      <c r="T3561" s="5">
        <v>3</v>
      </c>
    </row>
    <row r="3562" spans="1:20" x14ac:dyDescent="0.2">
      <c r="A3562">
        <v>3629</v>
      </c>
      <c r="B3562">
        <v>0</v>
      </c>
      <c r="C3562">
        <v>0</v>
      </c>
      <c r="D3562">
        <v>0</v>
      </c>
      <c r="E3562">
        <v>0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 s="5">
        <v>1</v>
      </c>
    </row>
    <row r="3563" spans="1:20" x14ac:dyDescent="0.2">
      <c r="A3563">
        <v>3630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1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 s="5">
        <v>1</v>
      </c>
    </row>
    <row r="3564" spans="1:20" x14ac:dyDescent="0.2">
      <c r="A3564">
        <v>3631</v>
      </c>
      <c r="B3564">
        <v>0</v>
      </c>
      <c r="C3564">
        <v>0</v>
      </c>
      <c r="D3564">
        <v>0</v>
      </c>
      <c r="E3564">
        <v>0</v>
      </c>
      <c r="F3564">
        <v>1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 s="5">
        <v>1</v>
      </c>
    </row>
    <row r="3565" spans="1:20" x14ac:dyDescent="0.2">
      <c r="A3565">
        <v>3632</v>
      </c>
      <c r="B3565">
        <v>0</v>
      </c>
      <c r="C3565">
        <v>0</v>
      </c>
      <c r="D3565">
        <v>0</v>
      </c>
      <c r="E3565">
        <v>0</v>
      </c>
      <c r="F3565">
        <v>1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 s="5">
        <v>1</v>
      </c>
    </row>
    <row r="3566" spans="1:20" x14ac:dyDescent="0.2">
      <c r="A3566">
        <v>3633</v>
      </c>
      <c r="B3566">
        <v>1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 s="5">
        <v>1</v>
      </c>
    </row>
    <row r="3567" spans="1:20" x14ac:dyDescent="0.2">
      <c r="A3567">
        <v>3634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0</v>
      </c>
      <c r="S3567">
        <v>0</v>
      </c>
      <c r="T3567" s="5">
        <v>1</v>
      </c>
    </row>
    <row r="3568" spans="1:20" x14ac:dyDescent="0.2">
      <c r="A3568">
        <v>3635</v>
      </c>
      <c r="B3568">
        <v>1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 s="5">
        <v>1</v>
      </c>
    </row>
    <row r="3569" spans="1:20" x14ac:dyDescent="0.2">
      <c r="A3569">
        <v>3636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1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 s="5">
        <v>1</v>
      </c>
    </row>
    <row r="3570" spans="1:20" x14ac:dyDescent="0.2">
      <c r="A3570">
        <v>3637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1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 s="5">
        <v>1</v>
      </c>
    </row>
    <row r="3571" spans="1:20" x14ac:dyDescent="0.2">
      <c r="A3571">
        <v>3638</v>
      </c>
      <c r="B3571">
        <v>1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1</v>
      </c>
      <c r="P3571">
        <v>1</v>
      </c>
      <c r="Q3571">
        <v>0</v>
      </c>
      <c r="R3571">
        <v>0</v>
      </c>
      <c r="S3571">
        <v>0</v>
      </c>
      <c r="T3571" s="5">
        <v>3</v>
      </c>
    </row>
    <row r="3572" spans="1:20" x14ac:dyDescent="0.2">
      <c r="A3572">
        <v>3639</v>
      </c>
      <c r="B3572">
        <v>1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 s="5">
        <v>1</v>
      </c>
    </row>
    <row r="3573" spans="1:20" x14ac:dyDescent="0.2">
      <c r="A3573">
        <v>3640</v>
      </c>
      <c r="B3573">
        <v>0</v>
      </c>
      <c r="C3573">
        <v>0</v>
      </c>
      <c r="D3573">
        <v>0</v>
      </c>
      <c r="E3573">
        <v>0</v>
      </c>
      <c r="F3573">
        <v>1</v>
      </c>
      <c r="G3573">
        <v>0</v>
      </c>
      <c r="H3573">
        <v>0</v>
      </c>
      <c r="I3573">
        <v>1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 s="5">
        <v>2</v>
      </c>
    </row>
    <row r="3574" spans="1:20" x14ac:dyDescent="0.2">
      <c r="A3574">
        <v>3641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1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 s="5">
        <v>1</v>
      </c>
    </row>
    <row r="3575" spans="1:20" x14ac:dyDescent="0.2">
      <c r="A3575">
        <v>3642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1</v>
      </c>
      <c r="T3575" s="5">
        <v>1</v>
      </c>
    </row>
    <row r="3576" spans="1:20" x14ac:dyDescent="0.2">
      <c r="A3576">
        <v>3643</v>
      </c>
      <c r="B3576">
        <v>1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1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1</v>
      </c>
      <c r="S3576">
        <v>0</v>
      </c>
      <c r="T3576" s="5">
        <v>3</v>
      </c>
    </row>
    <row r="3577" spans="1:20" x14ac:dyDescent="0.2">
      <c r="A3577">
        <v>3644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1</v>
      </c>
      <c r="T3577" s="5">
        <v>1</v>
      </c>
    </row>
    <row r="3578" spans="1:20" x14ac:dyDescent="0.2">
      <c r="A3578">
        <v>3645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1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 s="5">
        <v>1</v>
      </c>
    </row>
    <row r="3579" spans="1:20" x14ac:dyDescent="0.2">
      <c r="A3579">
        <v>3646</v>
      </c>
      <c r="B3579">
        <v>0</v>
      </c>
      <c r="C3579">
        <v>0</v>
      </c>
      <c r="D3579">
        <v>0</v>
      </c>
      <c r="E3579">
        <v>0</v>
      </c>
      <c r="F3579">
        <v>1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 s="5">
        <v>1</v>
      </c>
    </row>
    <row r="3580" spans="1:20" x14ac:dyDescent="0.2">
      <c r="A3580">
        <v>3647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1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 s="5">
        <v>1</v>
      </c>
    </row>
    <row r="3581" spans="1:20" x14ac:dyDescent="0.2">
      <c r="A3581">
        <v>3648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1</v>
      </c>
      <c r="M3581">
        <v>0</v>
      </c>
      <c r="N3581">
        <v>0</v>
      </c>
      <c r="O3581">
        <v>0</v>
      </c>
      <c r="P3581">
        <v>1</v>
      </c>
      <c r="Q3581">
        <v>0</v>
      </c>
      <c r="R3581">
        <v>0</v>
      </c>
      <c r="S3581">
        <v>0</v>
      </c>
      <c r="T3581" s="5">
        <v>2</v>
      </c>
    </row>
    <row r="3582" spans="1:20" x14ac:dyDescent="0.2">
      <c r="A3582">
        <v>3649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1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 s="5">
        <v>1</v>
      </c>
    </row>
    <row r="3583" spans="1:20" x14ac:dyDescent="0.2">
      <c r="A3583">
        <v>3650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1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 s="5">
        <v>1</v>
      </c>
    </row>
    <row r="3584" spans="1:20" x14ac:dyDescent="0.2">
      <c r="A3584">
        <v>3651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1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 s="5">
        <v>1</v>
      </c>
    </row>
    <row r="3585" spans="1:20" x14ac:dyDescent="0.2">
      <c r="A3585">
        <v>3652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1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 s="5">
        <v>1</v>
      </c>
    </row>
    <row r="3586" spans="1:20" x14ac:dyDescent="0.2">
      <c r="A3586">
        <v>3653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1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 s="5">
        <v>1</v>
      </c>
    </row>
    <row r="3587" spans="1:20" x14ac:dyDescent="0.2">
      <c r="A3587">
        <v>3654</v>
      </c>
      <c r="B3587">
        <v>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1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1</v>
      </c>
      <c r="S3587">
        <v>0</v>
      </c>
      <c r="T3587" s="5">
        <v>3</v>
      </c>
    </row>
    <row r="3588" spans="1:20" x14ac:dyDescent="0.2">
      <c r="A3588">
        <v>3655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1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 s="5">
        <v>1</v>
      </c>
    </row>
    <row r="3589" spans="1:20" x14ac:dyDescent="0.2">
      <c r="A3589">
        <v>3656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1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 s="5">
        <v>1</v>
      </c>
    </row>
    <row r="3590" spans="1:20" x14ac:dyDescent="0.2">
      <c r="A3590">
        <v>3657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1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 s="5">
        <v>1</v>
      </c>
    </row>
    <row r="3591" spans="1:20" x14ac:dyDescent="0.2">
      <c r="A3591">
        <v>3658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1</v>
      </c>
      <c r="Q3591">
        <v>0</v>
      </c>
      <c r="R3591">
        <v>0</v>
      </c>
      <c r="S3591">
        <v>0</v>
      </c>
      <c r="T3591" s="5">
        <v>1</v>
      </c>
    </row>
    <row r="3592" spans="1:20" x14ac:dyDescent="0.2">
      <c r="A3592">
        <v>3659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1</v>
      </c>
      <c r="Q3592">
        <v>1</v>
      </c>
      <c r="R3592">
        <v>0</v>
      </c>
      <c r="S3592">
        <v>0</v>
      </c>
      <c r="T3592" s="5">
        <v>2</v>
      </c>
    </row>
    <row r="3593" spans="1:20" x14ac:dyDescent="0.2">
      <c r="A3593">
        <v>3660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1</v>
      </c>
      <c r="M3593">
        <v>0</v>
      </c>
      <c r="N3593">
        <v>0</v>
      </c>
      <c r="O3593">
        <v>0</v>
      </c>
      <c r="P3593">
        <v>1</v>
      </c>
      <c r="Q3593">
        <v>1</v>
      </c>
      <c r="R3593">
        <v>0</v>
      </c>
      <c r="S3593">
        <v>0</v>
      </c>
      <c r="T3593" s="5">
        <v>3</v>
      </c>
    </row>
    <row r="3594" spans="1:20" x14ac:dyDescent="0.2">
      <c r="A3594">
        <v>3661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1</v>
      </c>
      <c r="M3594">
        <v>0</v>
      </c>
      <c r="N3594">
        <v>0</v>
      </c>
      <c r="O3594">
        <v>0</v>
      </c>
      <c r="P3594">
        <v>1</v>
      </c>
      <c r="Q3594">
        <v>1</v>
      </c>
      <c r="R3594">
        <v>0</v>
      </c>
      <c r="S3594">
        <v>0</v>
      </c>
      <c r="T3594" s="5">
        <v>3</v>
      </c>
    </row>
    <row r="3595" spans="1:20" x14ac:dyDescent="0.2">
      <c r="A3595">
        <v>3662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1</v>
      </c>
      <c r="M3595">
        <v>0</v>
      </c>
      <c r="N3595">
        <v>0</v>
      </c>
      <c r="O3595">
        <v>0</v>
      </c>
      <c r="P3595">
        <v>1</v>
      </c>
      <c r="Q3595">
        <v>1</v>
      </c>
      <c r="R3595">
        <v>0</v>
      </c>
      <c r="S3595">
        <v>0</v>
      </c>
      <c r="T3595" s="5">
        <v>3</v>
      </c>
    </row>
    <row r="3596" spans="1:20" x14ac:dyDescent="0.2">
      <c r="A3596">
        <v>3663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1</v>
      </c>
      <c r="M3596">
        <v>0</v>
      </c>
      <c r="N3596">
        <v>0</v>
      </c>
      <c r="O3596">
        <v>0</v>
      </c>
      <c r="P3596">
        <v>1</v>
      </c>
      <c r="Q3596">
        <v>1</v>
      </c>
      <c r="R3596">
        <v>0</v>
      </c>
      <c r="S3596">
        <v>0</v>
      </c>
      <c r="T3596" s="5">
        <v>3</v>
      </c>
    </row>
    <row r="3597" spans="1:20" x14ac:dyDescent="0.2">
      <c r="A3597">
        <v>3664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1</v>
      </c>
      <c r="M3597">
        <v>0</v>
      </c>
      <c r="N3597">
        <v>0</v>
      </c>
      <c r="O3597">
        <v>0</v>
      </c>
      <c r="P3597">
        <v>1</v>
      </c>
      <c r="Q3597">
        <v>1</v>
      </c>
      <c r="R3597">
        <v>0</v>
      </c>
      <c r="S3597">
        <v>0</v>
      </c>
      <c r="T3597" s="5">
        <v>3</v>
      </c>
    </row>
    <row r="3598" spans="1:20" x14ac:dyDescent="0.2">
      <c r="A3598">
        <v>3665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1</v>
      </c>
      <c r="M3598">
        <v>0</v>
      </c>
      <c r="N3598">
        <v>0</v>
      </c>
      <c r="O3598">
        <v>0</v>
      </c>
      <c r="P3598">
        <v>1</v>
      </c>
      <c r="Q3598">
        <v>1</v>
      </c>
      <c r="R3598">
        <v>0</v>
      </c>
      <c r="S3598">
        <v>0</v>
      </c>
      <c r="T3598" s="5">
        <v>3</v>
      </c>
    </row>
    <row r="3599" spans="1:20" x14ac:dyDescent="0.2">
      <c r="A3599">
        <v>3666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1</v>
      </c>
      <c r="M3599">
        <v>0</v>
      </c>
      <c r="N3599">
        <v>0</v>
      </c>
      <c r="O3599">
        <v>0</v>
      </c>
      <c r="P3599">
        <v>1</v>
      </c>
      <c r="Q3599">
        <v>1</v>
      </c>
      <c r="R3599">
        <v>0</v>
      </c>
      <c r="S3599">
        <v>0</v>
      </c>
      <c r="T3599" s="5">
        <v>3</v>
      </c>
    </row>
    <row r="3600" spans="1:20" x14ac:dyDescent="0.2">
      <c r="A3600">
        <v>3667</v>
      </c>
      <c r="B3600">
        <v>1</v>
      </c>
      <c r="C3600">
        <v>0</v>
      </c>
      <c r="D3600">
        <v>0</v>
      </c>
      <c r="E3600">
        <v>0</v>
      </c>
      <c r="F3600">
        <v>1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 s="5">
        <v>2</v>
      </c>
    </row>
    <row r="3601" spans="1:20" x14ac:dyDescent="0.2">
      <c r="A3601">
        <v>3668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1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0</v>
      </c>
      <c r="S3601">
        <v>0</v>
      </c>
      <c r="T3601" s="5">
        <v>2</v>
      </c>
    </row>
    <row r="3602" spans="1:20" x14ac:dyDescent="0.2">
      <c r="A3602">
        <v>3669</v>
      </c>
      <c r="B3602">
        <v>0</v>
      </c>
      <c r="C3602">
        <v>0</v>
      </c>
      <c r="D3602">
        <v>0</v>
      </c>
      <c r="E3602">
        <v>0</v>
      </c>
      <c r="F3602">
        <v>1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 s="5">
        <v>1</v>
      </c>
    </row>
    <row r="3603" spans="1:20" x14ac:dyDescent="0.2">
      <c r="A3603">
        <v>3670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1</v>
      </c>
      <c r="S3603">
        <v>0</v>
      </c>
      <c r="T3603" s="5">
        <v>1</v>
      </c>
    </row>
    <row r="3604" spans="1:20" x14ac:dyDescent="0.2">
      <c r="A3604">
        <v>3671</v>
      </c>
      <c r="B3604">
        <v>0</v>
      </c>
      <c r="C3604">
        <v>0</v>
      </c>
      <c r="D3604">
        <v>0</v>
      </c>
      <c r="E3604">
        <v>0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1</v>
      </c>
      <c r="T3604" s="5">
        <v>2</v>
      </c>
    </row>
    <row r="3605" spans="1:20" x14ac:dyDescent="0.2">
      <c r="A3605">
        <v>3672</v>
      </c>
      <c r="B3605">
        <v>0</v>
      </c>
      <c r="C3605">
        <v>1</v>
      </c>
      <c r="D3605">
        <v>0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 s="5">
        <v>2</v>
      </c>
    </row>
    <row r="3606" spans="1:20" x14ac:dyDescent="0.2">
      <c r="A3606">
        <v>3673</v>
      </c>
      <c r="B3606">
        <v>0</v>
      </c>
      <c r="C3606">
        <v>1</v>
      </c>
      <c r="D3606">
        <v>0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 s="5">
        <v>2</v>
      </c>
    </row>
    <row r="3607" spans="1:20" x14ac:dyDescent="0.2">
      <c r="A3607">
        <v>3674</v>
      </c>
      <c r="B3607">
        <v>0</v>
      </c>
      <c r="C3607">
        <v>1</v>
      </c>
      <c r="D3607">
        <v>0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 s="5">
        <v>2</v>
      </c>
    </row>
    <row r="3608" spans="1:20" x14ac:dyDescent="0.2">
      <c r="A3608">
        <v>3675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1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 s="5">
        <v>1</v>
      </c>
    </row>
    <row r="3609" spans="1:20" x14ac:dyDescent="0.2">
      <c r="A3609">
        <v>3676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1</v>
      </c>
      <c r="J3609">
        <v>0</v>
      </c>
      <c r="K3609">
        <v>0</v>
      </c>
      <c r="L3609">
        <v>1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 s="5">
        <v>2</v>
      </c>
    </row>
    <row r="3610" spans="1:20" x14ac:dyDescent="0.2">
      <c r="A3610">
        <v>3677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1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 s="5">
        <v>1</v>
      </c>
    </row>
    <row r="3611" spans="1:20" x14ac:dyDescent="0.2">
      <c r="A3611">
        <v>3678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1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 s="5">
        <v>1</v>
      </c>
    </row>
    <row r="3612" spans="1:20" x14ac:dyDescent="0.2">
      <c r="A3612">
        <v>3679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1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 s="5">
        <v>1</v>
      </c>
    </row>
    <row r="3613" spans="1:20" x14ac:dyDescent="0.2">
      <c r="A3613">
        <v>3680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1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 s="5">
        <v>1</v>
      </c>
    </row>
    <row r="3614" spans="1:20" x14ac:dyDescent="0.2">
      <c r="A3614">
        <v>3681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1</v>
      </c>
      <c r="T3614" s="5">
        <v>1</v>
      </c>
    </row>
    <row r="3615" spans="1:20" x14ac:dyDescent="0.2">
      <c r="A3615">
        <v>3682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1</v>
      </c>
      <c r="T3615" s="5">
        <v>1</v>
      </c>
    </row>
    <row r="3616" spans="1:20" x14ac:dyDescent="0.2">
      <c r="A3616">
        <v>3683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1</v>
      </c>
      <c r="J3616">
        <v>0</v>
      </c>
      <c r="K3616">
        <v>1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 s="5">
        <v>2</v>
      </c>
    </row>
    <row r="3617" spans="1:20" x14ac:dyDescent="0.2">
      <c r="A3617">
        <v>3684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1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1</v>
      </c>
      <c r="P3617">
        <v>0</v>
      </c>
      <c r="Q3617">
        <v>0</v>
      </c>
      <c r="R3617">
        <v>0</v>
      </c>
      <c r="S3617">
        <v>0</v>
      </c>
      <c r="T3617" s="5">
        <v>2</v>
      </c>
    </row>
    <row r="3618" spans="1:20" x14ac:dyDescent="0.2">
      <c r="A3618">
        <v>3685</v>
      </c>
      <c r="B3618">
        <v>0</v>
      </c>
      <c r="C3618">
        <v>0</v>
      </c>
      <c r="D3618">
        <v>0</v>
      </c>
      <c r="E3618">
        <v>0</v>
      </c>
      <c r="F3618">
        <v>1</v>
      </c>
      <c r="G3618">
        <v>0</v>
      </c>
      <c r="H3618">
        <v>0</v>
      </c>
      <c r="I3618">
        <v>1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1</v>
      </c>
      <c r="P3618">
        <v>0</v>
      </c>
      <c r="Q3618">
        <v>0</v>
      </c>
      <c r="R3618">
        <v>0</v>
      </c>
      <c r="S3618">
        <v>0</v>
      </c>
      <c r="T3618" s="5">
        <v>3</v>
      </c>
    </row>
    <row r="3619" spans="1:20" x14ac:dyDescent="0.2">
      <c r="A3619">
        <v>3686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0</v>
      </c>
      <c r="S3619">
        <v>0</v>
      </c>
      <c r="T3619" s="5">
        <v>1</v>
      </c>
    </row>
    <row r="3620" spans="1:20" x14ac:dyDescent="0.2">
      <c r="A3620">
        <v>3687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1</v>
      </c>
      <c r="Q3620">
        <v>0</v>
      </c>
      <c r="R3620">
        <v>0</v>
      </c>
      <c r="S3620">
        <v>0</v>
      </c>
      <c r="T3620" s="5">
        <v>1</v>
      </c>
    </row>
    <row r="3621" spans="1:20" x14ac:dyDescent="0.2">
      <c r="A3621">
        <v>3688</v>
      </c>
      <c r="B3621">
        <v>0</v>
      </c>
      <c r="C3621">
        <v>0</v>
      </c>
      <c r="D3621">
        <v>0</v>
      </c>
      <c r="E3621">
        <v>0</v>
      </c>
      <c r="F3621">
        <v>1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 s="5">
        <v>1</v>
      </c>
    </row>
    <row r="3622" spans="1:20" x14ac:dyDescent="0.2">
      <c r="A3622">
        <v>3689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 s="5">
        <v>1</v>
      </c>
    </row>
    <row r="3623" spans="1:20" x14ac:dyDescent="0.2">
      <c r="A3623">
        <v>3690</v>
      </c>
      <c r="B3623">
        <v>0</v>
      </c>
      <c r="C3623">
        <v>0</v>
      </c>
      <c r="D3623">
        <v>0</v>
      </c>
      <c r="E3623">
        <v>0</v>
      </c>
      <c r="F3623">
        <v>1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 s="5">
        <v>1</v>
      </c>
    </row>
    <row r="3624" spans="1:20" x14ac:dyDescent="0.2">
      <c r="A3624">
        <v>3691</v>
      </c>
      <c r="B3624">
        <v>0</v>
      </c>
      <c r="C3624">
        <v>0</v>
      </c>
      <c r="D3624">
        <v>0</v>
      </c>
      <c r="E3624">
        <v>0</v>
      </c>
      <c r="F3624">
        <v>1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 s="5">
        <v>1</v>
      </c>
    </row>
    <row r="3625" spans="1:20" x14ac:dyDescent="0.2">
      <c r="A3625">
        <v>3692</v>
      </c>
      <c r="B3625">
        <v>0</v>
      </c>
      <c r="C3625">
        <v>0</v>
      </c>
      <c r="D3625">
        <v>0</v>
      </c>
      <c r="E3625">
        <v>0</v>
      </c>
      <c r="F3625">
        <v>1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1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 s="5">
        <v>2</v>
      </c>
    </row>
    <row r="3626" spans="1:20" x14ac:dyDescent="0.2">
      <c r="A3626">
        <v>3693</v>
      </c>
      <c r="B3626">
        <v>0</v>
      </c>
      <c r="C3626">
        <v>0</v>
      </c>
      <c r="D3626">
        <v>0</v>
      </c>
      <c r="E3626">
        <v>0</v>
      </c>
      <c r="F3626">
        <v>1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1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 s="5">
        <v>2</v>
      </c>
    </row>
    <row r="3627" spans="1:20" x14ac:dyDescent="0.2">
      <c r="A3627">
        <v>3694</v>
      </c>
      <c r="B3627">
        <v>0</v>
      </c>
      <c r="C3627">
        <v>0</v>
      </c>
      <c r="D3627">
        <v>0</v>
      </c>
      <c r="E3627">
        <v>0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1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 s="5">
        <v>2</v>
      </c>
    </row>
    <row r="3628" spans="1:20" x14ac:dyDescent="0.2">
      <c r="A3628">
        <v>3695</v>
      </c>
      <c r="B3628">
        <v>0</v>
      </c>
      <c r="C3628">
        <v>0</v>
      </c>
      <c r="D3628">
        <v>0</v>
      </c>
      <c r="E3628">
        <v>0</v>
      </c>
      <c r="F3628">
        <v>1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1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 s="5">
        <v>2</v>
      </c>
    </row>
    <row r="3629" spans="1:20" x14ac:dyDescent="0.2">
      <c r="A3629">
        <v>3696</v>
      </c>
      <c r="B3629">
        <v>0</v>
      </c>
      <c r="C3629">
        <v>0</v>
      </c>
      <c r="D3629">
        <v>0</v>
      </c>
      <c r="E3629">
        <v>0</v>
      </c>
      <c r="F3629">
        <v>1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1</v>
      </c>
      <c r="M3629">
        <v>0</v>
      </c>
      <c r="N3629">
        <v>0</v>
      </c>
      <c r="O3629">
        <v>0</v>
      </c>
      <c r="P3629">
        <v>1</v>
      </c>
      <c r="Q3629">
        <v>0</v>
      </c>
      <c r="R3629">
        <v>0</v>
      </c>
      <c r="S3629">
        <v>0</v>
      </c>
      <c r="T3629" s="5">
        <v>3</v>
      </c>
    </row>
    <row r="3630" spans="1:20" x14ac:dyDescent="0.2">
      <c r="A3630">
        <v>3697</v>
      </c>
      <c r="B3630">
        <v>1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1</v>
      </c>
      <c r="Q3630">
        <v>1</v>
      </c>
      <c r="R3630">
        <v>0</v>
      </c>
      <c r="S3630">
        <v>0</v>
      </c>
      <c r="T3630" s="5">
        <v>3</v>
      </c>
    </row>
    <row r="3631" spans="1:20" x14ac:dyDescent="0.2">
      <c r="A3631">
        <v>3698</v>
      </c>
      <c r="B3631">
        <v>1</v>
      </c>
      <c r="C3631">
        <v>1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1</v>
      </c>
      <c r="Q3631">
        <v>0</v>
      </c>
      <c r="R3631">
        <v>0</v>
      </c>
      <c r="S3631">
        <v>0</v>
      </c>
      <c r="T3631" s="5">
        <v>3</v>
      </c>
    </row>
    <row r="3632" spans="1:20" x14ac:dyDescent="0.2">
      <c r="A3632">
        <v>3699</v>
      </c>
      <c r="B3632">
        <v>0</v>
      </c>
      <c r="C3632">
        <v>1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1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1</v>
      </c>
      <c r="P3632">
        <v>1</v>
      </c>
      <c r="Q3632">
        <v>0</v>
      </c>
      <c r="R3632">
        <v>0</v>
      </c>
      <c r="S3632">
        <v>0</v>
      </c>
      <c r="T3632" s="5">
        <v>4</v>
      </c>
    </row>
    <row r="3633" spans="1:20" x14ac:dyDescent="0.2">
      <c r="A3633">
        <v>3700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1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1</v>
      </c>
      <c r="Q3633">
        <v>0</v>
      </c>
      <c r="R3633">
        <v>0</v>
      </c>
      <c r="S3633">
        <v>0</v>
      </c>
      <c r="T3633" s="5">
        <v>2</v>
      </c>
    </row>
    <row r="3634" spans="1:20" x14ac:dyDescent="0.2">
      <c r="A3634">
        <v>3701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1</v>
      </c>
      <c r="H3634">
        <v>0</v>
      </c>
      <c r="I3634">
        <v>1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1</v>
      </c>
      <c r="Q3634">
        <v>0</v>
      </c>
      <c r="R3634">
        <v>0</v>
      </c>
      <c r="S3634">
        <v>0</v>
      </c>
      <c r="T3634" s="5">
        <v>3</v>
      </c>
    </row>
    <row r="3635" spans="1:20" x14ac:dyDescent="0.2">
      <c r="A3635">
        <v>3702</v>
      </c>
      <c r="B3635">
        <v>1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1</v>
      </c>
      <c r="Q3635">
        <v>0</v>
      </c>
      <c r="R3635">
        <v>0</v>
      </c>
      <c r="S3635">
        <v>0</v>
      </c>
      <c r="T3635" s="5">
        <v>2</v>
      </c>
    </row>
    <row r="3636" spans="1:20" x14ac:dyDescent="0.2">
      <c r="A3636">
        <v>3703</v>
      </c>
      <c r="B3636">
        <v>1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1</v>
      </c>
      <c r="Q3636">
        <v>0</v>
      </c>
      <c r="R3636">
        <v>0</v>
      </c>
      <c r="S3636">
        <v>0</v>
      </c>
      <c r="T3636" s="5">
        <v>2</v>
      </c>
    </row>
    <row r="3637" spans="1:20" x14ac:dyDescent="0.2">
      <c r="A3637">
        <v>3704</v>
      </c>
      <c r="B3637">
        <v>1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1</v>
      </c>
      <c r="Q3637">
        <v>0</v>
      </c>
      <c r="R3637">
        <v>0</v>
      </c>
      <c r="S3637">
        <v>0</v>
      </c>
      <c r="T3637" s="5">
        <v>2</v>
      </c>
    </row>
    <row r="3638" spans="1:20" x14ac:dyDescent="0.2">
      <c r="A3638">
        <v>3705</v>
      </c>
      <c r="B3638">
        <v>1</v>
      </c>
      <c r="C3638">
        <v>1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1</v>
      </c>
      <c r="P3638">
        <v>0</v>
      </c>
      <c r="Q3638">
        <v>1</v>
      </c>
      <c r="R3638">
        <v>0</v>
      </c>
      <c r="S3638">
        <v>0</v>
      </c>
      <c r="T3638" s="5">
        <v>4</v>
      </c>
    </row>
    <row r="3639" spans="1:20" x14ac:dyDescent="0.2">
      <c r="A3639">
        <v>3706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1</v>
      </c>
      <c r="L3639">
        <v>0</v>
      </c>
      <c r="M3639">
        <v>0</v>
      </c>
      <c r="N3639">
        <v>1</v>
      </c>
      <c r="O3639">
        <v>0</v>
      </c>
      <c r="P3639">
        <v>0</v>
      </c>
      <c r="Q3639">
        <v>1</v>
      </c>
      <c r="R3639">
        <v>0</v>
      </c>
      <c r="S3639">
        <v>0</v>
      </c>
      <c r="T3639" s="5">
        <v>3</v>
      </c>
    </row>
    <row r="3640" spans="1:20" x14ac:dyDescent="0.2">
      <c r="A3640">
        <v>3707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1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 s="5">
        <v>1</v>
      </c>
    </row>
    <row r="3641" spans="1:20" x14ac:dyDescent="0.2">
      <c r="A3641">
        <v>3708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1</v>
      </c>
      <c r="M3641">
        <v>0</v>
      </c>
      <c r="N3641">
        <v>0</v>
      </c>
      <c r="O3641">
        <v>0</v>
      </c>
      <c r="P3641">
        <v>0</v>
      </c>
      <c r="Q3641">
        <v>1</v>
      </c>
      <c r="R3641">
        <v>0</v>
      </c>
      <c r="S3641">
        <v>0</v>
      </c>
      <c r="T3641" s="5">
        <v>2</v>
      </c>
    </row>
    <row r="3642" spans="1:20" x14ac:dyDescent="0.2">
      <c r="A3642">
        <v>3709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1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 s="5">
        <v>1</v>
      </c>
    </row>
    <row r="3643" spans="1:20" x14ac:dyDescent="0.2">
      <c r="A3643">
        <v>3710</v>
      </c>
      <c r="B3643">
        <v>1</v>
      </c>
      <c r="C3643">
        <v>0</v>
      </c>
      <c r="D3643">
        <v>0</v>
      </c>
      <c r="E3643">
        <v>0</v>
      </c>
      <c r="F3643">
        <v>1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 s="5">
        <v>2</v>
      </c>
    </row>
    <row r="3644" spans="1:20" x14ac:dyDescent="0.2">
      <c r="A3644">
        <v>3711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1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 s="5">
        <v>1</v>
      </c>
    </row>
    <row r="3645" spans="1:20" x14ac:dyDescent="0.2">
      <c r="A3645">
        <v>3712</v>
      </c>
      <c r="B3645">
        <v>0</v>
      </c>
      <c r="C3645">
        <v>0</v>
      </c>
      <c r="D3645">
        <v>0</v>
      </c>
      <c r="E3645">
        <v>0</v>
      </c>
      <c r="F3645">
        <v>1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 s="5">
        <v>1</v>
      </c>
    </row>
    <row r="3646" spans="1:20" x14ac:dyDescent="0.2">
      <c r="A3646">
        <v>3713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1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 s="5">
        <v>1</v>
      </c>
    </row>
    <row r="3647" spans="1:20" x14ac:dyDescent="0.2">
      <c r="A3647">
        <v>3714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1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 s="5">
        <v>1</v>
      </c>
    </row>
    <row r="3648" spans="1:20" x14ac:dyDescent="0.2">
      <c r="A3648">
        <v>3715</v>
      </c>
      <c r="B3648">
        <v>0</v>
      </c>
      <c r="C3648">
        <v>0</v>
      </c>
      <c r="D3648">
        <v>0</v>
      </c>
      <c r="E3648">
        <v>0</v>
      </c>
      <c r="F3648">
        <v>1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 s="5">
        <v>1</v>
      </c>
    </row>
    <row r="3649" spans="1:20" x14ac:dyDescent="0.2">
      <c r="A3649">
        <v>3716</v>
      </c>
      <c r="B3649">
        <v>1</v>
      </c>
      <c r="C3649">
        <v>0</v>
      </c>
      <c r="D3649">
        <v>0</v>
      </c>
      <c r="E3649">
        <v>0</v>
      </c>
      <c r="F3649">
        <v>0</v>
      </c>
      <c r="G3649">
        <v>1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 s="5">
        <v>2</v>
      </c>
    </row>
    <row r="3650" spans="1:20" x14ac:dyDescent="0.2">
      <c r="A3650">
        <v>3717</v>
      </c>
      <c r="B3650">
        <v>1</v>
      </c>
      <c r="C3650">
        <v>0</v>
      </c>
      <c r="D3650">
        <v>0</v>
      </c>
      <c r="E3650">
        <v>0</v>
      </c>
      <c r="F3650">
        <v>0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 s="5">
        <v>2</v>
      </c>
    </row>
    <row r="3651" spans="1:20" x14ac:dyDescent="0.2">
      <c r="A3651">
        <v>3718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1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 s="5">
        <v>1</v>
      </c>
    </row>
    <row r="3652" spans="1:20" x14ac:dyDescent="0.2">
      <c r="A3652">
        <v>3719</v>
      </c>
      <c r="B3652">
        <v>0</v>
      </c>
      <c r="C3652">
        <v>0</v>
      </c>
      <c r="D3652">
        <v>0</v>
      </c>
      <c r="E3652">
        <v>0</v>
      </c>
      <c r="F3652">
        <v>1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1</v>
      </c>
      <c r="P3652">
        <v>0</v>
      </c>
      <c r="Q3652">
        <v>0</v>
      </c>
      <c r="R3652">
        <v>0</v>
      </c>
      <c r="S3652">
        <v>0</v>
      </c>
      <c r="T3652" s="5">
        <v>2</v>
      </c>
    </row>
    <row r="3653" spans="1:20" x14ac:dyDescent="0.2">
      <c r="A3653">
        <v>3720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1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 s="5">
        <v>1</v>
      </c>
    </row>
    <row r="3654" spans="1:20" x14ac:dyDescent="0.2">
      <c r="A3654">
        <v>3721</v>
      </c>
      <c r="B3654">
        <v>0</v>
      </c>
      <c r="C3654">
        <v>0</v>
      </c>
      <c r="D3654">
        <v>0</v>
      </c>
      <c r="E3654">
        <v>0</v>
      </c>
      <c r="F3654">
        <v>1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 s="5">
        <v>1</v>
      </c>
    </row>
    <row r="3655" spans="1:20" x14ac:dyDescent="0.2">
      <c r="A3655">
        <v>3722</v>
      </c>
      <c r="B3655">
        <v>0</v>
      </c>
      <c r="C3655">
        <v>0</v>
      </c>
      <c r="D3655">
        <v>0</v>
      </c>
      <c r="E3655">
        <v>0</v>
      </c>
      <c r="F3655">
        <v>1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 s="5">
        <v>1</v>
      </c>
    </row>
    <row r="3656" spans="1:20" x14ac:dyDescent="0.2">
      <c r="A3656">
        <v>3723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1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 s="5">
        <v>1</v>
      </c>
    </row>
    <row r="3657" spans="1:20" x14ac:dyDescent="0.2">
      <c r="A3657">
        <v>3724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1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1</v>
      </c>
      <c r="S3657">
        <v>0</v>
      </c>
      <c r="T3657" s="5">
        <v>2</v>
      </c>
    </row>
    <row r="3658" spans="1:20" x14ac:dyDescent="0.2">
      <c r="A3658">
        <v>3725</v>
      </c>
      <c r="B3658">
        <v>0</v>
      </c>
      <c r="C3658">
        <v>0</v>
      </c>
      <c r="D3658">
        <v>1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1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 s="5">
        <v>2</v>
      </c>
    </row>
    <row r="3659" spans="1:20" x14ac:dyDescent="0.2">
      <c r="A3659">
        <v>3726</v>
      </c>
      <c r="B3659">
        <v>1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1</v>
      </c>
      <c r="R3659">
        <v>0</v>
      </c>
      <c r="S3659">
        <v>0</v>
      </c>
      <c r="T3659" s="5">
        <v>2</v>
      </c>
    </row>
    <row r="3660" spans="1:20" x14ac:dyDescent="0.2">
      <c r="A3660">
        <v>3727</v>
      </c>
      <c r="B3660">
        <v>0</v>
      </c>
      <c r="C3660">
        <v>0</v>
      </c>
      <c r="D3660">
        <v>0</v>
      </c>
      <c r="E3660">
        <v>0</v>
      </c>
      <c r="F3660">
        <v>1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1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 s="5">
        <v>2</v>
      </c>
    </row>
    <row r="3661" spans="1:20" x14ac:dyDescent="0.2">
      <c r="A3661">
        <v>3728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1</v>
      </c>
      <c r="R3661">
        <v>0</v>
      </c>
      <c r="S3661">
        <v>0</v>
      </c>
      <c r="T3661" s="5">
        <v>1</v>
      </c>
    </row>
    <row r="3662" spans="1:20" x14ac:dyDescent="0.2">
      <c r="A3662">
        <v>3729</v>
      </c>
      <c r="B3662">
        <v>1</v>
      </c>
      <c r="C3662">
        <v>0</v>
      </c>
      <c r="D3662">
        <v>0</v>
      </c>
      <c r="E3662">
        <v>0</v>
      </c>
      <c r="F3662">
        <v>0</v>
      </c>
      <c r="G3662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 s="5">
        <v>2</v>
      </c>
    </row>
    <row r="3663" spans="1:20" x14ac:dyDescent="0.2">
      <c r="A3663">
        <v>3730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1</v>
      </c>
      <c r="J3663">
        <v>0</v>
      </c>
      <c r="K3663">
        <v>0</v>
      </c>
      <c r="L3663">
        <v>0</v>
      </c>
      <c r="M3663">
        <v>0</v>
      </c>
      <c r="N3663">
        <v>1</v>
      </c>
      <c r="O3663">
        <v>0</v>
      </c>
      <c r="P3663">
        <v>0</v>
      </c>
      <c r="Q3663">
        <v>0</v>
      </c>
      <c r="R3663">
        <v>0</v>
      </c>
      <c r="S3663">
        <v>0</v>
      </c>
      <c r="T3663" s="5">
        <v>2</v>
      </c>
    </row>
    <row r="3664" spans="1:20" x14ac:dyDescent="0.2">
      <c r="A3664">
        <v>3731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1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0</v>
      </c>
      <c r="S3664">
        <v>0</v>
      </c>
      <c r="T3664" s="5">
        <v>2</v>
      </c>
    </row>
    <row r="3665" spans="1:20" x14ac:dyDescent="0.2">
      <c r="A3665">
        <v>3732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1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 s="5">
        <v>1</v>
      </c>
    </row>
    <row r="3666" spans="1:20" x14ac:dyDescent="0.2">
      <c r="A3666">
        <v>3733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1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 s="5">
        <v>1</v>
      </c>
    </row>
    <row r="3667" spans="1:20" x14ac:dyDescent="0.2">
      <c r="A3667">
        <v>3734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1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 s="5">
        <v>1</v>
      </c>
    </row>
    <row r="3668" spans="1:20" x14ac:dyDescent="0.2">
      <c r="A3668">
        <v>3735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1</v>
      </c>
      <c r="H3668">
        <v>0</v>
      </c>
      <c r="I3668">
        <v>1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 s="5">
        <v>2</v>
      </c>
    </row>
    <row r="3669" spans="1:20" x14ac:dyDescent="0.2">
      <c r="A3669">
        <v>3736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1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 s="5">
        <v>1</v>
      </c>
    </row>
    <row r="3670" spans="1:20" x14ac:dyDescent="0.2">
      <c r="A3670">
        <v>3737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1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1</v>
      </c>
      <c r="T3670" s="5">
        <v>2</v>
      </c>
    </row>
    <row r="3671" spans="1:20" x14ac:dyDescent="0.2">
      <c r="A3671">
        <v>3738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1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 s="5">
        <v>1</v>
      </c>
    </row>
    <row r="3672" spans="1:20" x14ac:dyDescent="0.2">
      <c r="A3672">
        <v>3739</v>
      </c>
      <c r="B3672">
        <v>0</v>
      </c>
      <c r="C3672">
        <v>0</v>
      </c>
      <c r="D3672">
        <v>0</v>
      </c>
      <c r="E3672">
        <v>0</v>
      </c>
      <c r="F3672">
        <v>1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1</v>
      </c>
      <c r="P3672">
        <v>0</v>
      </c>
      <c r="Q3672">
        <v>0</v>
      </c>
      <c r="R3672">
        <v>0</v>
      </c>
      <c r="S3672">
        <v>0</v>
      </c>
      <c r="T3672" s="5">
        <v>2</v>
      </c>
    </row>
    <row r="3673" spans="1:20" x14ac:dyDescent="0.2">
      <c r="A3673">
        <v>3740</v>
      </c>
      <c r="B3673">
        <v>1</v>
      </c>
      <c r="C3673">
        <v>0</v>
      </c>
      <c r="D3673">
        <v>0</v>
      </c>
      <c r="E3673">
        <v>0</v>
      </c>
      <c r="F3673">
        <v>1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 s="5">
        <v>2</v>
      </c>
    </row>
    <row r="3674" spans="1:20" x14ac:dyDescent="0.2">
      <c r="A3674">
        <v>3741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1</v>
      </c>
      <c r="H3674">
        <v>0</v>
      </c>
      <c r="I3674">
        <v>1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 s="5">
        <v>2</v>
      </c>
    </row>
    <row r="3675" spans="1:20" x14ac:dyDescent="0.2">
      <c r="A3675">
        <v>3742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1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1</v>
      </c>
      <c r="S3675">
        <v>0</v>
      </c>
      <c r="T3675" s="5">
        <v>2</v>
      </c>
    </row>
    <row r="3676" spans="1:20" x14ac:dyDescent="0.2">
      <c r="A3676">
        <v>3743</v>
      </c>
      <c r="B3676">
        <v>0</v>
      </c>
      <c r="C3676">
        <v>0</v>
      </c>
      <c r="D3676">
        <v>0</v>
      </c>
      <c r="E3676">
        <v>0</v>
      </c>
      <c r="F3676">
        <v>1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1</v>
      </c>
      <c r="P3676">
        <v>0</v>
      </c>
      <c r="Q3676">
        <v>0</v>
      </c>
      <c r="R3676">
        <v>0</v>
      </c>
      <c r="S3676">
        <v>0</v>
      </c>
      <c r="T3676" s="5">
        <v>2</v>
      </c>
    </row>
    <row r="3677" spans="1:20" x14ac:dyDescent="0.2">
      <c r="A3677">
        <v>3744</v>
      </c>
      <c r="B3677">
        <v>1</v>
      </c>
      <c r="C3677">
        <v>0</v>
      </c>
      <c r="D3677">
        <v>0</v>
      </c>
      <c r="E3677">
        <v>0</v>
      </c>
      <c r="F3677">
        <v>0</v>
      </c>
      <c r="G3677">
        <v>1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 s="5">
        <v>2</v>
      </c>
    </row>
    <row r="3678" spans="1:20" x14ac:dyDescent="0.2">
      <c r="A3678">
        <v>3745</v>
      </c>
      <c r="B3678">
        <v>0</v>
      </c>
      <c r="C3678">
        <v>1</v>
      </c>
      <c r="D3678">
        <v>1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1</v>
      </c>
      <c r="Q3678">
        <v>0</v>
      </c>
      <c r="R3678">
        <v>0</v>
      </c>
      <c r="S3678">
        <v>0</v>
      </c>
      <c r="T3678" s="5">
        <v>3</v>
      </c>
    </row>
    <row r="3679" spans="1:20" x14ac:dyDescent="0.2">
      <c r="A3679">
        <v>3746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1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1</v>
      </c>
      <c r="S3679">
        <v>0</v>
      </c>
      <c r="T3679" s="5">
        <v>2</v>
      </c>
    </row>
    <row r="3680" spans="1:20" x14ac:dyDescent="0.2">
      <c r="A3680">
        <v>3747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1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 s="5">
        <v>1</v>
      </c>
    </row>
    <row r="3681" spans="1:20" x14ac:dyDescent="0.2">
      <c r="A3681">
        <v>3748</v>
      </c>
      <c r="B3681">
        <v>0</v>
      </c>
      <c r="C3681">
        <v>0</v>
      </c>
      <c r="D3681">
        <v>0</v>
      </c>
      <c r="E3681">
        <v>0</v>
      </c>
      <c r="F3681">
        <v>1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1</v>
      </c>
      <c r="P3681">
        <v>0</v>
      </c>
      <c r="Q3681">
        <v>0</v>
      </c>
      <c r="R3681">
        <v>0</v>
      </c>
      <c r="S3681">
        <v>0</v>
      </c>
      <c r="T3681" s="5">
        <v>2</v>
      </c>
    </row>
    <row r="3682" spans="1:20" x14ac:dyDescent="0.2">
      <c r="A3682">
        <v>3749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1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 s="5">
        <v>1</v>
      </c>
    </row>
    <row r="3683" spans="1:20" x14ac:dyDescent="0.2">
      <c r="A3683">
        <v>3750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1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 s="5">
        <v>1</v>
      </c>
    </row>
    <row r="3684" spans="1:20" x14ac:dyDescent="0.2">
      <c r="A3684">
        <v>3751</v>
      </c>
      <c r="B3684">
        <v>0</v>
      </c>
      <c r="C3684">
        <v>0</v>
      </c>
      <c r="D3684">
        <v>1</v>
      </c>
      <c r="E3684">
        <v>1</v>
      </c>
      <c r="F3684">
        <v>1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 s="5">
        <v>3</v>
      </c>
    </row>
    <row r="3685" spans="1:20" x14ac:dyDescent="0.2">
      <c r="A3685">
        <v>3752</v>
      </c>
      <c r="B3685">
        <v>0</v>
      </c>
      <c r="C3685">
        <v>0</v>
      </c>
      <c r="D3685">
        <v>0</v>
      </c>
      <c r="E3685">
        <v>0</v>
      </c>
      <c r="F3685">
        <v>1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 s="5">
        <v>1</v>
      </c>
    </row>
    <row r="3686" spans="1:20" x14ac:dyDescent="0.2">
      <c r="A3686">
        <v>3753</v>
      </c>
      <c r="B3686">
        <v>1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1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1</v>
      </c>
      <c r="S3686">
        <v>0</v>
      </c>
      <c r="T3686" s="5">
        <v>3</v>
      </c>
    </row>
    <row r="3687" spans="1:20" x14ac:dyDescent="0.2">
      <c r="A3687">
        <v>3754</v>
      </c>
      <c r="B3687">
        <v>0</v>
      </c>
      <c r="C3687">
        <v>0</v>
      </c>
      <c r="D3687">
        <v>1</v>
      </c>
      <c r="E3687">
        <v>1</v>
      </c>
      <c r="F3687">
        <v>1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 s="5">
        <v>3</v>
      </c>
    </row>
    <row r="3688" spans="1:20" x14ac:dyDescent="0.2">
      <c r="A3688">
        <v>3755</v>
      </c>
      <c r="B3688">
        <v>1</v>
      </c>
      <c r="C3688">
        <v>1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1</v>
      </c>
      <c r="R3688">
        <v>0</v>
      </c>
      <c r="S3688">
        <v>0</v>
      </c>
      <c r="T3688" s="5">
        <v>3</v>
      </c>
    </row>
    <row r="3689" spans="1:20" x14ac:dyDescent="0.2">
      <c r="A3689">
        <v>3756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1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 s="5">
        <v>1</v>
      </c>
    </row>
    <row r="3690" spans="1:20" x14ac:dyDescent="0.2">
      <c r="A3690">
        <v>3757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1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 s="5">
        <v>1</v>
      </c>
    </row>
    <row r="3691" spans="1:20" x14ac:dyDescent="0.2">
      <c r="A3691">
        <v>3758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1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1</v>
      </c>
      <c r="Q3691">
        <v>1</v>
      </c>
      <c r="R3691">
        <v>0</v>
      </c>
      <c r="S3691">
        <v>0</v>
      </c>
      <c r="T3691" s="5">
        <v>3</v>
      </c>
    </row>
    <row r="3692" spans="1:20" x14ac:dyDescent="0.2">
      <c r="A3692">
        <v>3759</v>
      </c>
      <c r="B3692">
        <v>0</v>
      </c>
      <c r="C3692">
        <v>0</v>
      </c>
      <c r="D3692">
        <v>1</v>
      </c>
      <c r="E3692">
        <v>1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1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 s="5">
        <v>3</v>
      </c>
    </row>
    <row r="3693" spans="1:20" x14ac:dyDescent="0.2">
      <c r="A3693">
        <v>3760</v>
      </c>
      <c r="B3693">
        <v>0</v>
      </c>
      <c r="C3693">
        <v>0</v>
      </c>
      <c r="D3693">
        <v>0</v>
      </c>
      <c r="E3693">
        <v>0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 s="5">
        <v>1</v>
      </c>
    </row>
    <row r="3694" spans="1:20" x14ac:dyDescent="0.2">
      <c r="A3694">
        <v>3761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1</v>
      </c>
      <c r="H3694">
        <v>0</v>
      </c>
      <c r="I3694">
        <v>1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 s="5">
        <v>2</v>
      </c>
    </row>
    <row r="3695" spans="1:20" x14ac:dyDescent="0.2">
      <c r="A3695">
        <v>3762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1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 s="5">
        <v>1</v>
      </c>
    </row>
    <row r="3696" spans="1:20" x14ac:dyDescent="0.2">
      <c r="A3696">
        <v>3763</v>
      </c>
      <c r="B3696">
        <v>1</v>
      </c>
      <c r="C3696">
        <v>0</v>
      </c>
      <c r="D3696">
        <v>0</v>
      </c>
      <c r="E3696">
        <v>0</v>
      </c>
      <c r="F3696">
        <v>0</v>
      </c>
      <c r="G3696">
        <v>1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1</v>
      </c>
      <c r="R3696">
        <v>0</v>
      </c>
      <c r="S3696">
        <v>0</v>
      </c>
      <c r="T3696" s="5">
        <v>3</v>
      </c>
    </row>
    <row r="3697" spans="1:20" x14ac:dyDescent="0.2">
      <c r="A3697">
        <v>3764</v>
      </c>
      <c r="B3697">
        <v>1</v>
      </c>
      <c r="C3697">
        <v>0</v>
      </c>
      <c r="D3697">
        <v>0</v>
      </c>
      <c r="E3697">
        <v>0</v>
      </c>
      <c r="F3697">
        <v>0</v>
      </c>
      <c r="G3697">
        <v>1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1</v>
      </c>
      <c r="R3697">
        <v>0</v>
      </c>
      <c r="S3697">
        <v>0</v>
      </c>
      <c r="T3697" s="5">
        <v>3</v>
      </c>
    </row>
    <row r="3698" spans="1:20" x14ac:dyDescent="0.2">
      <c r="A3698">
        <v>3765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1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1</v>
      </c>
      <c r="P3698">
        <v>0</v>
      </c>
      <c r="Q3698">
        <v>0</v>
      </c>
      <c r="R3698">
        <v>0</v>
      </c>
      <c r="S3698">
        <v>0</v>
      </c>
      <c r="T3698" s="5">
        <v>2</v>
      </c>
    </row>
    <row r="3699" spans="1:20" x14ac:dyDescent="0.2">
      <c r="A3699">
        <v>3766</v>
      </c>
      <c r="B3699">
        <v>1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1</v>
      </c>
      <c r="S3699">
        <v>0</v>
      </c>
      <c r="T3699" s="5">
        <v>2</v>
      </c>
    </row>
    <row r="3700" spans="1:20" x14ac:dyDescent="0.2">
      <c r="A3700">
        <v>3767</v>
      </c>
      <c r="B3700">
        <v>1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1</v>
      </c>
      <c r="S3700">
        <v>0</v>
      </c>
      <c r="T3700" s="5">
        <v>2</v>
      </c>
    </row>
    <row r="3701" spans="1:20" x14ac:dyDescent="0.2">
      <c r="A3701">
        <v>3768</v>
      </c>
      <c r="B3701">
        <v>1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1</v>
      </c>
      <c r="S3701">
        <v>0</v>
      </c>
      <c r="T3701" s="5">
        <v>2</v>
      </c>
    </row>
    <row r="3702" spans="1:20" x14ac:dyDescent="0.2">
      <c r="A3702">
        <v>3769</v>
      </c>
      <c r="B3702">
        <v>1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 s="5">
        <v>1</v>
      </c>
    </row>
    <row r="3703" spans="1:20" x14ac:dyDescent="0.2">
      <c r="A3703">
        <v>3770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1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1</v>
      </c>
      <c r="Q3703">
        <v>1</v>
      </c>
      <c r="R3703">
        <v>0</v>
      </c>
      <c r="S3703">
        <v>0</v>
      </c>
      <c r="T3703" s="5">
        <v>4</v>
      </c>
    </row>
    <row r="3704" spans="1:20" x14ac:dyDescent="0.2">
      <c r="A3704">
        <v>3771</v>
      </c>
      <c r="B3704">
        <v>1</v>
      </c>
      <c r="C3704">
        <v>1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 s="5">
        <v>2</v>
      </c>
    </row>
    <row r="3705" spans="1:20" x14ac:dyDescent="0.2">
      <c r="A3705">
        <v>3772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1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 s="5">
        <v>1</v>
      </c>
    </row>
    <row r="3706" spans="1:20" x14ac:dyDescent="0.2">
      <c r="A3706">
        <v>3773</v>
      </c>
      <c r="B3706">
        <v>0</v>
      </c>
      <c r="C3706">
        <v>0</v>
      </c>
      <c r="D3706">
        <v>0</v>
      </c>
      <c r="E3706">
        <v>0</v>
      </c>
      <c r="F3706">
        <v>1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 s="5">
        <v>1</v>
      </c>
    </row>
    <row r="3707" spans="1:20" x14ac:dyDescent="0.2">
      <c r="A3707">
        <v>3774</v>
      </c>
      <c r="B3707">
        <v>0</v>
      </c>
      <c r="C3707">
        <v>0</v>
      </c>
      <c r="D3707">
        <v>0</v>
      </c>
      <c r="E3707">
        <v>0</v>
      </c>
      <c r="F3707">
        <v>1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 s="5">
        <v>1</v>
      </c>
    </row>
    <row r="3708" spans="1:20" x14ac:dyDescent="0.2">
      <c r="A3708">
        <v>3775</v>
      </c>
      <c r="B3708">
        <v>0</v>
      </c>
      <c r="C3708">
        <v>0</v>
      </c>
      <c r="D3708">
        <v>1</v>
      </c>
      <c r="E3708">
        <v>1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1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 s="5">
        <v>3</v>
      </c>
    </row>
    <row r="3709" spans="1:20" x14ac:dyDescent="0.2">
      <c r="A3709">
        <v>3776</v>
      </c>
      <c r="B3709">
        <v>0</v>
      </c>
      <c r="C3709">
        <v>0</v>
      </c>
      <c r="D3709">
        <v>1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1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 s="5">
        <v>3</v>
      </c>
    </row>
    <row r="3710" spans="1:20" x14ac:dyDescent="0.2">
      <c r="A3710">
        <v>3777</v>
      </c>
      <c r="B3710">
        <v>0</v>
      </c>
      <c r="C3710">
        <v>0</v>
      </c>
      <c r="D3710">
        <v>0</v>
      </c>
      <c r="E3710">
        <v>0</v>
      </c>
      <c r="F3710">
        <v>1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1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 s="5">
        <v>2</v>
      </c>
    </row>
    <row r="3711" spans="1:20" x14ac:dyDescent="0.2">
      <c r="A3711">
        <v>3778</v>
      </c>
      <c r="B3711">
        <v>0</v>
      </c>
      <c r="C3711">
        <v>0</v>
      </c>
      <c r="D3711">
        <v>0</v>
      </c>
      <c r="E3711">
        <v>0</v>
      </c>
      <c r="F3711">
        <v>1</v>
      </c>
      <c r="G3711">
        <v>0</v>
      </c>
      <c r="H3711">
        <v>0</v>
      </c>
      <c r="I3711">
        <v>1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 s="5">
        <v>2</v>
      </c>
    </row>
    <row r="3712" spans="1:20" x14ac:dyDescent="0.2">
      <c r="A3712">
        <v>3779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1</v>
      </c>
      <c r="Q3712">
        <v>0</v>
      </c>
      <c r="R3712">
        <v>0</v>
      </c>
      <c r="S3712">
        <v>0</v>
      </c>
      <c r="T3712" s="5">
        <v>1</v>
      </c>
    </row>
    <row r="3713" spans="1:20" x14ac:dyDescent="0.2">
      <c r="A3713">
        <v>3780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1</v>
      </c>
      <c r="Q3713">
        <v>0</v>
      </c>
      <c r="R3713">
        <v>0</v>
      </c>
      <c r="S3713">
        <v>0</v>
      </c>
      <c r="T3713" s="5">
        <v>1</v>
      </c>
    </row>
    <row r="3714" spans="1:20" x14ac:dyDescent="0.2">
      <c r="A3714">
        <v>3781</v>
      </c>
      <c r="B3714">
        <v>1</v>
      </c>
      <c r="C3714">
        <v>0</v>
      </c>
      <c r="D3714">
        <v>0</v>
      </c>
      <c r="E3714">
        <v>0</v>
      </c>
      <c r="F3714">
        <v>0</v>
      </c>
      <c r="G3714">
        <v>1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 s="5">
        <v>2</v>
      </c>
    </row>
    <row r="3715" spans="1:20" x14ac:dyDescent="0.2">
      <c r="A3715">
        <v>3782</v>
      </c>
      <c r="B3715">
        <v>1</v>
      </c>
      <c r="C3715">
        <v>0</v>
      </c>
      <c r="D3715">
        <v>0</v>
      </c>
      <c r="E3715">
        <v>0</v>
      </c>
      <c r="F3715">
        <v>0</v>
      </c>
      <c r="G3715">
        <v>1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 s="5">
        <v>2</v>
      </c>
    </row>
    <row r="3716" spans="1:20" x14ac:dyDescent="0.2">
      <c r="A3716">
        <v>3783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1</v>
      </c>
      <c r="H3716">
        <v>0</v>
      </c>
      <c r="I3716">
        <v>1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 s="5">
        <v>2</v>
      </c>
    </row>
    <row r="3717" spans="1:20" x14ac:dyDescent="0.2">
      <c r="A3717">
        <v>3784</v>
      </c>
      <c r="B3717">
        <v>0</v>
      </c>
      <c r="C3717">
        <v>0</v>
      </c>
      <c r="D3717">
        <v>0</v>
      </c>
      <c r="E3717">
        <v>0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 s="5">
        <v>1</v>
      </c>
    </row>
    <row r="3718" spans="1:20" x14ac:dyDescent="0.2">
      <c r="A3718">
        <v>3785</v>
      </c>
      <c r="B3718">
        <v>0</v>
      </c>
      <c r="C3718">
        <v>0</v>
      </c>
      <c r="D3718">
        <v>0</v>
      </c>
      <c r="E3718">
        <v>0</v>
      </c>
      <c r="F3718">
        <v>1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1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 s="5">
        <v>2</v>
      </c>
    </row>
    <row r="3719" spans="1:20" x14ac:dyDescent="0.2">
      <c r="A3719">
        <v>3786</v>
      </c>
      <c r="B3719">
        <v>0</v>
      </c>
      <c r="C3719">
        <v>0</v>
      </c>
      <c r="D3719">
        <v>0</v>
      </c>
      <c r="E3719">
        <v>0</v>
      </c>
      <c r="F3719">
        <v>1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 s="5">
        <v>1</v>
      </c>
    </row>
    <row r="3720" spans="1:20" x14ac:dyDescent="0.2">
      <c r="A3720">
        <v>3787</v>
      </c>
      <c r="B3720">
        <v>0</v>
      </c>
      <c r="C3720">
        <v>0</v>
      </c>
      <c r="D3720">
        <v>0</v>
      </c>
      <c r="E3720">
        <v>0</v>
      </c>
      <c r="F3720">
        <v>1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 s="5">
        <v>1</v>
      </c>
    </row>
    <row r="3721" spans="1:20" x14ac:dyDescent="0.2">
      <c r="A3721">
        <v>3788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1</v>
      </c>
      <c r="J3721">
        <v>0</v>
      </c>
      <c r="K3721">
        <v>0</v>
      </c>
      <c r="L3721">
        <v>0</v>
      </c>
      <c r="M3721">
        <v>0</v>
      </c>
      <c r="N3721">
        <v>1</v>
      </c>
      <c r="O3721">
        <v>0</v>
      </c>
      <c r="P3721">
        <v>0</v>
      </c>
      <c r="Q3721">
        <v>0</v>
      </c>
      <c r="R3721">
        <v>0</v>
      </c>
      <c r="S3721">
        <v>0</v>
      </c>
      <c r="T3721" s="5">
        <v>2</v>
      </c>
    </row>
    <row r="3722" spans="1:20" x14ac:dyDescent="0.2">
      <c r="A3722">
        <v>3789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1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 s="5">
        <v>1</v>
      </c>
    </row>
    <row r="3723" spans="1:20" x14ac:dyDescent="0.2">
      <c r="A3723">
        <v>3790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1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 s="5">
        <v>1</v>
      </c>
    </row>
    <row r="3724" spans="1:20" x14ac:dyDescent="0.2">
      <c r="A3724">
        <v>3791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1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 s="5">
        <v>1</v>
      </c>
    </row>
    <row r="3725" spans="1:20" x14ac:dyDescent="0.2">
      <c r="A3725">
        <v>3792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1</v>
      </c>
      <c r="T3725" s="5">
        <v>1</v>
      </c>
    </row>
    <row r="3726" spans="1:20" x14ac:dyDescent="0.2">
      <c r="A3726">
        <v>3793</v>
      </c>
      <c r="B3726">
        <v>1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1</v>
      </c>
      <c r="Q3726">
        <v>0</v>
      </c>
      <c r="R3726">
        <v>0</v>
      </c>
      <c r="S3726">
        <v>0</v>
      </c>
      <c r="T3726" s="5">
        <v>2</v>
      </c>
    </row>
    <row r="3727" spans="1:20" x14ac:dyDescent="0.2">
      <c r="A3727">
        <v>3794</v>
      </c>
      <c r="B3727">
        <v>0</v>
      </c>
      <c r="C3727">
        <v>0</v>
      </c>
      <c r="D3727">
        <v>0</v>
      </c>
      <c r="E3727">
        <v>0</v>
      </c>
      <c r="F3727">
        <v>1</v>
      </c>
      <c r="G3727">
        <v>0</v>
      </c>
      <c r="H3727">
        <v>0</v>
      </c>
      <c r="I3727">
        <v>1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 s="5">
        <v>2</v>
      </c>
    </row>
    <row r="3728" spans="1:20" x14ac:dyDescent="0.2">
      <c r="A3728">
        <v>3795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1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 s="5">
        <v>1</v>
      </c>
    </row>
    <row r="3729" spans="1:20" x14ac:dyDescent="0.2">
      <c r="A3729">
        <v>3796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1</v>
      </c>
      <c r="P3729">
        <v>0</v>
      </c>
      <c r="Q3729">
        <v>1</v>
      </c>
      <c r="R3729">
        <v>0</v>
      </c>
      <c r="S3729">
        <v>0</v>
      </c>
      <c r="T3729" s="5">
        <v>2</v>
      </c>
    </row>
    <row r="3730" spans="1:20" x14ac:dyDescent="0.2">
      <c r="A3730">
        <v>3797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1</v>
      </c>
      <c r="R3730">
        <v>0</v>
      </c>
      <c r="S3730">
        <v>0</v>
      </c>
      <c r="T3730" s="5">
        <v>1</v>
      </c>
    </row>
    <row r="3731" spans="1:20" x14ac:dyDescent="0.2">
      <c r="A3731">
        <v>3798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0</v>
      </c>
      <c r="S3731">
        <v>0</v>
      </c>
      <c r="T3731" s="5">
        <v>1</v>
      </c>
    </row>
    <row r="3732" spans="1:20" x14ac:dyDescent="0.2">
      <c r="A3732">
        <v>3799</v>
      </c>
      <c r="B3732">
        <v>0</v>
      </c>
      <c r="C3732">
        <v>0</v>
      </c>
      <c r="D3732">
        <v>1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 s="5">
        <v>2</v>
      </c>
    </row>
    <row r="3733" spans="1:20" x14ac:dyDescent="0.2">
      <c r="A3733">
        <v>3800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1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1</v>
      </c>
      <c r="P3733">
        <v>0</v>
      </c>
      <c r="Q3733">
        <v>0</v>
      </c>
      <c r="R3733">
        <v>0</v>
      </c>
      <c r="S3733">
        <v>0</v>
      </c>
      <c r="T3733" s="5">
        <v>2</v>
      </c>
    </row>
    <row r="3734" spans="1:20" x14ac:dyDescent="0.2">
      <c r="A3734">
        <v>3801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1</v>
      </c>
      <c r="J3734">
        <v>0</v>
      </c>
      <c r="K3734">
        <v>0</v>
      </c>
      <c r="L3734">
        <v>0</v>
      </c>
      <c r="M3734">
        <v>0</v>
      </c>
      <c r="N3734">
        <v>1</v>
      </c>
      <c r="O3734">
        <v>0</v>
      </c>
      <c r="P3734">
        <v>0</v>
      </c>
      <c r="Q3734">
        <v>0</v>
      </c>
      <c r="R3734">
        <v>0</v>
      </c>
      <c r="S3734">
        <v>0</v>
      </c>
      <c r="T3734" s="5">
        <v>2</v>
      </c>
    </row>
    <row r="3735" spans="1:20" x14ac:dyDescent="0.2">
      <c r="A3735">
        <v>3802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1</v>
      </c>
      <c r="Q3735">
        <v>0</v>
      </c>
      <c r="R3735">
        <v>0</v>
      </c>
      <c r="S3735">
        <v>0</v>
      </c>
      <c r="T3735" s="5">
        <v>2</v>
      </c>
    </row>
    <row r="3736" spans="1:20" x14ac:dyDescent="0.2">
      <c r="A3736">
        <v>3803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1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 s="5">
        <v>1</v>
      </c>
    </row>
    <row r="3737" spans="1:20" x14ac:dyDescent="0.2">
      <c r="A3737">
        <v>3804</v>
      </c>
      <c r="B3737">
        <v>0</v>
      </c>
      <c r="C3737">
        <v>0</v>
      </c>
      <c r="D3737">
        <v>0</v>
      </c>
      <c r="E3737">
        <v>0</v>
      </c>
      <c r="F3737">
        <v>1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 s="5">
        <v>1</v>
      </c>
    </row>
    <row r="3738" spans="1:20" x14ac:dyDescent="0.2">
      <c r="A3738">
        <v>3805</v>
      </c>
      <c r="B3738">
        <v>1</v>
      </c>
      <c r="C3738">
        <v>1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1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 s="5">
        <v>3</v>
      </c>
    </row>
    <row r="3739" spans="1:20" x14ac:dyDescent="0.2">
      <c r="A3739">
        <v>3806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1</v>
      </c>
      <c r="T3739" s="5">
        <v>1</v>
      </c>
    </row>
    <row r="3740" spans="1:20" x14ac:dyDescent="0.2">
      <c r="A3740">
        <v>3807</v>
      </c>
      <c r="B3740">
        <v>1</v>
      </c>
      <c r="C3740">
        <v>1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 s="5">
        <v>2</v>
      </c>
    </row>
    <row r="3741" spans="1:20" x14ac:dyDescent="0.2">
      <c r="A3741">
        <v>3808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1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1</v>
      </c>
      <c r="S3741">
        <v>0</v>
      </c>
      <c r="T3741" s="5">
        <v>2</v>
      </c>
    </row>
    <row r="3742" spans="1:20" x14ac:dyDescent="0.2">
      <c r="A3742">
        <v>3809</v>
      </c>
      <c r="B3742">
        <v>0</v>
      </c>
      <c r="C3742">
        <v>0</v>
      </c>
      <c r="D3742">
        <v>0</v>
      </c>
      <c r="E3742">
        <v>0</v>
      </c>
      <c r="F3742">
        <v>1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 s="5">
        <v>1</v>
      </c>
    </row>
    <row r="3743" spans="1:20" x14ac:dyDescent="0.2">
      <c r="A3743">
        <v>3810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1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1</v>
      </c>
      <c r="R3743">
        <v>0</v>
      </c>
      <c r="S3743">
        <v>0</v>
      </c>
      <c r="T3743" s="5">
        <v>2</v>
      </c>
    </row>
    <row r="3744" spans="1:20" x14ac:dyDescent="0.2">
      <c r="A3744">
        <v>3811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1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1</v>
      </c>
      <c r="S3744">
        <v>0</v>
      </c>
      <c r="T3744" s="5">
        <v>2</v>
      </c>
    </row>
    <row r="3745" spans="1:20" x14ac:dyDescent="0.2">
      <c r="A3745">
        <v>3812</v>
      </c>
      <c r="B3745">
        <v>0</v>
      </c>
      <c r="C3745">
        <v>0</v>
      </c>
      <c r="D3745">
        <v>0</v>
      </c>
      <c r="E3745">
        <v>0</v>
      </c>
      <c r="F3745">
        <v>1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 s="5">
        <v>1</v>
      </c>
    </row>
    <row r="3746" spans="1:20" x14ac:dyDescent="0.2">
      <c r="A3746">
        <v>3813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1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 s="5">
        <v>1</v>
      </c>
    </row>
    <row r="3747" spans="1:20" x14ac:dyDescent="0.2">
      <c r="A3747">
        <v>3814</v>
      </c>
      <c r="B3747">
        <v>0</v>
      </c>
      <c r="C3747">
        <v>0</v>
      </c>
      <c r="D3747">
        <v>0</v>
      </c>
      <c r="E3747">
        <v>0</v>
      </c>
      <c r="F3747">
        <v>1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 s="5">
        <v>1</v>
      </c>
    </row>
    <row r="3748" spans="1:20" x14ac:dyDescent="0.2">
      <c r="A3748">
        <v>3816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1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 s="5">
        <v>1</v>
      </c>
    </row>
    <row r="3749" spans="1:20" x14ac:dyDescent="0.2">
      <c r="A3749">
        <v>3817</v>
      </c>
      <c r="B3749">
        <v>0</v>
      </c>
      <c r="C3749">
        <v>0</v>
      </c>
      <c r="D3749">
        <v>0</v>
      </c>
      <c r="E3749">
        <v>0</v>
      </c>
      <c r="F3749">
        <v>1</v>
      </c>
      <c r="G3749">
        <v>0</v>
      </c>
      <c r="H3749">
        <v>0</v>
      </c>
      <c r="I3749">
        <v>1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 s="5">
        <v>2</v>
      </c>
    </row>
    <row r="3750" spans="1:20" x14ac:dyDescent="0.2">
      <c r="A3750">
        <v>3818</v>
      </c>
      <c r="B3750">
        <v>0</v>
      </c>
      <c r="C3750">
        <v>0</v>
      </c>
      <c r="D3750">
        <v>0</v>
      </c>
      <c r="E3750">
        <v>0</v>
      </c>
      <c r="F3750">
        <v>1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1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 s="5">
        <v>2</v>
      </c>
    </row>
    <row r="3751" spans="1:20" x14ac:dyDescent="0.2">
      <c r="A3751">
        <v>3819</v>
      </c>
      <c r="B3751">
        <v>0</v>
      </c>
      <c r="C3751">
        <v>0</v>
      </c>
      <c r="D3751">
        <v>0</v>
      </c>
      <c r="E3751">
        <v>0</v>
      </c>
      <c r="F3751">
        <v>1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 s="5">
        <v>1</v>
      </c>
    </row>
    <row r="3752" spans="1:20" x14ac:dyDescent="0.2">
      <c r="A3752">
        <v>3820</v>
      </c>
      <c r="B3752">
        <v>0</v>
      </c>
      <c r="C3752">
        <v>0</v>
      </c>
      <c r="D3752">
        <v>0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 s="5">
        <v>1</v>
      </c>
    </row>
    <row r="3753" spans="1:20" x14ac:dyDescent="0.2">
      <c r="A3753">
        <v>3821</v>
      </c>
      <c r="B3753">
        <v>0</v>
      </c>
      <c r="C3753">
        <v>0</v>
      </c>
      <c r="D3753">
        <v>0</v>
      </c>
      <c r="E3753">
        <v>0</v>
      </c>
      <c r="F3753">
        <v>1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 s="5">
        <v>1</v>
      </c>
    </row>
    <row r="3754" spans="1:20" x14ac:dyDescent="0.2">
      <c r="A3754">
        <v>3822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1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1</v>
      </c>
      <c r="P3754">
        <v>0</v>
      </c>
      <c r="Q3754">
        <v>0</v>
      </c>
      <c r="R3754">
        <v>0</v>
      </c>
      <c r="S3754">
        <v>0</v>
      </c>
      <c r="T3754" s="5">
        <v>2</v>
      </c>
    </row>
    <row r="3755" spans="1:20" x14ac:dyDescent="0.2">
      <c r="A3755">
        <v>3823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1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 s="5">
        <v>1</v>
      </c>
    </row>
    <row r="3756" spans="1:20" x14ac:dyDescent="0.2">
      <c r="A3756">
        <v>3824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1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1</v>
      </c>
      <c r="P3756">
        <v>0</v>
      </c>
      <c r="Q3756">
        <v>0</v>
      </c>
      <c r="R3756">
        <v>0</v>
      </c>
      <c r="S3756">
        <v>0</v>
      </c>
      <c r="T3756" s="5">
        <v>2</v>
      </c>
    </row>
    <row r="3757" spans="1:20" x14ac:dyDescent="0.2">
      <c r="A3757">
        <v>3825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1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 s="5">
        <v>1</v>
      </c>
    </row>
    <row r="3758" spans="1:20" x14ac:dyDescent="0.2">
      <c r="A3758">
        <v>3826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1</v>
      </c>
      <c r="M3758">
        <v>0</v>
      </c>
      <c r="N3758">
        <v>0</v>
      </c>
      <c r="O3758">
        <v>0</v>
      </c>
      <c r="P3758">
        <v>1</v>
      </c>
      <c r="Q3758">
        <v>1</v>
      </c>
      <c r="R3758">
        <v>0</v>
      </c>
      <c r="S3758">
        <v>0</v>
      </c>
      <c r="T3758" s="5">
        <v>3</v>
      </c>
    </row>
    <row r="3759" spans="1:20" x14ac:dyDescent="0.2">
      <c r="A3759">
        <v>3827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1</v>
      </c>
      <c r="Q3759">
        <v>0</v>
      </c>
      <c r="R3759">
        <v>0</v>
      </c>
      <c r="S3759">
        <v>0</v>
      </c>
      <c r="T3759" s="5">
        <v>2</v>
      </c>
    </row>
    <row r="3760" spans="1:20" x14ac:dyDescent="0.2">
      <c r="A3760">
        <v>3828</v>
      </c>
      <c r="B3760">
        <v>0</v>
      </c>
      <c r="C3760">
        <v>0</v>
      </c>
      <c r="D3760">
        <v>0</v>
      </c>
      <c r="E3760">
        <v>0</v>
      </c>
      <c r="F3760">
        <v>1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 s="5">
        <v>1</v>
      </c>
    </row>
    <row r="3761" spans="1:20" x14ac:dyDescent="0.2">
      <c r="A3761">
        <v>3829</v>
      </c>
      <c r="B3761">
        <v>0</v>
      </c>
      <c r="C3761">
        <v>0</v>
      </c>
      <c r="D3761">
        <v>0</v>
      </c>
      <c r="E3761">
        <v>0</v>
      </c>
      <c r="F3761">
        <v>1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1</v>
      </c>
      <c r="P3761">
        <v>0</v>
      </c>
      <c r="Q3761">
        <v>0</v>
      </c>
      <c r="R3761">
        <v>0</v>
      </c>
      <c r="S3761">
        <v>0</v>
      </c>
      <c r="T3761" s="5">
        <v>2</v>
      </c>
    </row>
    <row r="3762" spans="1:20" x14ac:dyDescent="0.2">
      <c r="A3762">
        <v>3830</v>
      </c>
      <c r="B3762">
        <v>0</v>
      </c>
      <c r="C3762">
        <v>0</v>
      </c>
      <c r="D3762">
        <v>0</v>
      </c>
      <c r="E3762">
        <v>0</v>
      </c>
      <c r="F3762">
        <v>1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1</v>
      </c>
      <c r="M3762">
        <v>0</v>
      </c>
      <c r="N3762">
        <v>0</v>
      </c>
      <c r="O3762">
        <v>0</v>
      </c>
      <c r="P3762">
        <v>0</v>
      </c>
      <c r="Q3762">
        <v>1</v>
      </c>
      <c r="R3762">
        <v>0</v>
      </c>
      <c r="S3762">
        <v>0</v>
      </c>
      <c r="T3762" s="5">
        <v>3</v>
      </c>
    </row>
    <row r="3763" spans="1:20" x14ac:dyDescent="0.2">
      <c r="A3763">
        <v>3831</v>
      </c>
      <c r="B3763">
        <v>0</v>
      </c>
      <c r="C3763">
        <v>0</v>
      </c>
      <c r="D3763">
        <v>0</v>
      </c>
      <c r="E3763">
        <v>0</v>
      </c>
      <c r="F3763">
        <v>1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 s="5">
        <v>1</v>
      </c>
    </row>
    <row r="3764" spans="1:20" x14ac:dyDescent="0.2">
      <c r="A3764">
        <v>3832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1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 s="5">
        <v>1</v>
      </c>
    </row>
    <row r="3765" spans="1:20" x14ac:dyDescent="0.2">
      <c r="A3765">
        <v>3833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1</v>
      </c>
      <c r="M3765">
        <v>0</v>
      </c>
      <c r="N3765">
        <v>0</v>
      </c>
      <c r="O3765">
        <v>0</v>
      </c>
      <c r="P3765">
        <v>1</v>
      </c>
      <c r="Q3765">
        <v>0</v>
      </c>
      <c r="R3765">
        <v>0</v>
      </c>
      <c r="S3765">
        <v>0</v>
      </c>
      <c r="T3765" s="5">
        <v>2</v>
      </c>
    </row>
    <row r="3766" spans="1:20" x14ac:dyDescent="0.2">
      <c r="A3766">
        <v>3834</v>
      </c>
      <c r="B3766">
        <v>0</v>
      </c>
      <c r="C3766">
        <v>1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1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1</v>
      </c>
      <c r="P3766">
        <v>0</v>
      </c>
      <c r="Q3766">
        <v>0</v>
      </c>
      <c r="R3766">
        <v>0</v>
      </c>
      <c r="S3766">
        <v>0</v>
      </c>
      <c r="T3766" s="5">
        <v>3</v>
      </c>
    </row>
    <row r="3767" spans="1:20" x14ac:dyDescent="0.2">
      <c r="A3767">
        <v>3835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1</v>
      </c>
      <c r="R3767">
        <v>0</v>
      </c>
      <c r="S3767">
        <v>0</v>
      </c>
      <c r="T3767" s="5">
        <v>1</v>
      </c>
    </row>
    <row r="3768" spans="1:20" x14ac:dyDescent="0.2">
      <c r="A3768">
        <v>3836</v>
      </c>
      <c r="B3768">
        <v>1</v>
      </c>
      <c r="C3768">
        <v>0</v>
      </c>
      <c r="D3768">
        <v>0</v>
      </c>
      <c r="E3768">
        <v>0</v>
      </c>
      <c r="F3768">
        <v>1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1</v>
      </c>
      <c r="S3768">
        <v>0</v>
      </c>
      <c r="T3768" s="5">
        <v>3</v>
      </c>
    </row>
    <row r="3769" spans="1:20" x14ac:dyDescent="0.2">
      <c r="A3769">
        <v>3837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1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 s="5">
        <v>1</v>
      </c>
    </row>
    <row r="3770" spans="1:20" x14ac:dyDescent="0.2">
      <c r="A3770">
        <v>3838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1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 s="5">
        <v>1</v>
      </c>
    </row>
    <row r="3771" spans="1:20" x14ac:dyDescent="0.2">
      <c r="A3771">
        <v>3839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 s="5">
        <v>1</v>
      </c>
    </row>
    <row r="3772" spans="1:20" x14ac:dyDescent="0.2">
      <c r="A3772">
        <v>3840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1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 s="5">
        <v>1</v>
      </c>
    </row>
    <row r="3773" spans="1:20" x14ac:dyDescent="0.2">
      <c r="A3773">
        <v>3841</v>
      </c>
      <c r="B3773">
        <v>1</v>
      </c>
      <c r="C3773">
        <v>0</v>
      </c>
      <c r="D3773">
        <v>0</v>
      </c>
      <c r="E3773">
        <v>0</v>
      </c>
      <c r="F3773">
        <v>1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 s="5">
        <v>2</v>
      </c>
    </row>
    <row r="3774" spans="1:20" x14ac:dyDescent="0.2">
      <c r="A3774">
        <v>3842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 s="5">
        <v>1</v>
      </c>
    </row>
    <row r="3775" spans="1:20" x14ac:dyDescent="0.2">
      <c r="A3775">
        <v>3843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1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 s="5">
        <v>1</v>
      </c>
    </row>
    <row r="3776" spans="1:20" x14ac:dyDescent="0.2">
      <c r="A3776">
        <v>3844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1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 s="5">
        <v>1</v>
      </c>
    </row>
    <row r="3777" spans="1:20" x14ac:dyDescent="0.2">
      <c r="A3777">
        <v>3845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1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 s="5">
        <v>1</v>
      </c>
    </row>
    <row r="3778" spans="1:20" x14ac:dyDescent="0.2">
      <c r="A3778">
        <v>3846</v>
      </c>
      <c r="B3778">
        <v>0</v>
      </c>
      <c r="C3778">
        <v>0</v>
      </c>
      <c r="D3778">
        <v>0</v>
      </c>
      <c r="E3778">
        <v>0</v>
      </c>
      <c r="F3778">
        <v>1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 s="5">
        <v>1</v>
      </c>
    </row>
    <row r="3779" spans="1:20" x14ac:dyDescent="0.2">
      <c r="A3779">
        <v>3847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1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 s="5">
        <v>1</v>
      </c>
    </row>
    <row r="3780" spans="1:20" x14ac:dyDescent="0.2">
      <c r="A3780">
        <v>3848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1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1</v>
      </c>
      <c r="R3780">
        <v>0</v>
      </c>
      <c r="S3780">
        <v>0</v>
      </c>
      <c r="T3780" s="5">
        <v>2</v>
      </c>
    </row>
    <row r="3781" spans="1:20" x14ac:dyDescent="0.2">
      <c r="A3781">
        <v>3849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1</v>
      </c>
      <c r="R3781">
        <v>0</v>
      </c>
      <c r="S3781">
        <v>0</v>
      </c>
      <c r="T3781" s="5">
        <v>1</v>
      </c>
    </row>
    <row r="3782" spans="1:20" x14ac:dyDescent="0.2">
      <c r="A3782">
        <v>3850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1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1</v>
      </c>
      <c r="R3782">
        <v>0</v>
      </c>
      <c r="S3782">
        <v>0</v>
      </c>
      <c r="T3782" s="5">
        <v>2</v>
      </c>
    </row>
    <row r="3783" spans="1:20" x14ac:dyDescent="0.2">
      <c r="A3783">
        <v>3851</v>
      </c>
      <c r="B3783">
        <v>0</v>
      </c>
      <c r="C3783">
        <v>0</v>
      </c>
      <c r="D3783">
        <v>0</v>
      </c>
      <c r="E3783">
        <v>0</v>
      </c>
      <c r="F3783">
        <v>1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 s="5">
        <v>1</v>
      </c>
    </row>
    <row r="3784" spans="1:20" x14ac:dyDescent="0.2">
      <c r="A3784">
        <v>3852</v>
      </c>
      <c r="B3784">
        <v>0</v>
      </c>
      <c r="C3784">
        <v>0</v>
      </c>
      <c r="D3784">
        <v>0</v>
      </c>
      <c r="E3784">
        <v>0</v>
      </c>
      <c r="F3784">
        <v>1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 s="5">
        <v>1</v>
      </c>
    </row>
    <row r="3785" spans="1:20" x14ac:dyDescent="0.2">
      <c r="A3785">
        <v>3853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1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 s="5">
        <v>1</v>
      </c>
    </row>
    <row r="3786" spans="1:20" x14ac:dyDescent="0.2">
      <c r="A3786">
        <v>3854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1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1</v>
      </c>
      <c r="P3786">
        <v>0</v>
      </c>
      <c r="Q3786">
        <v>0</v>
      </c>
      <c r="R3786">
        <v>0</v>
      </c>
      <c r="S3786">
        <v>0</v>
      </c>
      <c r="T3786" s="5">
        <v>2</v>
      </c>
    </row>
    <row r="3787" spans="1:20" x14ac:dyDescent="0.2">
      <c r="A3787">
        <v>3855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1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1</v>
      </c>
      <c r="P3787">
        <v>0</v>
      </c>
      <c r="Q3787">
        <v>0</v>
      </c>
      <c r="R3787">
        <v>0</v>
      </c>
      <c r="S3787">
        <v>0</v>
      </c>
      <c r="T3787" s="5">
        <v>2</v>
      </c>
    </row>
    <row r="3788" spans="1:20" x14ac:dyDescent="0.2">
      <c r="A3788">
        <v>3856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1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 s="5">
        <v>1</v>
      </c>
    </row>
    <row r="3789" spans="1:20" x14ac:dyDescent="0.2">
      <c r="A3789">
        <v>3857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1</v>
      </c>
      <c r="R3789">
        <v>0</v>
      </c>
      <c r="S3789">
        <v>0</v>
      </c>
      <c r="T3789" s="5">
        <v>1</v>
      </c>
    </row>
    <row r="3790" spans="1:20" x14ac:dyDescent="0.2">
      <c r="A3790">
        <v>3858</v>
      </c>
      <c r="B3790">
        <v>0</v>
      </c>
      <c r="C3790">
        <v>0</v>
      </c>
      <c r="D3790">
        <v>0</v>
      </c>
      <c r="E3790">
        <v>0</v>
      </c>
      <c r="F3790">
        <v>1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 s="5">
        <v>1</v>
      </c>
    </row>
    <row r="3791" spans="1:20" x14ac:dyDescent="0.2">
      <c r="A3791">
        <v>3859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1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 s="5">
        <v>1</v>
      </c>
    </row>
    <row r="3792" spans="1:20" x14ac:dyDescent="0.2">
      <c r="A3792">
        <v>3860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 s="5">
        <v>1</v>
      </c>
    </row>
    <row r="3793" spans="1:20" x14ac:dyDescent="0.2">
      <c r="A3793">
        <v>3861</v>
      </c>
      <c r="B3793">
        <v>0</v>
      </c>
      <c r="C3793">
        <v>0</v>
      </c>
      <c r="D3793">
        <v>0</v>
      </c>
      <c r="E3793">
        <v>0</v>
      </c>
      <c r="F3793">
        <v>1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 s="5">
        <v>1</v>
      </c>
    </row>
    <row r="3794" spans="1:20" x14ac:dyDescent="0.2">
      <c r="A3794">
        <v>3862</v>
      </c>
      <c r="B3794">
        <v>0</v>
      </c>
      <c r="C3794">
        <v>0</v>
      </c>
      <c r="D3794">
        <v>0</v>
      </c>
      <c r="E3794">
        <v>0</v>
      </c>
      <c r="F3794">
        <v>1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 s="5">
        <v>1</v>
      </c>
    </row>
    <row r="3795" spans="1:20" x14ac:dyDescent="0.2">
      <c r="A3795">
        <v>3863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1</v>
      </c>
      <c r="Q3795">
        <v>1</v>
      </c>
      <c r="R3795">
        <v>0</v>
      </c>
      <c r="S3795">
        <v>0</v>
      </c>
      <c r="T3795" s="5">
        <v>2</v>
      </c>
    </row>
    <row r="3796" spans="1:20" x14ac:dyDescent="0.2">
      <c r="A3796">
        <v>3864</v>
      </c>
      <c r="B3796">
        <v>1</v>
      </c>
      <c r="C3796">
        <v>1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1</v>
      </c>
      <c r="Q3796">
        <v>0</v>
      </c>
      <c r="R3796">
        <v>0</v>
      </c>
      <c r="S3796">
        <v>0</v>
      </c>
      <c r="T3796" s="5">
        <v>3</v>
      </c>
    </row>
    <row r="3797" spans="1:20" x14ac:dyDescent="0.2">
      <c r="A3797">
        <v>3865</v>
      </c>
      <c r="B3797">
        <v>0</v>
      </c>
      <c r="C3797">
        <v>0</v>
      </c>
      <c r="D3797">
        <v>0</v>
      </c>
      <c r="E3797">
        <v>0</v>
      </c>
      <c r="F3797">
        <v>1</v>
      </c>
      <c r="G3797">
        <v>0</v>
      </c>
      <c r="H3797">
        <v>1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 s="5">
        <v>2</v>
      </c>
    </row>
    <row r="3798" spans="1:20" x14ac:dyDescent="0.2">
      <c r="A3798">
        <v>3866</v>
      </c>
      <c r="B3798">
        <v>0</v>
      </c>
      <c r="C3798">
        <v>0</v>
      </c>
      <c r="D3798">
        <v>0</v>
      </c>
      <c r="E3798">
        <v>0</v>
      </c>
      <c r="F3798">
        <v>1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 s="5">
        <v>1</v>
      </c>
    </row>
    <row r="3799" spans="1:20" x14ac:dyDescent="0.2">
      <c r="A3799">
        <v>3867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 s="5">
        <v>1</v>
      </c>
    </row>
    <row r="3800" spans="1:20" x14ac:dyDescent="0.2">
      <c r="A3800">
        <v>3868</v>
      </c>
      <c r="B3800">
        <v>0</v>
      </c>
      <c r="C3800">
        <v>0</v>
      </c>
      <c r="D3800">
        <v>0</v>
      </c>
      <c r="E3800">
        <v>0</v>
      </c>
      <c r="F3800">
        <v>1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 s="5">
        <v>1</v>
      </c>
    </row>
    <row r="3801" spans="1:20" x14ac:dyDescent="0.2">
      <c r="A3801">
        <v>3869</v>
      </c>
      <c r="B3801">
        <v>0</v>
      </c>
      <c r="C3801">
        <v>0</v>
      </c>
      <c r="D3801">
        <v>0</v>
      </c>
      <c r="E3801">
        <v>0</v>
      </c>
      <c r="F3801">
        <v>1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 s="5">
        <v>1</v>
      </c>
    </row>
    <row r="3802" spans="1:20" x14ac:dyDescent="0.2">
      <c r="A3802">
        <v>3870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1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 s="5">
        <v>1</v>
      </c>
    </row>
    <row r="3803" spans="1:20" x14ac:dyDescent="0.2">
      <c r="A3803">
        <v>3871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1</v>
      </c>
      <c r="T3803" s="5">
        <v>2</v>
      </c>
    </row>
    <row r="3804" spans="1:20" x14ac:dyDescent="0.2">
      <c r="A3804">
        <v>3872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1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 s="5">
        <v>1</v>
      </c>
    </row>
    <row r="3805" spans="1:20" x14ac:dyDescent="0.2">
      <c r="A3805">
        <v>3873</v>
      </c>
      <c r="B3805">
        <v>0</v>
      </c>
      <c r="C3805">
        <v>0</v>
      </c>
      <c r="D3805">
        <v>0</v>
      </c>
      <c r="E3805">
        <v>0</v>
      </c>
      <c r="F3805">
        <v>1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1</v>
      </c>
      <c r="T3805" s="5">
        <v>2</v>
      </c>
    </row>
    <row r="3806" spans="1:20" x14ac:dyDescent="0.2">
      <c r="A3806">
        <v>3874</v>
      </c>
      <c r="B3806">
        <v>0</v>
      </c>
      <c r="C3806">
        <v>0</v>
      </c>
      <c r="D3806">
        <v>0</v>
      </c>
      <c r="E3806">
        <v>0</v>
      </c>
      <c r="F3806">
        <v>1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1</v>
      </c>
      <c r="P3806">
        <v>0</v>
      </c>
      <c r="Q3806">
        <v>0</v>
      </c>
      <c r="R3806">
        <v>0</v>
      </c>
      <c r="S3806">
        <v>0</v>
      </c>
      <c r="T3806" s="5">
        <v>2</v>
      </c>
    </row>
    <row r="3807" spans="1:20" x14ac:dyDescent="0.2">
      <c r="A3807">
        <v>3875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1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 s="5">
        <v>1</v>
      </c>
    </row>
    <row r="3808" spans="1:20" x14ac:dyDescent="0.2">
      <c r="A3808">
        <v>3876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1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 s="5">
        <v>1</v>
      </c>
    </row>
    <row r="3809" spans="1:20" x14ac:dyDescent="0.2">
      <c r="A3809">
        <v>3877</v>
      </c>
      <c r="B3809">
        <v>1</v>
      </c>
      <c r="C3809">
        <v>1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1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 s="5">
        <v>3</v>
      </c>
    </row>
    <row r="3810" spans="1:20" x14ac:dyDescent="0.2">
      <c r="A3810">
        <v>3878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1</v>
      </c>
      <c r="Q3810">
        <v>0</v>
      </c>
      <c r="R3810">
        <v>0</v>
      </c>
      <c r="S3810">
        <v>0</v>
      </c>
      <c r="T3810" s="5">
        <v>1</v>
      </c>
    </row>
    <row r="3811" spans="1:20" x14ac:dyDescent="0.2">
      <c r="A3811">
        <v>3879</v>
      </c>
      <c r="B3811">
        <v>1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 s="5">
        <v>1</v>
      </c>
    </row>
    <row r="3812" spans="1:20" x14ac:dyDescent="0.2">
      <c r="A3812">
        <v>3880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1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 s="5">
        <v>1</v>
      </c>
    </row>
    <row r="3813" spans="1:20" x14ac:dyDescent="0.2">
      <c r="A3813">
        <v>3881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1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 s="5">
        <v>1</v>
      </c>
    </row>
    <row r="3814" spans="1:20" x14ac:dyDescent="0.2">
      <c r="A3814">
        <v>3882</v>
      </c>
      <c r="B3814">
        <v>0</v>
      </c>
      <c r="C3814">
        <v>0</v>
      </c>
      <c r="D3814">
        <v>0</v>
      </c>
      <c r="E3814">
        <v>0</v>
      </c>
      <c r="F3814">
        <v>1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 s="5">
        <v>1</v>
      </c>
    </row>
    <row r="3815" spans="1:20" x14ac:dyDescent="0.2">
      <c r="A3815">
        <v>3883</v>
      </c>
      <c r="B3815">
        <v>0</v>
      </c>
      <c r="C3815">
        <v>0</v>
      </c>
      <c r="D3815">
        <v>0</v>
      </c>
      <c r="E3815">
        <v>0</v>
      </c>
      <c r="F3815">
        <v>1</v>
      </c>
      <c r="G3815">
        <v>0</v>
      </c>
      <c r="H3815">
        <v>0</v>
      </c>
      <c r="I3815">
        <v>1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 s="5">
        <v>2</v>
      </c>
    </row>
    <row r="3816" spans="1:20" x14ac:dyDescent="0.2">
      <c r="A3816">
        <v>3884</v>
      </c>
      <c r="B3816">
        <v>0</v>
      </c>
      <c r="C3816">
        <v>0</v>
      </c>
      <c r="D3816">
        <v>0</v>
      </c>
      <c r="E3816">
        <v>0</v>
      </c>
      <c r="F3816">
        <v>1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 s="5">
        <v>1</v>
      </c>
    </row>
    <row r="3817" spans="1:20" x14ac:dyDescent="0.2">
      <c r="A3817">
        <v>3885</v>
      </c>
      <c r="B3817">
        <v>0</v>
      </c>
      <c r="C3817">
        <v>0</v>
      </c>
      <c r="D3817">
        <v>0</v>
      </c>
      <c r="E3817">
        <v>0</v>
      </c>
      <c r="F3817">
        <v>1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1</v>
      </c>
      <c r="P3817">
        <v>0</v>
      </c>
      <c r="Q3817">
        <v>0</v>
      </c>
      <c r="R3817">
        <v>0</v>
      </c>
      <c r="S3817">
        <v>0</v>
      </c>
      <c r="T3817" s="5">
        <v>2</v>
      </c>
    </row>
    <row r="3818" spans="1:20" x14ac:dyDescent="0.2">
      <c r="A3818">
        <v>3886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1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 s="5">
        <v>1</v>
      </c>
    </row>
    <row r="3819" spans="1:20" x14ac:dyDescent="0.2">
      <c r="A3819">
        <v>3887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1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 s="5">
        <v>1</v>
      </c>
    </row>
    <row r="3820" spans="1:20" x14ac:dyDescent="0.2">
      <c r="A3820">
        <v>3888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1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1</v>
      </c>
      <c r="P3820">
        <v>0</v>
      </c>
      <c r="Q3820">
        <v>0</v>
      </c>
      <c r="R3820">
        <v>0</v>
      </c>
      <c r="S3820">
        <v>0</v>
      </c>
      <c r="T3820" s="5">
        <v>2</v>
      </c>
    </row>
    <row r="3821" spans="1:20" x14ac:dyDescent="0.2">
      <c r="A3821">
        <v>3889</v>
      </c>
      <c r="B3821">
        <v>1</v>
      </c>
      <c r="C3821">
        <v>1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1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 s="5">
        <v>3</v>
      </c>
    </row>
    <row r="3822" spans="1:20" x14ac:dyDescent="0.2">
      <c r="A3822">
        <v>3890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1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 s="5">
        <v>1</v>
      </c>
    </row>
    <row r="3823" spans="1:20" x14ac:dyDescent="0.2">
      <c r="A3823">
        <v>3891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1</v>
      </c>
      <c r="H3823">
        <v>0</v>
      </c>
      <c r="I3823">
        <v>1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 s="5">
        <v>2</v>
      </c>
    </row>
    <row r="3824" spans="1:20" x14ac:dyDescent="0.2">
      <c r="A3824">
        <v>3892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1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 s="5">
        <v>1</v>
      </c>
    </row>
    <row r="3825" spans="1:20" x14ac:dyDescent="0.2">
      <c r="A3825">
        <v>3893</v>
      </c>
      <c r="B3825">
        <v>0</v>
      </c>
      <c r="C3825">
        <v>0</v>
      </c>
      <c r="D3825">
        <v>0</v>
      </c>
      <c r="E3825">
        <v>0</v>
      </c>
      <c r="F3825">
        <v>1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1</v>
      </c>
      <c r="R3825">
        <v>0</v>
      </c>
      <c r="S3825">
        <v>0</v>
      </c>
      <c r="T3825" s="5">
        <v>2</v>
      </c>
    </row>
    <row r="3826" spans="1:20" x14ac:dyDescent="0.2">
      <c r="A3826">
        <v>3894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1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 s="5">
        <v>1</v>
      </c>
    </row>
    <row r="3827" spans="1:20" x14ac:dyDescent="0.2">
      <c r="A3827">
        <v>3895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1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1</v>
      </c>
      <c r="R3827">
        <v>0</v>
      </c>
      <c r="S3827">
        <v>0</v>
      </c>
      <c r="T3827" s="5">
        <v>2</v>
      </c>
    </row>
    <row r="3828" spans="1:20" x14ac:dyDescent="0.2">
      <c r="A3828">
        <v>3896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1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1</v>
      </c>
      <c r="R3828">
        <v>0</v>
      </c>
      <c r="S3828">
        <v>0</v>
      </c>
      <c r="T3828" s="5">
        <v>2</v>
      </c>
    </row>
    <row r="3829" spans="1:20" x14ac:dyDescent="0.2">
      <c r="A3829">
        <v>3897</v>
      </c>
      <c r="B3829">
        <v>0</v>
      </c>
      <c r="C3829">
        <v>0</v>
      </c>
      <c r="D3829">
        <v>0</v>
      </c>
      <c r="E3829">
        <v>0</v>
      </c>
      <c r="F3829">
        <v>1</v>
      </c>
      <c r="G3829">
        <v>0</v>
      </c>
      <c r="H3829">
        <v>0</v>
      </c>
      <c r="I3829">
        <v>1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 s="5">
        <v>2</v>
      </c>
    </row>
    <row r="3830" spans="1:20" x14ac:dyDescent="0.2">
      <c r="A3830">
        <v>3898</v>
      </c>
      <c r="B3830">
        <v>1</v>
      </c>
      <c r="C3830">
        <v>0</v>
      </c>
      <c r="D3830">
        <v>0</v>
      </c>
      <c r="E3830">
        <v>0</v>
      </c>
      <c r="F3830">
        <v>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 s="5">
        <v>2</v>
      </c>
    </row>
    <row r="3831" spans="1:20" x14ac:dyDescent="0.2">
      <c r="A3831">
        <v>3899</v>
      </c>
      <c r="B3831">
        <v>0</v>
      </c>
      <c r="C3831">
        <v>0</v>
      </c>
      <c r="D3831">
        <v>0</v>
      </c>
      <c r="E3831">
        <v>0</v>
      </c>
      <c r="F3831">
        <v>1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 s="5">
        <v>1</v>
      </c>
    </row>
    <row r="3832" spans="1:20" x14ac:dyDescent="0.2">
      <c r="A3832">
        <v>3900</v>
      </c>
      <c r="B3832">
        <v>0</v>
      </c>
      <c r="C3832">
        <v>0</v>
      </c>
      <c r="D3832">
        <v>0</v>
      </c>
      <c r="E3832">
        <v>0</v>
      </c>
      <c r="F3832">
        <v>1</v>
      </c>
      <c r="G3832">
        <v>0</v>
      </c>
      <c r="H3832">
        <v>0</v>
      </c>
      <c r="I3832">
        <v>1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 s="5">
        <v>2</v>
      </c>
    </row>
    <row r="3833" spans="1:20" x14ac:dyDescent="0.2">
      <c r="A3833">
        <v>3901</v>
      </c>
      <c r="B3833">
        <v>0</v>
      </c>
      <c r="C3833">
        <v>0</v>
      </c>
      <c r="D3833">
        <v>0</v>
      </c>
      <c r="E3833">
        <v>0</v>
      </c>
      <c r="F3833">
        <v>1</v>
      </c>
      <c r="G3833">
        <v>0</v>
      </c>
      <c r="H3833">
        <v>0</v>
      </c>
      <c r="I3833">
        <v>1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 s="5">
        <v>2</v>
      </c>
    </row>
    <row r="3834" spans="1:20" x14ac:dyDescent="0.2">
      <c r="A3834">
        <v>3902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1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 s="5">
        <v>1</v>
      </c>
    </row>
    <row r="3835" spans="1:20" x14ac:dyDescent="0.2">
      <c r="A3835">
        <v>3903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1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 s="5">
        <v>1</v>
      </c>
    </row>
    <row r="3836" spans="1:20" x14ac:dyDescent="0.2">
      <c r="A3836">
        <v>3904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1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 s="5">
        <v>1</v>
      </c>
    </row>
    <row r="3837" spans="1:20" x14ac:dyDescent="0.2">
      <c r="A3837">
        <v>3905</v>
      </c>
      <c r="B3837">
        <v>0</v>
      </c>
      <c r="C3837">
        <v>0</v>
      </c>
      <c r="D3837">
        <v>0</v>
      </c>
      <c r="E3837">
        <v>0</v>
      </c>
      <c r="F3837">
        <v>1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 s="5">
        <v>1</v>
      </c>
    </row>
    <row r="3838" spans="1:20" x14ac:dyDescent="0.2">
      <c r="A3838">
        <v>3906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 s="5">
        <v>1</v>
      </c>
    </row>
    <row r="3839" spans="1:20" x14ac:dyDescent="0.2">
      <c r="A3839">
        <v>3907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1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 s="5">
        <v>1</v>
      </c>
    </row>
    <row r="3840" spans="1:20" x14ac:dyDescent="0.2">
      <c r="A3840">
        <v>3908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 s="5">
        <v>1</v>
      </c>
    </row>
    <row r="3841" spans="1:20" x14ac:dyDescent="0.2">
      <c r="A3841">
        <v>3909</v>
      </c>
      <c r="B3841">
        <v>0</v>
      </c>
      <c r="C3841">
        <v>0</v>
      </c>
      <c r="D3841">
        <v>0</v>
      </c>
      <c r="E3841">
        <v>0</v>
      </c>
      <c r="F3841">
        <v>1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1</v>
      </c>
      <c r="P3841">
        <v>0</v>
      </c>
      <c r="Q3841">
        <v>0</v>
      </c>
      <c r="R3841">
        <v>0</v>
      </c>
      <c r="S3841">
        <v>0</v>
      </c>
      <c r="T3841" s="5">
        <v>2</v>
      </c>
    </row>
    <row r="3842" spans="1:20" x14ac:dyDescent="0.2">
      <c r="A3842">
        <v>3910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1</v>
      </c>
      <c r="J3842">
        <v>0</v>
      </c>
      <c r="K3842">
        <v>0</v>
      </c>
      <c r="L3842">
        <v>0</v>
      </c>
      <c r="M3842">
        <v>1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 s="5">
        <v>2</v>
      </c>
    </row>
    <row r="3843" spans="1:20" x14ac:dyDescent="0.2">
      <c r="A3843">
        <v>3911</v>
      </c>
      <c r="B3843">
        <v>0</v>
      </c>
      <c r="C3843">
        <v>0</v>
      </c>
      <c r="D3843">
        <v>0</v>
      </c>
      <c r="E3843">
        <v>0</v>
      </c>
      <c r="F3843">
        <v>1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 s="5">
        <v>1</v>
      </c>
    </row>
    <row r="3844" spans="1:20" x14ac:dyDescent="0.2">
      <c r="A3844">
        <v>3912</v>
      </c>
      <c r="B3844">
        <v>0</v>
      </c>
      <c r="C3844">
        <v>0</v>
      </c>
      <c r="D3844">
        <v>0</v>
      </c>
      <c r="E3844">
        <v>0</v>
      </c>
      <c r="F3844">
        <v>1</v>
      </c>
      <c r="G3844">
        <v>0</v>
      </c>
      <c r="H3844">
        <v>0</v>
      </c>
      <c r="I3844">
        <v>1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 s="5">
        <v>2</v>
      </c>
    </row>
    <row r="3845" spans="1:20" x14ac:dyDescent="0.2">
      <c r="A3845">
        <v>3913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1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 s="5">
        <v>1</v>
      </c>
    </row>
    <row r="3846" spans="1:20" x14ac:dyDescent="0.2">
      <c r="A3846">
        <v>3914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1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 s="5">
        <v>1</v>
      </c>
    </row>
    <row r="3847" spans="1:20" x14ac:dyDescent="0.2">
      <c r="A3847">
        <v>3915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1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 s="5">
        <v>1</v>
      </c>
    </row>
    <row r="3848" spans="1:20" x14ac:dyDescent="0.2">
      <c r="A3848">
        <v>3916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1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 s="5">
        <v>1</v>
      </c>
    </row>
    <row r="3849" spans="1:20" x14ac:dyDescent="0.2">
      <c r="A3849">
        <v>3917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1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 s="5">
        <v>1</v>
      </c>
    </row>
    <row r="3850" spans="1:20" x14ac:dyDescent="0.2">
      <c r="A3850">
        <v>3918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1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 s="5">
        <v>1</v>
      </c>
    </row>
    <row r="3851" spans="1:20" x14ac:dyDescent="0.2">
      <c r="A3851">
        <v>3919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1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 s="5">
        <v>1</v>
      </c>
    </row>
    <row r="3852" spans="1:20" x14ac:dyDescent="0.2">
      <c r="A3852">
        <v>3920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1</v>
      </c>
      <c r="J3852">
        <v>1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 s="5">
        <v>2</v>
      </c>
    </row>
    <row r="3853" spans="1:20" x14ac:dyDescent="0.2">
      <c r="A3853">
        <v>3921</v>
      </c>
      <c r="B3853">
        <v>0</v>
      </c>
      <c r="C3853">
        <v>0</v>
      </c>
      <c r="D3853">
        <v>0</v>
      </c>
      <c r="E3853">
        <v>0</v>
      </c>
      <c r="F3853">
        <v>1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 s="5">
        <v>1</v>
      </c>
    </row>
    <row r="3854" spans="1:20" x14ac:dyDescent="0.2">
      <c r="A3854">
        <v>3922</v>
      </c>
      <c r="B3854">
        <v>0</v>
      </c>
      <c r="C3854">
        <v>0</v>
      </c>
      <c r="D3854">
        <v>0</v>
      </c>
      <c r="E3854">
        <v>0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 s="5">
        <v>1</v>
      </c>
    </row>
    <row r="3855" spans="1:20" x14ac:dyDescent="0.2">
      <c r="A3855">
        <v>3923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1</v>
      </c>
      <c r="M3855">
        <v>0</v>
      </c>
      <c r="N3855">
        <v>0</v>
      </c>
      <c r="O3855">
        <v>0</v>
      </c>
      <c r="P3855">
        <v>1</v>
      </c>
      <c r="Q3855">
        <v>0</v>
      </c>
      <c r="R3855">
        <v>0</v>
      </c>
      <c r="S3855">
        <v>0</v>
      </c>
      <c r="T3855" s="5">
        <v>2</v>
      </c>
    </row>
    <row r="3856" spans="1:20" x14ac:dyDescent="0.2">
      <c r="A3856">
        <v>3924</v>
      </c>
      <c r="B3856">
        <v>0</v>
      </c>
      <c r="C3856">
        <v>0</v>
      </c>
      <c r="D3856">
        <v>0</v>
      </c>
      <c r="E3856">
        <v>0</v>
      </c>
      <c r="F3856">
        <v>1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 s="5">
        <v>1</v>
      </c>
    </row>
    <row r="3857" spans="1:20" x14ac:dyDescent="0.2">
      <c r="A3857">
        <v>3925</v>
      </c>
      <c r="B3857">
        <v>0</v>
      </c>
      <c r="C3857">
        <v>0</v>
      </c>
      <c r="D3857">
        <v>0</v>
      </c>
      <c r="E3857">
        <v>0</v>
      </c>
      <c r="F3857">
        <v>1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 s="5">
        <v>1</v>
      </c>
    </row>
    <row r="3858" spans="1:20" x14ac:dyDescent="0.2">
      <c r="A3858">
        <v>3926</v>
      </c>
      <c r="B3858">
        <v>0</v>
      </c>
      <c r="C3858">
        <v>1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1</v>
      </c>
      <c r="Q3858">
        <v>0</v>
      </c>
      <c r="R3858">
        <v>0</v>
      </c>
      <c r="S3858">
        <v>0</v>
      </c>
      <c r="T3858" s="5">
        <v>2</v>
      </c>
    </row>
    <row r="3859" spans="1:20" x14ac:dyDescent="0.2">
      <c r="A3859">
        <v>3927</v>
      </c>
      <c r="B3859">
        <v>0</v>
      </c>
      <c r="C3859">
        <v>1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1</v>
      </c>
      <c r="Q3859">
        <v>0</v>
      </c>
      <c r="R3859">
        <v>0</v>
      </c>
      <c r="S3859">
        <v>0</v>
      </c>
      <c r="T3859" s="5">
        <v>2</v>
      </c>
    </row>
    <row r="3860" spans="1:20" x14ac:dyDescent="0.2">
      <c r="A3860">
        <v>3928</v>
      </c>
      <c r="B3860">
        <v>0</v>
      </c>
      <c r="C3860">
        <v>0</v>
      </c>
      <c r="D3860">
        <v>0</v>
      </c>
      <c r="E3860">
        <v>0</v>
      </c>
      <c r="F3860">
        <v>1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1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 s="5">
        <v>2</v>
      </c>
    </row>
    <row r="3861" spans="1:20" x14ac:dyDescent="0.2">
      <c r="A3861">
        <v>3929</v>
      </c>
      <c r="B3861">
        <v>0</v>
      </c>
      <c r="C3861">
        <v>0</v>
      </c>
      <c r="D3861">
        <v>0</v>
      </c>
      <c r="E3861">
        <v>0</v>
      </c>
      <c r="F3861">
        <v>1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 s="5">
        <v>1</v>
      </c>
    </row>
    <row r="3862" spans="1:20" x14ac:dyDescent="0.2">
      <c r="A3862">
        <v>3930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1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 s="5">
        <v>1</v>
      </c>
    </row>
    <row r="3863" spans="1:20" x14ac:dyDescent="0.2">
      <c r="A3863">
        <v>3931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1</v>
      </c>
      <c r="M3863">
        <v>0</v>
      </c>
      <c r="N3863">
        <v>0</v>
      </c>
      <c r="O3863">
        <v>0</v>
      </c>
      <c r="P3863">
        <v>1</v>
      </c>
      <c r="Q3863">
        <v>0</v>
      </c>
      <c r="R3863">
        <v>0</v>
      </c>
      <c r="S3863">
        <v>0</v>
      </c>
      <c r="T3863" s="5">
        <v>2</v>
      </c>
    </row>
    <row r="3864" spans="1:20" x14ac:dyDescent="0.2">
      <c r="A3864">
        <v>3932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1</v>
      </c>
      <c r="M3864">
        <v>0</v>
      </c>
      <c r="N3864">
        <v>0</v>
      </c>
      <c r="O3864">
        <v>0</v>
      </c>
      <c r="P3864">
        <v>1</v>
      </c>
      <c r="Q3864">
        <v>0</v>
      </c>
      <c r="R3864">
        <v>0</v>
      </c>
      <c r="S3864">
        <v>0</v>
      </c>
      <c r="T3864" s="5">
        <v>2</v>
      </c>
    </row>
    <row r="3865" spans="1:20" x14ac:dyDescent="0.2">
      <c r="A3865">
        <v>3933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1</v>
      </c>
      <c r="M3865">
        <v>0</v>
      </c>
      <c r="N3865">
        <v>0</v>
      </c>
      <c r="O3865">
        <v>0</v>
      </c>
      <c r="P3865">
        <v>1</v>
      </c>
      <c r="Q3865">
        <v>0</v>
      </c>
      <c r="R3865">
        <v>0</v>
      </c>
      <c r="S3865">
        <v>0</v>
      </c>
      <c r="T3865" s="5">
        <v>2</v>
      </c>
    </row>
    <row r="3866" spans="1:20" x14ac:dyDescent="0.2">
      <c r="A3866">
        <v>3934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1</v>
      </c>
      <c r="Q3866">
        <v>0</v>
      </c>
      <c r="R3866">
        <v>0</v>
      </c>
      <c r="S3866">
        <v>0</v>
      </c>
      <c r="T3866" s="5">
        <v>1</v>
      </c>
    </row>
    <row r="3867" spans="1:20" x14ac:dyDescent="0.2">
      <c r="A3867">
        <v>3935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1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 s="5">
        <v>1</v>
      </c>
    </row>
    <row r="3868" spans="1:20" x14ac:dyDescent="0.2">
      <c r="A3868">
        <v>3936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1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1</v>
      </c>
      <c r="R3868">
        <v>0</v>
      </c>
      <c r="S3868">
        <v>0</v>
      </c>
      <c r="T3868" s="5">
        <v>2</v>
      </c>
    </row>
    <row r="3869" spans="1:20" x14ac:dyDescent="0.2">
      <c r="A3869">
        <v>3937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1</v>
      </c>
      <c r="Q3869">
        <v>1</v>
      </c>
      <c r="R3869">
        <v>0</v>
      </c>
      <c r="S3869">
        <v>0</v>
      </c>
      <c r="T3869" s="5">
        <v>2</v>
      </c>
    </row>
    <row r="3870" spans="1:20" x14ac:dyDescent="0.2">
      <c r="A3870">
        <v>3938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1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 s="5">
        <v>1</v>
      </c>
    </row>
    <row r="3871" spans="1:20" x14ac:dyDescent="0.2">
      <c r="A3871">
        <v>3939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1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 s="5">
        <v>1</v>
      </c>
    </row>
    <row r="3872" spans="1:20" x14ac:dyDescent="0.2">
      <c r="A3872">
        <v>3940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1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 s="5">
        <v>1</v>
      </c>
    </row>
    <row r="3873" spans="1:20" x14ac:dyDescent="0.2">
      <c r="A3873">
        <v>3941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1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 s="5">
        <v>1</v>
      </c>
    </row>
    <row r="3874" spans="1:20" x14ac:dyDescent="0.2">
      <c r="A3874">
        <v>3942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1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 s="5">
        <v>1</v>
      </c>
    </row>
    <row r="3875" spans="1:20" x14ac:dyDescent="0.2">
      <c r="A3875">
        <v>3943</v>
      </c>
      <c r="B3875">
        <v>0</v>
      </c>
      <c r="C3875">
        <v>0</v>
      </c>
      <c r="D3875">
        <v>0</v>
      </c>
      <c r="E3875">
        <v>0</v>
      </c>
      <c r="F3875">
        <v>1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 s="5">
        <v>1</v>
      </c>
    </row>
    <row r="3876" spans="1:20" x14ac:dyDescent="0.2">
      <c r="A3876">
        <v>3944</v>
      </c>
      <c r="B3876">
        <v>0</v>
      </c>
      <c r="C3876">
        <v>0</v>
      </c>
      <c r="D3876">
        <v>0</v>
      </c>
      <c r="E3876">
        <v>0</v>
      </c>
      <c r="F3876">
        <v>1</v>
      </c>
      <c r="G3876">
        <v>0</v>
      </c>
      <c r="H3876">
        <v>0</v>
      </c>
      <c r="I3876">
        <v>1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 s="5">
        <v>2</v>
      </c>
    </row>
    <row r="3877" spans="1:20" x14ac:dyDescent="0.2">
      <c r="A3877">
        <v>3945</v>
      </c>
      <c r="B3877">
        <v>0</v>
      </c>
      <c r="C3877">
        <v>1</v>
      </c>
      <c r="D3877">
        <v>1</v>
      </c>
      <c r="E3877">
        <v>1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 s="5">
        <v>3</v>
      </c>
    </row>
    <row r="3878" spans="1:20" x14ac:dyDescent="0.2">
      <c r="A3878">
        <v>3946</v>
      </c>
      <c r="B3878">
        <v>1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1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0</v>
      </c>
      <c r="S3878">
        <v>0</v>
      </c>
      <c r="T3878" s="5">
        <v>3</v>
      </c>
    </row>
    <row r="3879" spans="1:20" x14ac:dyDescent="0.2">
      <c r="A3879">
        <v>3947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1</v>
      </c>
      <c r="R3879">
        <v>0</v>
      </c>
      <c r="S3879">
        <v>0</v>
      </c>
      <c r="T3879" s="5">
        <v>1</v>
      </c>
    </row>
    <row r="3880" spans="1:20" x14ac:dyDescent="0.2">
      <c r="A3880">
        <v>3948</v>
      </c>
      <c r="B3880">
        <v>0</v>
      </c>
      <c r="C3880">
        <v>0</v>
      </c>
      <c r="D3880">
        <v>0</v>
      </c>
      <c r="E3880">
        <v>0</v>
      </c>
      <c r="F3880">
        <v>1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 s="5">
        <v>1</v>
      </c>
    </row>
    <row r="3881" spans="1:20" x14ac:dyDescent="0.2">
      <c r="A3881">
        <v>3949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1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 s="5">
        <v>1</v>
      </c>
    </row>
    <row r="3882" spans="1:20" x14ac:dyDescent="0.2">
      <c r="A3882">
        <v>3950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1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 s="5">
        <v>1</v>
      </c>
    </row>
    <row r="3883" spans="1:20" x14ac:dyDescent="0.2">
      <c r="A3883">
        <v>3951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1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 s="5">
        <v>1</v>
      </c>
    </row>
    <row r="3884" spans="1:20" x14ac:dyDescent="0.2">
      <c r="A3884">
        <v>3952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1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1</v>
      </c>
      <c r="R3884">
        <v>0</v>
      </c>
      <c r="S3884">
        <v>0</v>
      </c>
      <c r="T3884" s="5">
        <v>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(학생) 이유진 (전기전자컴퓨터공학부)</cp:lastModifiedBy>
  <dcterms:modified xsi:type="dcterms:W3CDTF">2021-05-17T09:20:16Z</dcterms:modified>
</cp:coreProperties>
</file>