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" sheetId="2" r:id="rId5"/>
    <sheet state="visible" name="PROFITLOSS" sheetId="3" r:id="rId6"/>
    <sheet state="visible" name="INVENTORY" sheetId="4" r:id="rId7"/>
    <sheet state="visible" name="OTHER INSIGHTS" sheetId="5" r:id="rId8"/>
  </sheets>
  <definedNames/>
  <calcPr/>
</workbook>
</file>

<file path=xl/sharedStrings.xml><?xml version="1.0" encoding="utf-8"?>
<sst xmlns="http://schemas.openxmlformats.org/spreadsheetml/2006/main" count="179" uniqueCount="75">
  <si>
    <t>SELLING PRICE</t>
  </si>
  <si>
    <t>SALES</t>
  </si>
  <si>
    <t>Revenue</t>
  </si>
  <si>
    <t>Date(Monthly based)</t>
  </si>
  <si>
    <t>men's wear</t>
  </si>
  <si>
    <t>kids wear</t>
  </si>
  <si>
    <t>under garments(both M&amp; F)</t>
  </si>
  <si>
    <t>women western</t>
  </si>
  <si>
    <t xml:space="preserve"> Jeans wear</t>
  </si>
  <si>
    <t>sports wear</t>
  </si>
  <si>
    <t>lehangas</t>
  </si>
  <si>
    <t>chudidhars</t>
  </si>
  <si>
    <t>under garments</t>
  </si>
  <si>
    <t>jeans wear</t>
  </si>
  <si>
    <t>Total Revenue</t>
  </si>
  <si>
    <t>TOTAL SALES(INDIVIDIUAL BRAND)</t>
  </si>
  <si>
    <t>AVERAGE</t>
  </si>
  <si>
    <t>AVG REVENUE</t>
  </si>
  <si>
    <t>STD</t>
  </si>
  <si>
    <t>MIN</t>
  </si>
  <si>
    <t>MAX</t>
  </si>
  <si>
    <t>avg</t>
  </si>
  <si>
    <t>total revenue</t>
  </si>
  <si>
    <t>sales vol</t>
  </si>
  <si>
    <t>PURCHASE PRICE</t>
  </si>
  <si>
    <t>PURCHASE</t>
  </si>
  <si>
    <t>EXPENDITURE</t>
  </si>
  <si>
    <t>TOTAL EXPENDITURE</t>
  </si>
  <si>
    <t>TOTAL AVG =</t>
  </si>
  <si>
    <t>Initial Inventory(₹.)</t>
  </si>
  <si>
    <t>End Inventory(₹.)</t>
  </si>
  <si>
    <t>Final expenditure(₹.)</t>
  </si>
  <si>
    <t>Men's wear</t>
  </si>
  <si>
    <t>AVG PURCHASE PRICE</t>
  </si>
  <si>
    <t>AVG SELLING PRICE</t>
  </si>
  <si>
    <t>AVG PROFIT</t>
  </si>
  <si>
    <t>SKU</t>
  </si>
  <si>
    <t>P/L(₹)</t>
  </si>
  <si>
    <t xml:space="preserve">TOTAL PROFIT % </t>
  </si>
  <si>
    <t>REVENUE (SALES) (₹)</t>
  </si>
  <si>
    <t>TOTAL REVENUE %</t>
  </si>
  <si>
    <t>PROFIT MARGIN%</t>
  </si>
  <si>
    <t>INVENTORY</t>
  </si>
  <si>
    <t>TOTAL DAILY INVENTORY</t>
  </si>
  <si>
    <t>AVERAGE MONTHLY INVENTORY</t>
  </si>
  <si>
    <t>AVERAGE INVENTORY =</t>
  </si>
  <si>
    <t>AVG</t>
  </si>
  <si>
    <t>AVG. INVENTORY(in RS.)</t>
  </si>
  <si>
    <t>FIXED COST ANALYSIS</t>
  </si>
  <si>
    <t>COST</t>
  </si>
  <si>
    <t>RATE OF DEPRICIATION</t>
  </si>
  <si>
    <t>DEPRICIATION</t>
  </si>
  <si>
    <t>FURNITURE</t>
  </si>
  <si>
    <t>AIR CONDITIONERS</t>
  </si>
  <si>
    <t>ELECTRICITY(MONTH)</t>
  </si>
  <si>
    <t>RENT</t>
  </si>
  <si>
    <t>EMI</t>
  </si>
  <si>
    <t>WATER CONTAINERS/FANS</t>
  </si>
  <si>
    <t>CARRY BAGS</t>
  </si>
  <si>
    <t>DIESEL/TRANSPORT</t>
  </si>
  <si>
    <t>SALARY FOR WORKERS</t>
  </si>
  <si>
    <t>TOTAL FIXED COST</t>
  </si>
  <si>
    <t>KEY INSIGHTS</t>
  </si>
  <si>
    <t>VARIABLES</t>
  </si>
  <si>
    <t>VALUES(IN RS.)</t>
  </si>
  <si>
    <t>REMARKS</t>
  </si>
  <si>
    <t>TOTAL REVENUE</t>
  </si>
  <si>
    <t>SOMEWHAT GOOD,AS REVENUE&gt;VARIABLE COSTS</t>
  </si>
  <si>
    <t>VARIABLE COSTS</t>
  </si>
  <si>
    <t>GROSS PROFIT</t>
  </si>
  <si>
    <t>Even though the owner is making a profit,
 the high fixed costs like salaries and bills leave them with no actual profit.</t>
  </si>
  <si>
    <t>NORMALIZED FIXED COSTS</t>
  </si>
  <si>
    <t>MAJORLY FROM MONTHLY FIXED EXPENSES</t>
  </si>
  <si>
    <t>NET PROFIT</t>
  </si>
  <si>
    <t>TOO LOW FOR A  GENERAL CLOTH STORE as the revenue is around 8 lakh, 
but total 
net profit is too low as compared to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</si>
</sst>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rgb="FFFFFFFF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4" fontId="1" numFmtId="3" xfId="0" applyAlignment="1" applyFill="1" applyFont="1" applyNumberFormat="1">
      <alignment readingOrder="0"/>
    </xf>
    <xf borderId="0" fillId="4" fontId="1" numFmtId="3" xfId="0" applyFont="1" applyNumberFormat="1"/>
    <xf borderId="0" fillId="5" fontId="3" numFmtId="3" xfId="0" applyAlignment="1" applyFill="1" applyFont="1" applyNumberFormat="1">
      <alignment readingOrder="0"/>
    </xf>
    <xf borderId="0" fillId="5" fontId="4" numFmtId="3" xfId="0" applyAlignment="1" applyFont="1" applyNumberFormat="1">
      <alignment readingOrder="0"/>
    </xf>
    <xf borderId="0" fillId="5" fontId="4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1" numFmtId="3" xfId="0" applyFont="1" applyNumberFormat="1"/>
    <xf borderId="0" fillId="6" fontId="1" numFmtId="0" xfId="0" applyAlignment="1" applyFill="1" applyFont="1">
      <alignment readingOrder="0"/>
    </xf>
    <xf borderId="0" fillId="6" fontId="1" numFmtId="3" xfId="0" applyFont="1" applyNumberFormat="1"/>
    <xf borderId="0" fillId="6" fontId="1" numFmtId="0" xfId="0" applyFont="1"/>
    <xf borderId="0" fillId="7" fontId="1" numFmtId="0" xfId="0" applyFill="1" applyFont="1"/>
    <xf borderId="0" fillId="8" fontId="1" numFmtId="0" xfId="0" applyAlignment="1" applyFill="1" applyFont="1">
      <alignment readingOrder="0"/>
    </xf>
    <xf borderId="0" fillId="8" fontId="1" numFmtId="3" xfId="0" applyFont="1" applyNumberFormat="1"/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1" numFmtId="3" xfId="0" applyFont="1" applyNumberFormat="1"/>
    <xf borderId="0" fillId="9" fontId="1" numFmtId="3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Font="1" applyNumberFormat="1"/>
    <xf borderId="0" fillId="7" fontId="1" numFmtId="0" xfId="0" applyAlignment="1" applyFont="1">
      <alignment readingOrder="0"/>
    </xf>
    <xf borderId="0" fillId="7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4" fontId="1" numFmtId="0" xfId="0" applyFont="1"/>
    <xf borderId="0" fillId="10" fontId="1" numFmtId="0" xfId="0" applyFill="1" applyFont="1"/>
    <xf borderId="0" fillId="11" fontId="1" numFmtId="0" xfId="0" applyFill="1" applyFont="1"/>
    <xf borderId="0" fillId="0" fontId="1" numFmtId="0" xfId="0" applyFont="1"/>
    <xf borderId="0" fillId="4" fontId="1" numFmtId="0" xfId="0" applyAlignment="1" applyFont="1">
      <alignment readingOrder="0"/>
    </xf>
    <xf borderId="0" fillId="7" fontId="1" numFmtId="164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12" fontId="1" numFmtId="3" xfId="0" applyFill="1" applyFont="1" applyNumberFormat="1"/>
    <xf borderId="0" fillId="13" fontId="1" numFmtId="3" xfId="0" applyAlignment="1" applyFill="1" applyFont="1" applyNumberFormat="1">
      <alignment readingOrder="0"/>
    </xf>
    <xf borderId="0" fillId="7" fontId="1" numFmtId="3" xfId="0" applyFont="1" applyNumberFormat="1"/>
    <xf borderId="0" fillId="5" fontId="1" numFmtId="0" xfId="0" applyAlignment="1" applyFont="1">
      <alignment readingOrder="0"/>
    </xf>
    <xf borderId="0" fillId="5" fontId="1" numFmtId="0" xfId="0" applyFont="1"/>
    <xf borderId="0" fillId="14" fontId="1" numFmtId="0" xfId="0" applyAlignment="1" applyFill="1" applyFont="1">
      <alignment readingOrder="0"/>
    </xf>
    <xf borderId="0" fillId="15" fontId="2" numFmtId="0" xfId="0" applyAlignment="1" applyFill="1" applyFont="1">
      <alignment horizontal="center"/>
    </xf>
    <xf borderId="0" fillId="15" fontId="2" numFmtId="0" xfId="0" applyAlignment="1" applyFont="1">
      <alignment horizontal="center" readingOrder="0"/>
    </xf>
    <xf borderId="0" fillId="16" fontId="2" numFmtId="0" xfId="0" applyAlignment="1" applyFill="1" applyFont="1">
      <alignment horizontal="center"/>
    </xf>
    <xf borderId="0" fillId="16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3" fontId="2" numFmtId="3" xfId="0" applyAlignment="1" applyFont="1" applyNumberFormat="1">
      <alignment horizontal="center" readingOrder="0"/>
    </xf>
    <xf borderId="0" fillId="3" fontId="2" numFmtId="9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17" fontId="2" numFmtId="0" xfId="0" applyAlignment="1" applyFill="1" applyFont="1">
      <alignment horizontal="center" readingOrder="0"/>
    </xf>
    <xf borderId="0" fillId="11" fontId="2" numFmtId="3" xfId="0" applyAlignment="1" applyFont="1" applyNumberFormat="1">
      <alignment horizontal="center" readingOrder="0"/>
    </xf>
    <xf borderId="0" fillId="11" fontId="2" numFmtId="9" xfId="0" applyAlignment="1" applyFont="1" applyNumberFormat="1">
      <alignment horizontal="center" readingOrder="0"/>
    </xf>
    <xf borderId="0" fillId="11" fontId="2" numFmtId="0" xfId="0" applyAlignment="1" applyFont="1">
      <alignment horizontal="center"/>
    </xf>
    <xf borderId="0" fillId="14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11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3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18" fontId="2" numFmtId="0" xfId="0" applyAlignment="1" applyFill="1" applyFont="1">
      <alignment horizontal="center" readingOrder="0"/>
    </xf>
    <xf borderId="0" fillId="11" fontId="2" numFmtId="3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19" fontId="2" numFmtId="3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2" fontId="2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omic Sans MS"/>
              </a:defRPr>
            </a:pPr>
            <a:r>
              <a:rPr b="1" i="0">
                <a:solidFill>
                  <a:srgbClr val="757575"/>
                </a:solidFill>
                <a:latin typeface="Comic Sans MS"/>
              </a:rPr>
              <a:t>Revenue trend over 6 months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SALES!$A$3:$A$8</c:f>
            </c:strRef>
          </c:cat>
          <c:val>
            <c:numRef>
              <c:f>SALES!$AA$3:$AA$8</c:f>
              <c:numCache/>
            </c:numRef>
          </c:val>
        </c:ser>
        <c:axId val="1448862531"/>
        <c:axId val="1137079113"/>
      </c:barChart>
      <c:catAx>
        <c:axId val="1448862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079113"/>
      </c:catAx>
      <c:valAx>
        <c:axId val="1137079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Revenue/Total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862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AVG PROFIT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PROFITLOSS!$A$4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PROFITLOSS!$B$1:$I$1</c:f>
            </c:strRef>
          </c:cat>
          <c:val>
            <c:numRef>
              <c:f>PROFITLOSS!$B$4:$I$4</c:f>
              <c:numCache/>
            </c:numRef>
          </c:val>
        </c:ser>
        <c:axId val="1412421306"/>
        <c:axId val="1326006373"/>
      </c:barChart>
      <c:catAx>
        <c:axId val="141242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006373"/>
      </c:catAx>
      <c:valAx>
        <c:axId val="1326006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Price(in rupees)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42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Profit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PROFITLOSS!$B$6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PROFITLOSS!$A$7:$A$14</c:f>
            </c:strRef>
          </c:cat>
          <c:val>
            <c:numRef>
              <c:f>PROFITLOSS!$B$7:$B$14</c:f>
              <c:numCache/>
            </c:numRef>
          </c:val>
        </c:ser>
        <c:axId val="26730929"/>
        <c:axId val="715754708"/>
      </c:barChart>
      <c:catAx>
        <c:axId val="26730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SKU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754708"/>
      </c:catAx>
      <c:valAx>
        <c:axId val="715754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P/L(₹)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30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AVG INVENTORY TREND (over 6 months)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INVENTORY!$A$3:$A$8</c:f>
            </c:strRef>
          </c:cat>
          <c:val>
            <c:numRef>
              <c:f>INVENTORY!$K$3:$K$8</c:f>
              <c:numCache/>
            </c:numRef>
          </c:val>
          <c:smooth val="0"/>
        </c:ser>
        <c:axId val="522749445"/>
        <c:axId val="967076178"/>
      </c:lineChart>
      <c:catAx>
        <c:axId val="522749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076178"/>
      </c:catAx>
      <c:valAx>
        <c:axId val="96707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749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AVG STOCK IN STORE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chemeClr val="accent3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INVENTORY!$A$14:$A$21</c:f>
            </c:strRef>
          </c:cat>
          <c:val>
            <c:numRef>
              <c:f>INVENTORY!$B$14:$B$21</c:f>
              <c:numCache/>
            </c:numRef>
          </c:val>
        </c:ser>
        <c:overlap val="100"/>
        <c:axId val="1491063461"/>
        <c:axId val="1877461239"/>
      </c:barChart>
      <c:catAx>
        <c:axId val="1491063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461239"/>
      </c:catAx>
      <c:valAx>
        <c:axId val="1877461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063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Fixed Cost Proportion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'OTHER INSIGHTS'!$B$3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'OTHER INSIGHTS'!$A$4:$A$11</c:f>
            </c:strRef>
          </c:cat>
          <c:val>
            <c:numRef>
              <c:f>'OTHER INSIGHTS'!$B$4:$B$11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FINAL INSIGHTS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'OTHER INSIGHTS'!$A$17:$A$21</c:f>
            </c:strRef>
          </c:cat>
          <c:val>
            <c:numRef>
              <c:f>'OTHER INSIGHTS'!$B$17:$B$21</c:f>
              <c:numCache/>
            </c:numRef>
          </c:val>
        </c:ser>
        <c:axId val="303885881"/>
        <c:axId val="1122748640"/>
      </c:barChart>
      <c:catAx>
        <c:axId val="3038858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748640"/>
      </c:catAx>
      <c:valAx>
        <c:axId val="1122748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VALUES(IN 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8858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total revenue of SKU'S (6 Months)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SALES!$L$34:$L$41</c:f>
            </c:strRef>
          </c:cat>
          <c:val>
            <c:numRef>
              <c:f>SALES!$M$34:$M$41</c:f>
              <c:numCache/>
            </c:numRef>
          </c:val>
        </c:ser>
        <c:axId val="974523591"/>
        <c:axId val="318900408"/>
      </c:barChart>
      <c:catAx>
        <c:axId val="974523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900408"/>
      </c:catAx>
      <c:valAx>
        <c:axId val="31890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523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Revenue Proportion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SALES!$L$34:$L$41</c:f>
            </c:strRef>
          </c:cat>
          <c:val>
            <c:numRef>
              <c:f>SALES!$M$34:$M$41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A86E8"/>
                </a:solidFill>
                <a:latin typeface="Comic Sans MS"/>
              </a:defRPr>
            </a:pPr>
            <a:r>
              <a:rPr b="0">
                <a:solidFill>
                  <a:srgbClr val="4A86E8"/>
                </a:solidFill>
                <a:latin typeface="Comic Sans MS"/>
              </a:rPr>
              <a:t>AVG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SALES!$K$33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SALES!$L$34:$L$41</c:f>
            </c:strRef>
          </c:cat>
          <c:val>
            <c:numRef>
              <c:f>SALES!$K$34:$K$41</c:f>
              <c:numCache/>
            </c:numRef>
          </c:val>
        </c:ser>
        <c:axId val="2131799866"/>
        <c:axId val="2111130763"/>
      </c:barChart>
      <c:catAx>
        <c:axId val="2131799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130763"/>
      </c:catAx>
      <c:valAx>
        <c:axId val="2111130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799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Sales volume proportion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SALES!$L$34:$L$41</c:f>
            </c:strRef>
          </c:cat>
          <c:val>
            <c:numRef>
              <c:f>SALES!$N$34:$N$41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 Vs Revenue Over 6 months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Purchase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PURCHASE!$A$3:$A$8</c:f>
            </c:strRef>
          </c:cat>
          <c:val>
            <c:numRef>
              <c:f>PURCHASE!$AA$3:$AA$8</c:f>
              <c:numCache/>
            </c:numRef>
          </c:val>
        </c:ser>
        <c:ser>
          <c:idx val="1"/>
          <c:order val="1"/>
          <c:tx>
            <c:v>Revenue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PURCHASE!$A$3:$A$8</c:f>
            </c:strRef>
          </c:cat>
          <c:val>
            <c:numRef>
              <c:f>SALES!$AA$3:$AA$8</c:f>
              <c:numCache/>
            </c:numRef>
          </c:val>
        </c:ser>
        <c:axId val="1376464031"/>
        <c:axId val="1840200232"/>
      </c:barChart>
      <c:catAx>
        <c:axId val="137646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200232"/>
      </c:catAx>
      <c:valAx>
        <c:axId val="1840200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464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 purchase of each item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Revenue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PURCHASE!$M$22:$M$29</c:f>
            </c:strRef>
          </c:cat>
          <c:val>
            <c:numRef>
              <c:f>PURCHASE!$N$22:$N$29</c:f>
              <c:numCache/>
            </c:numRef>
          </c:val>
        </c:ser>
        <c:axId val="472157780"/>
        <c:axId val="1376317287"/>
      </c:barChart>
      <c:lineChart>
        <c:varyColors val="0"/>
        <c:ser>
          <c:idx val="1"/>
          <c:order val="1"/>
          <c:tx>
            <c:v>Expenditure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PURCHASE!$M$22:$M$29</c:f>
            </c:strRef>
          </c:cat>
          <c:val>
            <c:numRef>
              <c:f>PURCHASE!$P$22:$P$29</c:f>
              <c:numCache/>
            </c:numRef>
          </c:val>
          <c:smooth val="0"/>
        </c:ser>
        <c:axId val="472157780"/>
        <c:axId val="1376317287"/>
      </c:lineChart>
      <c:catAx>
        <c:axId val="472157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Cloth Items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317287"/>
      </c:catAx>
      <c:valAx>
        <c:axId val="1376317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157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PURCHASE PRICE VS AVG SELLING 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PROFITLOSS!$A$2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PROFITLOSS!$B$1:$I$1</c:f>
            </c:strRef>
          </c:cat>
          <c:val>
            <c:numRef>
              <c:f>PROFITLOSS!$B$2:$I$2</c:f>
              <c:numCache/>
            </c:numRef>
          </c:val>
        </c:ser>
        <c:ser>
          <c:idx val="1"/>
          <c:order val="1"/>
          <c:tx>
            <c:strRef>
              <c:f>PROFITLOSS!$A$3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PROFITLOSS!$B$1:$I$1</c:f>
            </c:strRef>
          </c:cat>
          <c:val>
            <c:numRef>
              <c:f>PROFITLOSS!$B$3:$I$3</c:f>
              <c:numCache/>
            </c:numRef>
          </c:val>
        </c:ser>
        <c:ser>
          <c:idx val="2"/>
          <c:order val="2"/>
          <c:tx>
            <c:strRef>
              <c:f>PROFITLOSS!$A$4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PROFITLOSS!$B$1:$I$1</c:f>
            </c:strRef>
          </c:cat>
          <c:val>
            <c:numRef>
              <c:f>PROFITLOSS!$B$4:$I$4</c:f>
              <c:numCache/>
            </c:numRef>
          </c:val>
        </c:ser>
        <c:axId val="1522612049"/>
        <c:axId val="1411745977"/>
      </c:barChart>
      <c:catAx>
        <c:axId val="152261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745977"/>
      </c:catAx>
      <c:valAx>
        <c:axId val="1411745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612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mic Sans MS"/>
              </a:defRPr>
            </a:pPr>
            <a:r>
              <a:rPr b="1">
                <a:solidFill>
                  <a:srgbClr val="757575"/>
                </a:solidFill>
                <a:latin typeface="Comic Sans MS"/>
              </a:rPr>
              <a:t>profit contribution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PROFITLOSS!$A$7:$A$14</c:f>
            </c:strRef>
          </c:cat>
          <c:val>
            <c:numRef>
              <c:f>PROFITLOSS!$C$7:$C$14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10</xdr:row>
      <xdr:rowOff>142875</xdr:rowOff>
    </xdr:from>
    <xdr:ext cx="4505325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1152525</xdr:colOff>
      <xdr:row>10</xdr:row>
      <xdr:rowOff>142875</xdr:rowOff>
    </xdr:from>
    <xdr:ext cx="5029200" cy="3105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552450</xdr:colOff>
      <xdr:row>12</xdr:row>
      <xdr:rowOff>57150</xdr:rowOff>
    </xdr:from>
    <xdr:ext cx="4505325" cy="2790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247650</xdr:colOff>
      <xdr:row>27</xdr:row>
      <xdr:rowOff>28575</xdr:rowOff>
    </xdr:from>
    <xdr:ext cx="4552950" cy="2790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285750</xdr:colOff>
      <xdr:row>28</xdr:row>
      <xdr:rowOff>85725</xdr:rowOff>
    </xdr:from>
    <xdr:ext cx="4733925" cy="2933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171450</xdr:rowOff>
    </xdr:from>
    <xdr:ext cx="5162550" cy="3190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13</xdr:row>
      <xdr:rowOff>104775</xdr:rowOff>
    </xdr:from>
    <xdr:ext cx="4686300" cy="2905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16</xdr:row>
      <xdr:rowOff>180975</xdr:rowOff>
    </xdr:from>
    <xdr:ext cx="4086225" cy="25336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571500</xdr:colOff>
      <xdr:row>16</xdr:row>
      <xdr:rowOff>180975</xdr:rowOff>
    </xdr:from>
    <xdr:ext cx="4133850" cy="25336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352425</xdr:colOff>
      <xdr:row>13</xdr:row>
      <xdr:rowOff>200025</xdr:rowOff>
    </xdr:from>
    <xdr:ext cx="4019550" cy="24860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914400</xdr:colOff>
      <xdr:row>28</xdr:row>
      <xdr:rowOff>95250</xdr:rowOff>
    </xdr:from>
    <xdr:ext cx="4086225" cy="25336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13</xdr:row>
      <xdr:rowOff>114300</xdr:rowOff>
    </xdr:from>
    <xdr:ext cx="3886200" cy="24003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28575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1</xdr:row>
      <xdr:rowOff>0</xdr:rowOff>
    </xdr:from>
    <xdr:ext cx="4191000" cy="25908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857250</xdr:colOff>
      <xdr:row>15</xdr:row>
      <xdr:rowOff>114300</xdr:rowOff>
    </xdr:from>
    <xdr:ext cx="4352925" cy="26860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4.63"/>
    <col customWidth="1" min="4" max="4" width="21.63"/>
    <col customWidth="1" min="8" max="8" width="18.0"/>
    <col customWidth="1" min="11" max="11" width="10.63"/>
    <col customWidth="1" min="12" max="12" width="11.63"/>
    <col customWidth="1" min="25" max="25" width="12.25"/>
    <col customWidth="1" min="26" max="26" width="13.88"/>
    <col customWidth="1" min="27" max="28" width="12.25"/>
  </cols>
  <sheetData>
    <row r="1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3"/>
      <c r="M1" s="1"/>
      <c r="N1" s="2" t="s">
        <v>1</v>
      </c>
      <c r="O1" s="1"/>
      <c r="P1" s="1"/>
      <c r="Q1" s="1"/>
      <c r="R1" s="1"/>
      <c r="S1" s="1"/>
      <c r="T1" s="1"/>
      <c r="U1" s="1"/>
      <c r="V1" s="1"/>
      <c r="W1" s="2" t="s">
        <v>2</v>
      </c>
      <c r="X1" s="1"/>
      <c r="Y1" s="1"/>
      <c r="Z1" s="1"/>
      <c r="AA1" s="1"/>
      <c r="AB1" s="1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/>
      <c r="K2" s="4" t="s">
        <v>4</v>
      </c>
      <c r="L2" s="4" t="s">
        <v>5</v>
      </c>
      <c r="M2" s="4" t="s">
        <v>12</v>
      </c>
      <c r="N2" s="4" t="s">
        <v>7</v>
      </c>
      <c r="O2" s="4" t="s">
        <v>13</v>
      </c>
      <c r="P2" s="4" t="s">
        <v>9</v>
      </c>
      <c r="Q2" s="4" t="s">
        <v>10</v>
      </c>
      <c r="R2" s="4" t="s">
        <v>11</v>
      </c>
      <c r="S2" s="4" t="s">
        <v>4</v>
      </c>
      <c r="T2" s="4" t="s">
        <v>5</v>
      </c>
      <c r="U2" s="4" t="s">
        <v>12</v>
      </c>
      <c r="V2" s="4" t="s">
        <v>7</v>
      </c>
      <c r="W2" s="4" t="s">
        <v>13</v>
      </c>
      <c r="X2" s="4" t="s">
        <v>9</v>
      </c>
      <c r="Y2" s="4" t="s">
        <v>10</v>
      </c>
      <c r="Z2" s="4" t="s">
        <v>11</v>
      </c>
      <c r="AA2" s="2" t="s">
        <v>14</v>
      </c>
      <c r="AB2" s="4"/>
    </row>
    <row r="3">
      <c r="A3" s="6">
        <v>44866.0</v>
      </c>
      <c r="B3" s="7">
        <v>1350.0</v>
      </c>
      <c r="C3" s="7">
        <v>1200.0</v>
      </c>
      <c r="D3" s="7">
        <v>400.0</v>
      </c>
      <c r="E3" s="7">
        <v>1200.0</v>
      </c>
      <c r="F3" s="7">
        <v>999.0</v>
      </c>
      <c r="G3" s="7">
        <v>650.0</v>
      </c>
      <c r="H3" s="7">
        <v>2500.0</v>
      </c>
      <c r="I3" s="7">
        <v>900.0</v>
      </c>
      <c r="J3" s="8">
        <f t="shared" ref="J3:J8" si="2">SUM(B3:I3)</f>
        <v>9199</v>
      </c>
      <c r="K3" s="9">
        <v>8.0</v>
      </c>
      <c r="L3" s="10">
        <v>13.0</v>
      </c>
      <c r="M3" s="10">
        <v>38.0</v>
      </c>
      <c r="N3" s="10">
        <v>22.0</v>
      </c>
      <c r="O3" s="11">
        <v>12.0</v>
      </c>
      <c r="P3" s="11">
        <v>9.0</v>
      </c>
      <c r="Q3" s="11">
        <v>7.0</v>
      </c>
      <c r="R3" s="10">
        <v>10.0</v>
      </c>
      <c r="S3" s="12">
        <f t="shared" ref="S3:S8" si="3">MULTIPLY(B3,K3)</f>
        <v>10800</v>
      </c>
      <c r="T3" s="12">
        <f t="shared" ref="T3:Z3" si="1">multiply(C3,L3)</f>
        <v>15600</v>
      </c>
      <c r="U3" s="12">
        <f t="shared" si="1"/>
        <v>15200</v>
      </c>
      <c r="V3" s="12">
        <f t="shared" si="1"/>
        <v>26400</v>
      </c>
      <c r="W3" s="12">
        <f t="shared" si="1"/>
        <v>11988</v>
      </c>
      <c r="X3" s="12">
        <f t="shared" si="1"/>
        <v>5850</v>
      </c>
      <c r="Y3" s="12">
        <f t="shared" si="1"/>
        <v>17500</v>
      </c>
      <c r="Z3" s="12">
        <f t="shared" si="1"/>
        <v>9000</v>
      </c>
      <c r="AA3" s="13">
        <f t="shared" ref="AA3:AA8" si="5">SUM(S3:Z3)</f>
        <v>112338</v>
      </c>
    </row>
    <row r="4">
      <c r="A4" s="6">
        <v>44896.0</v>
      </c>
      <c r="B4" s="7">
        <v>1500.0</v>
      </c>
      <c r="C4" s="7">
        <v>2400.0</v>
      </c>
      <c r="D4" s="7">
        <v>450.0</v>
      </c>
      <c r="E4" s="7">
        <v>1245.0</v>
      </c>
      <c r="F4" s="7">
        <v>1620.0</v>
      </c>
      <c r="G4" s="7">
        <v>1100.0</v>
      </c>
      <c r="H4" s="7">
        <v>3500.0</v>
      </c>
      <c r="I4" s="7">
        <v>1200.0</v>
      </c>
      <c r="J4" s="8">
        <f t="shared" si="2"/>
        <v>13015</v>
      </c>
      <c r="K4" s="9">
        <v>30.0</v>
      </c>
      <c r="L4" s="10">
        <v>32.0</v>
      </c>
      <c r="M4" s="10">
        <v>15.0</v>
      </c>
      <c r="N4" s="10">
        <v>27.0</v>
      </c>
      <c r="O4" s="11">
        <v>28.0</v>
      </c>
      <c r="P4" s="11">
        <v>14.0</v>
      </c>
      <c r="Q4" s="11">
        <v>22.0</v>
      </c>
      <c r="R4" s="10">
        <v>30.0</v>
      </c>
      <c r="S4" s="12">
        <f t="shared" si="3"/>
        <v>45000</v>
      </c>
      <c r="T4" s="12">
        <f t="shared" ref="T4:Z4" si="4">multiply(C4,L4)</f>
        <v>76800</v>
      </c>
      <c r="U4" s="12">
        <f t="shared" si="4"/>
        <v>6750</v>
      </c>
      <c r="V4" s="12">
        <f t="shared" si="4"/>
        <v>33615</v>
      </c>
      <c r="W4" s="12">
        <f t="shared" si="4"/>
        <v>45360</v>
      </c>
      <c r="X4" s="12">
        <f t="shared" si="4"/>
        <v>15400</v>
      </c>
      <c r="Y4" s="12">
        <f t="shared" si="4"/>
        <v>77000</v>
      </c>
      <c r="Z4" s="12">
        <f t="shared" si="4"/>
        <v>36000</v>
      </c>
      <c r="AA4" s="13">
        <f t="shared" si="5"/>
        <v>335925</v>
      </c>
    </row>
    <row r="5">
      <c r="A5" s="6">
        <v>44927.0</v>
      </c>
      <c r="B5" s="7">
        <v>1000.0</v>
      </c>
      <c r="C5" s="7">
        <v>2300.0</v>
      </c>
      <c r="D5" s="7">
        <v>475.0</v>
      </c>
      <c r="E5" s="7">
        <v>999.0</v>
      </c>
      <c r="F5" s="7">
        <v>1250.0</v>
      </c>
      <c r="G5" s="7">
        <v>1199.0</v>
      </c>
      <c r="H5" s="7">
        <v>2500.0</v>
      </c>
      <c r="I5" s="7">
        <v>1100.0</v>
      </c>
      <c r="J5" s="8">
        <f t="shared" si="2"/>
        <v>10823</v>
      </c>
      <c r="K5" s="9">
        <v>10.0</v>
      </c>
      <c r="L5" s="10">
        <v>20.0</v>
      </c>
      <c r="M5" s="10">
        <v>12.0</v>
      </c>
      <c r="N5" s="10">
        <v>18.0</v>
      </c>
      <c r="O5" s="11">
        <v>12.0</v>
      </c>
      <c r="P5" s="11">
        <v>11.0</v>
      </c>
      <c r="Q5" s="11">
        <v>30.0</v>
      </c>
      <c r="R5" s="10">
        <v>19.0</v>
      </c>
      <c r="S5" s="12">
        <f t="shared" si="3"/>
        <v>10000</v>
      </c>
      <c r="T5" s="12">
        <f t="shared" ref="T5:Z5" si="6">multiply(C5,L5)</f>
        <v>46000</v>
      </c>
      <c r="U5" s="12">
        <f t="shared" si="6"/>
        <v>5700</v>
      </c>
      <c r="V5" s="12">
        <f t="shared" si="6"/>
        <v>17982</v>
      </c>
      <c r="W5" s="12">
        <f t="shared" si="6"/>
        <v>15000</v>
      </c>
      <c r="X5" s="12">
        <f t="shared" si="6"/>
        <v>13189</v>
      </c>
      <c r="Y5" s="12">
        <f t="shared" si="6"/>
        <v>75000</v>
      </c>
      <c r="Z5" s="12">
        <f t="shared" si="6"/>
        <v>20900</v>
      </c>
      <c r="AA5" s="13">
        <f t="shared" si="5"/>
        <v>203771</v>
      </c>
    </row>
    <row r="6">
      <c r="A6" s="6">
        <v>44958.0</v>
      </c>
      <c r="B6" s="7">
        <v>950.0</v>
      </c>
      <c r="C6" s="7">
        <v>2000.0</v>
      </c>
      <c r="D6" s="7">
        <v>400.0</v>
      </c>
      <c r="E6" s="7">
        <v>999.0</v>
      </c>
      <c r="F6" s="7">
        <v>1150.0</v>
      </c>
      <c r="G6" s="7">
        <v>1200.0</v>
      </c>
      <c r="H6" s="7">
        <v>2000.0</v>
      </c>
      <c r="I6" s="7">
        <v>1000.0</v>
      </c>
      <c r="J6" s="8">
        <f t="shared" si="2"/>
        <v>9699</v>
      </c>
      <c r="K6" s="9">
        <v>5.0</v>
      </c>
      <c r="L6" s="10">
        <v>14.0</v>
      </c>
      <c r="M6" s="11">
        <v>10.0</v>
      </c>
      <c r="N6" s="10">
        <v>7.0</v>
      </c>
      <c r="O6" s="11">
        <v>2.0</v>
      </c>
      <c r="P6" s="11">
        <v>10.0</v>
      </c>
      <c r="Q6" s="11">
        <v>10.0</v>
      </c>
      <c r="R6" s="10">
        <v>14.0</v>
      </c>
      <c r="S6" s="12">
        <f t="shared" si="3"/>
        <v>4750</v>
      </c>
      <c r="T6" s="12">
        <f t="shared" ref="T6:Z6" si="7">multiply(C6,L6)</f>
        <v>28000</v>
      </c>
      <c r="U6" s="12">
        <f t="shared" si="7"/>
        <v>4000</v>
      </c>
      <c r="V6" s="12">
        <f t="shared" si="7"/>
        <v>6993</v>
      </c>
      <c r="W6" s="12">
        <f t="shared" si="7"/>
        <v>2300</v>
      </c>
      <c r="X6" s="12">
        <f t="shared" si="7"/>
        <v>12000</v>
      </c>
      <c r="Y6" s="12">
        <f t="shared" si="7"/>
        <v>20000</v>
      </c>
      <c r="Z6" s="12">
        <f t="shared" si="7"/>
        <v>14000</v>
      </c>
      <c r="AA6" s="13">
        <f t="shared" si="5"/>
        <v>92043</v>
      </c>
    </row>
    <row r="7">
      <c r="A7" s="6">
        <v>44986.0</v>
      </c>
      <c r="B7" s="7">
        <v>950.0</v>
      </c>
      <c r="C7" s="7">
        <v>1500.0</v>
      </c>
      <c r="D7" s="7">
        <v>400.0</v>
      </c>
      <c r="E7" s="7">
        <v>999.0</v>
      </c>
      <c r="F7" s="7">
        <v>1200.0</v>
      </c>
      <c r="G7" s="7">
        <v>1100.0</v>
      </c>
      <c r="H7" s="7">
        <v>1750.0</v>
      </c>
      <c r="I7" s="7">
        <v>1120.0</v>
      </c>
      <c r="J7" s="8">
        <f t="shared" si="2"/>
        <v>9019</v>
      </c>
      <c r="K7" s="9">
        <v>9.0</v>
      </c>
      <c r="L7" s="10">
        <v>6.0</v>
      </c>
      <c r="M7" s="11">
        <v>18.0</v>
      </c>
      <c r="N7" s="10">
        <v>5.0</v>
      </c>
      <c r="O7" s="11">
        <v>5.0</v>
      </c>
      <c r="P7" s="11">
        <v>8.0</v>
      </c>
      <c r="Q7" s="11">
        <v>8.0</v>
      </c>
      <c r="R7" s="10">
        <v>7.0</v>
      </c>
      <c r="S7" s="12">
        <f t="shared" si="3"/>
        <v>8550</v>
      </c>
      <c r="T7" s="12">
        <f t="shared" ref="T7:Z7" si="8">multiply(C7,L7)</f>
        <v>9000</v>
      </c>
      <c r="U7" s="12">
        <f t="shared" si="8"/>
        <v>7200</v>
      </c>
      <c r="V7" s="12">
        <f t="shared" si="8"/>
        <v>4995</v>
      </c>
      <c r="W7" s="12">
        <f t="shared" si="8"/>
        <v>6000</v>
      </c>
      <c r="X7" s="12">
        <f t="shared" si="8"/>
        <v>8800</v>
      </c>
      <c r="Y7" s="12">
        <f t="shared" si="8"/>
        <v>14000</v>
      </c>
      <c r="Z7" s="12">
        <f t="shared" si="8"/>
        <v>7840</v>
      </c>
      <c r="AA7" s="13">
        <f t="shared" si="5"/>
        <v>66385</v>
      </c>
    </row>
    <row r="8">
      <c r="A8" s="6">
        <v>45017.0</v>
      </c>
      <c r="B8" s="7">
        <v>1200.0</v>
      </c>
      <c r="C8" s="7">
        <v>2150.0</v>
      </c>
      <c r="D8" s="7">
        <v>400.0</v>
      </c>
      <c r="E8" s="7">
        <v>1100.0</v>
      </c>
      <c r="F8" s="7">
        <v>1100.0</v>
      </c>
      <c r="G8" s="7">
        <v>780.0</v>
      </c>
      <c r="H8" s="7">
        <v>1600.0</v>
      </c>
      <c r="I8" s="7">
        <v>1100.0</v>
      </c>
      <c r="J8" s="7">
        <f t="shared" si="2"/>
        <v>9430</v>
      </c>
      <c r="K8" s="9">
        <v>18.0</v>
      </c>
      <c r="L8" s="10">
        <v>13.0</v>
      </c>
      <c r="M8" s="10">
        <v>13.0</v>
      </c>
      <c r="N8" s="10">
        <v>8.0</v>
      </c>
      <c r="O8" s="11">
        <v>4.0</v>
      </c>
      <c r="P8" s="11">
        <v>0.0</v>
      </c>
      <c r="Q8" s="11">
        <v>4.0</v>
      </c>
      <c r="R8" s="10">
        <v>3.0</v>
      </c>
      <c r="S8" s="12">
        <f t="shared" si="3"/>
        <v>21600</v>
      </c>
      <c r="T8" s="12">
        <f t="shared" ref="T8:Z8" si="9">multiply(C8,L8)</f>
        <v>27950</v>
      </c>
      <c r="U8" s="12">
        <f t="shared" si="9"/>
        <v>5200</v>
      </c>
      <c r="V8" s="12">
        <f t="shared" si="9"/>
        <v>8800</v>
      </c>
      <c r="W8" s="12">
        <f t="shared" si="9"/>
        <v>4400</v>
      </c>
      <c r="X8" s="12">
        <f t="shared" si="9"/>
        <v>0</v>
      </c>
      <c r="Y8" s="12">
        <f t="shared" si="9"/>
        <v>6400</v>
      </c>
      <c r="Z8" s="12">
        <f t="shared" si="9"/>
        <v>3300</v>
      </c>
      <c r="AA8" s="13">
        <f t="shared" si="5"/>
        <v>77650</v>
      </c>
    </row>
    <row r="9">
      <c r="A9" s="14" t="s">
        <v>15</v>
      </c>
      <c r="B9" s="15">
        <f t="shared" ref="B9:AA9" si="10">SUM(B3:B8)</f>
        <v>6950</v>
      </c>
      <c r="C9" s="15">
        <f t="shared" si="10"/>
        <v>11550</v>
      </c>
      <c r="D9" s="15">
        <f t="shared" si="10"/>
        <v>2525</v>
      </c>
      <c r="E9" s="15">
        <f t="shared" si="10"/>
        <v>6542</v>
      </c>
      <c r="F9" s="15">
        <f t="shared" si="10"/>
        <v>7319</v>
      </c>
      <c r="G9" s="15">
        <f t="shared" si="10"/>
        <v>6029</v>
      </c>
      <c r="H9" s="15">
        <f t="shared" si="10"/>
        <v>13850</v>
      </c>
      <c r="I9" s="15">
        <f t="shared" si="10"/>
        <v>6420</v>
      </c>
      <c r="J9" s="15">
        <f t="shared" si="10"/>
        <v>61185</v>
      </c>
      <c r="K9" s="15">
        <f t="shared" si="10"/>
        <v>80</v>
      </c>
      <c r="L9" s="15">
        <f t="shared" si="10"/>
        <v>98</v>
      </c>
      <c r="M9" s="15">
        <f t="shared" si="10"/>
        <v>106</v>
      </c>
      <c r="N9" s="15">
        <f t="shared" si="10"/>
        <v>87</v>
      </c>
      <c r="O9" s="16">
        <f t="shared" si="10"/>
        <v>63</v>
      </c>
      <c r="P9" s="16">
        <f t="shared" si="10"/>
        <v>52</v>
      </c>
      <c r="Q9" s="16">
        <f t="shared" si="10"/>
        <v>81</v>
      </c>
      <c r="R9" s="15">
        <f t="shared" si="10"/>
        <v>83</v>
      </c>
      <c r="S9" s="15">
        <f t="shared" si="10"/>
        <v>100700</v>
      </c>
      <c r="T9" s="15">
        <f t="shared" si="10"/>
        <v>203350</v>
      </c>
      <c r="U9" s="15">
        <f t="shared" si="10"/>
        <v>44050</v>
      </c>
      <c r="V9" s="15">
        <f t="shared" si="10"/>
        <v>98785</v>
      </c>
      <c r="W9" s="15">
        <f t="shared" si="10"/>
        <v>85048</v>
      </c>
      <c r="X9" s="15">
        <f t="shared" si="10"/>
        <v>55239</v>
      </c>
      <c r="Y9" s="15">
        <f t="shared" si="10"/>
        <v>209900</v>
      </c>
      <c r="Z9" s="15">
        <f t="shared" si="10"/>
        <v>91040</v>
      </c>
      <c r="AA9" s="15">
        <f t="shared" si="10"/>
        <v>888112</v>
      </c>
      <c r="AB9" s="17"/>
    </row>
    <row r="10">
      <c r="A10" s="18" t="s">
        <v>16</v>
      </c>
      <c r="B10" s="19">
        <f t="shared" ref="B10:J10" si="11">AVERAGE(B3:B8)</f>
        <v>1158.333333</v>
      </c>
      <c r="C10" s="19">
        <f t="shared" si="11"/>
        <v>1925</v>
      </c>
      <c r="D10" s="19">
        <f t="shared" si="11"/>
        <v>420.8333333</v>
      </c>
      <c r="E10" s="19">
        <f t="shared" si="11"/>
        <v>1090.333333</v>
      </c>
      <c r="F10" s="19">
        <f t="shared" si="11"/>
        <v>1219.833333</v>
      </c>
      <c r="G10" s="19">
        <f t="shared" si="11"/>
        <v>1004.833333</v>
      </c>
      <c r="H10" s="19">
        <f t="shared" si="11"/>
        <v>2308.333333</v>
      </c>
      <c r="I10" s="19">
        <f t="shared" si="11"/>
        <v>1070</v>
      </c>
      <c r="J10" s="19">
        <f t="shared" si="11"/>
        <v>10197.5</v>
      </c>
      <c r="K10" s="20"/>
      <c r="L10" s="20"/>
      <c r="M10" s="20"/>
      <c r="N10" s="20"/>
      <c r="O10" s="20"/>
      <c r="P10" s="20"/>
      <c r="Q10" s="20"/>
      <c r="R10" s="20"/>
      <c r="S10" s="19">
        <f t="shared" ref="S10:AA10" si="12">AVERAGE(S3:S8)</f>
        <v>16783.33333</v>
      </c>
      <c r="T10" s="19">
        <f t="shared" si="12"/>
        <v>33891.66667</v>
      </c>
      <c r="U10" s="19">
        <f t="shared" si="12"/>
        <v>7341.666667</v>
      </c>
      <c r="V10" s="19">
        <f t="shared" si="12"/>
        <v>16464.16667</v>
      </c>
      <c r="W10" s="19">
        <f t="shared" si="12"/>
        <v>14174.66667</v>
      </c>
      <c r="X10" s="19">
        <f t="shared" si="12"/>
        <v>9206.5</v>
      </c>
      <c r="Y10" s="19">
        <f t="shared" si="12"/>
        <v>34983.33333</v>
      </c>
      <c r="Z10" s="19">
        <f t="shared" si="12"/>
        <v>15173.33333</v>
      </c>
      <c r="AA10" s="19">
        <f t="shared" si="12"/>
        <v>148018.6667</v>
      </c>
      <c r="AB10" s="20"/>
    </row>
    <row r="11">
      <c r="Z11" s="21" t="s">
        <v>17</v>
      </c>
      <c r="AA11" s="22">
        <f>SUM(AA3:AA8)/6</f>
        <v>148018.6667</v>
      </c>
    </row>
    <row r="12">
      <c r="Z12" s="21" t="s">
        <v>18</v>
      </c>
      <c r="AA12" s="22">
        <f>STDEV(AA3:AA8)</f>
        <v>104344.9115</v>
      </c>
    </row>
    <row r="13">
      <c r="F13" s="12"/>
      <c r="H13" s="23"/>
      <c r="Z13" s="21" t="s">
        <v>19</v>
      </c>
      <c r="AA13" s="24">
        <f>MIN(AA3:AA8)</f>
        <v>66385</v>
      </c>
    </row>
    <row r="14">
      <c r="F14" s="12"/>
      <c r="H14" s="23"/>
      <c r="K14" s="23"/>
      <c r="L14" s="23"/>
      <c r="M14" s="23"/>
      <c r="N14" s="23"/>
      <c r="Z14" s="21" t="s">
        <v>20</v>
      </c>
      <c r="AA14" s="24">
        <f>MAX(AA3:AA8)</f>
        <v>335925</v>
      </c>
    </row>
    <row r="15">
      <c r="F15" s="12"/>
      <c r="H15" s="23"/>
      <c r="AA15" s="17"/>
    </row>
    <row r="16">
      <c r="F16" s="12"/>
      <c r="H16" s="23"/>
      <c r="AA16" s="17"/>
    </row>
    <row r="17">
      <c r="F17" s="12"/>
      <c r="H17" s="23"/>
      <c r="AA17" s="17"/>
    </row>
    <row r="18">
      <c r="F18" s="12"/>
      <c r="H18" s="23"/>
      <c r="AA18" s="17"/>
    </row>
    <row r="19">
      <c r="F19" s="12"/>
      <c r="H19" s="23"/>
      <c r="AA19" s="17"/>
    </row>
    <row r="20">
      <c r="F20" s="12"/>
      <c r="H20" s="23"/>
      <c r="AA20" s="17"/>
    </row>
    <row r="21">
      <c r="AA21" s="17"/>
    </row>
    <row r="22">
      <c r="AA22" s="17"/>
    </row>
    <row r="23">
      <c r="AA23" s="17"/>
    </row>
    <row r="24">
      <c r="AA24" s="17"/>
    </row>
    <row r="25">
      <c r="AA25" s="17"/>
    </row>
    <row r="26">
      <c r="AA26" s="17"/>
    </row>
    <row r="27">
      <c r="AA27" s="17"/>
    </row>
    <row r="28">
      <c r="AA28" s="17"/>
    </row>
    <row r="29">
      <c r="F29" s="23"/>
      <c r="G29" s="23"/>
      <c r="H29" s="23"/>
      <c r="I29" s="23"/>
      <c r="J29" s="23"/>
      <c r="K29" s="23"/>
      <c r="L29" s="23"/>
      <c r="M29" s="23"/>
      <c r="AA29" s="17"/>
    </row>
    <row r="30">
      <c r="F30" s="23"/>
      <c r="G30" s="23"/>
      <c r="H30" s="23"/>
      <c r="I30" s="23"/>
      <c r="J30" s="23"/>
      <c r="K30" s="23"/>
      <c r="L30" s="23"/>
      <c r="M30" s="23"/>
      <c r="AA30" s="17"/>
    </row>
    <row r="31">
      <c r="AA31" s="17"/>
    </row>
    <row r="32">
      <c r="AA32" s="17"/>
    </row>
    <row r="33">
      <c r="J33" s="25"/>
      <c r="K33" s="26" t="s">
        <v>21</v>
      </c>
      <c r="L33" s="25"/>
      <c r="M33" s="26" t="s">
        <v>22</v>
      </c>
      <c r="N33" s="26" t="s">
        <v>23</v>
      </c>
      <c r="O33" s="25"/>
      <c r="AA33" s="17"/>
    </row>
    <row r="34">
      <c r="J34" s="25"/>
      <c r="K34" s="26">
        <v>13167.0</v>
      </c>
      <c r="L34" s="27" t="s">
        <v>4</v>
      </c>
      <c r="M34" s="28">
        <v>100700.0</v>
      </c>
      <c r="N34" s="26">
        <v>64.0</v>
      </c>
      <c r="O34" s="25"/>
      <c r="AA34" s="17"/>
    </row>
    <row r="35">
      <c r="J35" s="25"/>
      <c r="K35" s="26">
        <v>30558.0</v>
      </c>
      <c r="L35" s="27" t="s">
        <v>5</v>
      </c>
      <c r="M35" s="28">
        <v>203350.0</v>
      </c>
      <c r="N35" s="26">
        <v>88.0</v>
      </c>
      <c r="O35" s="25"/>
      <c r="AA35" s="17"/>
    </row>
    <row r="36">
      <c r="J36" s="25"/>
      <c r="K36" s="26">
        <v>5808.0</v>
      </c>
      <c r="L36" s="27" t="s">
        <v>12</v>
      </c>
      <c r="M36" s="23">
        <v>44050.0</v>
      </c>
      <c r="N36" s="26">
        <v>83.0</v>
      </c>
      <c r="O36" s="25"/>
      <c r="AA36" s="17"/>
    </row>
    <row r="37">
      <c r="J37" s="25"/>
      <c r="K37" s="26">
        <v>15632.0</v>
      </c>
      <c r="L37" s="27" t="s">
        <v>7</v>
      </c>
      <c r="M37" s="23">
        <v>98785.0</v>
      </c>
      <c r="N37" s="26">
        <v>82.0</v>
      </c>
      <c r="O37" s="25"/>
      <c r="AA37" s="17"/>
    </row>
    <row r="38">
      <c r="J38" s="25"/>
      <c r="K38" s="26">
        <v>14175.0</v>
      </c>
      <c r="L38" s="27" t="s">
        <v>13</v>
      </c>
      <c r="M38" s="23">
        <v>85048.0</v>
      </c>
      <c r="N38" s="26">
        <v>63.0</v>
      </c>
      <c r="O38" s="25"/>
      <c r="AA38" s="17"/>
    </row>
    <row r="39">
      <c r="J39" s="25"/>
      <c r="K39" s="26">
        <v>8207.0</v>
      </c>
      <c r="L39" s="27" t="s">
        <v>9</v>
      </c>
      <c r="M39" s="23">
        <v>55239.0</v>
      </c>
      <c r="N39" s="26">
        <v>47.0</v>
      </c>
      <c r="O39" s="25"/>
      <c r="AA39" s="17"/>
    </row>
    <row r="40">
      <c r="J40" s="25"/>
      <c r="K40" s="26">
        <v>30483.0</v>
      </c>
      <c r="L40" s="27" t="s">
        <v>10</v>
      </c>
      <c r="M40" s="23">
        <v>209900.0</v>
      </c>
      <c r="N40" s="26">
        <v>67.0</v>
      </c>
      <c r="O40" s="25"/>
      <c r="Q40" s="17"/>
      <c r="R40" s="17"/>
      <c r="S40" s="17"/>
      <c r="T40" s="17"/>
      <c r="U40" s="17"/>
      <c r="V40" s="17"/>
      <c r="W40" s="17"/>
      <c r="AA40" s="17"/>
    </row>
    <row r="41">
      <c r="J41" s="25"/>
      <c r="K41" s="26">
        <v>11790.0</v>
      </c>
      <c r="L41" s="27" t="s">
        <v>11</v>
      </c>
      <c r="M41" s="23">
        <v>91040.0</v>
      </c>
      <c r="N41" s="26">
        <v>65.0</v>
      </c>
      <c r="O41" s="25"/>
      <c r="Q41" s="17"/>
      <c r="R41" s="17"/>
      <c r="S41" s="17"/>
      <c r="T41" s="17"/>
      <c r="U41" s="17"/>
      <c r="V41" s="17"/>
      <c r="W41" s="29"/>
      <c r="AA41" s="17"/>
    </row>
    <row r="42">
      <c r="Q42" s="17"/>
      <c r="R42" s="17"/>
      <c r="S42" s="17"/>
      <c r="T42" s="17"/>
      <c r="U42" s="17"/>
      <c r="V42" s="17"/>
      <c r="W42" s="30"/>
      <c r="AA42" s="17"/>
    </row>
    <row r="43">
      <c r="Q43" s="17"/>
      <c r="R43" s="17"/>
      <c r="S43" s="17"/>
      <c r="T43" s="17"/>
      <c r="U43" s="17"/>
      <c r="V43" s="17"/>
      <c r="W43" s="30"/>
      <c r="AA43" s="17"/>
    </row>
    <row r="44">
      <c r="Q44" s="17"/>
      <c r="R44" s="17"/>
      <c r="S44" s="17"/>
      <c r="T44" s="17"/>
      <c r="U44" s="17"/>
      <c r="V44" s="17"/>
      <c r="W44" s="30"/>
      <c r="AA44" s="17"/>
    </row>
    <row r="45">
      <c r="Q45" s="17"/>
      <c r="R45" s="17"/>
      <c r="S45" s="17"/>
      <c r="T45" s="17"/>
      <c r="U45" s="17"/>
      <c r="V45" s="17"/>
      <c r="W45" s="30"/>
      <c r="AA45" s="17"/>
    </row>
    <row r="46">
      <c r="Q46" s="17"/>
      <c r="R46" s="17"/>
      <c r="S46" s="17"/>
      <c r="T46" s="17"/>
      <c r="U46" s="17"/>
      <c r="V46" s="17"/>
      <c r="W46" s="30"/>
      <c r="AA46" s="17"/>
    </row>
    <row r="47">
      <c r="Q47" s="17"/>
      <c r="R47" s="17"/>
      <c r="S47" s="17"/>
      <c r="T47" s="17"/>
      <c r="U47" s="17"/>
      <c r="V47" s="17"/>
      <c r="W47" s="30"/>
      <c r="AA47" s="17"/>
    </row>
    <row r="48">
      <c r="Q48" s="17"/>
      <c r="R48" s="17"/>
      <c r="S48" s="17"/>
      <c r="T48" s="17"/>
      <c r="U48" s="17"/>
      <c r="V48" s="17"/>
      <c r="W48" s="17"/>
      <c r="AA48" s="17"/>
    </row>
    <row r="49">
      <c r="Q49" s="17"/>
      <c r="R49" s="17"/>
      <c r="S49" s="29"/>
      <c r="T49" s="17"/>
      <c r="U49" s="17"/>
      <c r="V49" s="17"/>
      <c r="W49" s="17"/>
      <c r="AA49" s="17"/>
    </row>
    <row r="50">
      <c r="Q50" s="17"/>
      <c r="R50" s="17"/>
      <c r="S50" s="30"/>
      <c r="T50" s="17"/>
      <c r="U50" s="17"/>
      <c r="V50" s="17"/>
      <c r="W50" s="17"/>
      <c r="AA50" s="17"/>
    </row>
    <row r="51">
      <c r="Q51" s="17"/>
      <c r="R51" s="17"/>
      <c r="S51" s="30"/>
      <c r="T51" s="17"/>
      <c r="U51" s="17"/>
      <c r="V51" s="17"/>
      <c r="W51" s="17"/>
      <c r="AA51" s="17"/>
    </row>
    <row r="52">
      <c r="Q52" s="17"/>
      <c r="R52" s="17"/>
      <c r="S52" s="30"/>
      <c r="T52" s="17"/>
      <c r="U52" s="17"/>
      <c r="V52" s="17"/>
      <c r="W52" s="17"/>
      <c r="AA52" s="17"/>
    </row>
    <row r="53">
      <c r="Q53" s="17"/>
      <c r="R53" s="17"/>
      <c r="S53" s="30"/>
      <c r="T53" s="17"/>
      <c r="U53" s="17"/>
      <c r="V53" s="17"/>
      <c r="W53" s="17"/>
      <c r="AA53" s="17"/>
    </row>
    <row r="54">
      <c r="Q54" s="17"/>
      <c r="R54" s="17"/>
      <c r="S54" s="30"/>
      <c r="T54" s="17"/>
      <c r="U54" s="17"/>
      <c r="V54" s="17"/>
      <c r="W54" s="17"/>
      <c r="AA54" s="17"/>
    </row>
    <row r="55">
      <c r="Q55" s="17"/>
      <c r="R55" s="17"/>
      <c r="S55" s="30"/>
      <c r="T55" s="17"/>
      <c r="U55" s="17"/>
      <c r="V55" s="17"/>
      <c r="W55" s="17"/>
      <c r="AA55" s="17"/>
    </row>
    <row r="56">
      <c r="Q56" s="17"/>
      <c r="R56" s="17"/>
      <c r="S56" s="17"/>
      <c r="T56" s="17"/>
      <c r="U56" s="17"/>
      <c r="V56" s="17"/>
      <c r="W56" s="17"/>
      <c r="AA56" s="17"/>
    </row>
    <row r="57">
      <c r="Q57" s="17"/>
      <c r="R57" s="17"/>
      <c r="S57" s="17"/>
      <c r="T57" s="17"/>
      <c r="U57" s="17"/>
      <c r="V57" s="17"/>
      <c r="W57" s="17"/>
      <c r="AA57" s="17"/>
    </row>
    <row r="58">
      <c r="Q58" s="17"/>
      <c r="R58" s="17"/>
      <c r="S58" s="17"/>
      <c r="T58" s="17"/>
      <c r="U58" s="17"/>
      <c r="V58" s="17"/>
      <c r="W58" s="17"/>
      <c r="AA58" s="17"/>
    </row>
    <row r="59">
      <c r="Q59" s="17"/>
      <c r="R59" s="17"/>
      <c r="S59" s="17"/>
      <c r="T59" s="17"/>
      <c r="U59" s="17"/>
      <c r="V59" s="17"/>
      <c r="W59" s="17"/>
      <c r="AA59" s="17"/>
    </row>
    <row r="60">
      <c r="Q60" s="17"/>
      <c r="R60" s="17"/>
      <c r="S60" s="17"/>
      <c r="T60" s="17"/>
      <c r="U60" s="17"/>
      <c r="V60" s="17"/>
      <c r="W60" s="17"/>
      <c r="AA60" s="17"/>
    </row>
    <row r="61">
      <c r="AA61" s="17"/>
    </row>
    <row r="62">
      <c r="AA62" s="17"/>
    </row>
    <row r="63">
      <c r="AA63" s="17"/>
    </row>
    <row r="64">
      <c r="AA64" s="17"/>
    </row>
    <row r="65">
      <c r="AA65" s="17"/>
    </row>
    <row r="66">
      <c r="AA66" s="17"/>
    </row>
    <row r="67">
      <c r="AA67" s="17"/>
    </row>
    <row r="68">
      <c r="AA68" s="17"/>
    </row>
    <row r="69">
      <c r="AA69" s="17"/>
    </row>
    <row r="70">
      <c r="AA70" s="17"/>
    </row>
    <row r="71">
      <c r="AA71" s="17"/>
    </row>
    <row r="72">
      <c r="AA72" s="17"/>
    </row>
    <row r="73">
      <c r="AA73" s="17"/>
    </row>
    <row r="74">
      <c r="AA74" s="17"/>
    </row>
    <row r="75">
      <c r="AA75" s="17"/>
    </row>
    <row r="76">
      <c r="AA76" s="1"/>
    </row>
    <row r="77">
      <c r="AA77" s="1"/>
    </row>
    <row r="78">
      <c r="AA78" s="1"/>
    </row>
    <row r="79">
      <c r="AA79" s="1"/>
    </row>
    <row r="80">
      <c r="AA80" s="1"/>
    </row>
    <row r="81">
      <c r="AA81" s="1"/>
    </row>
    <row r="82">
      <c r="AA82" s="1"/>
    </row>
    <row r="83">
      <c r="AA83" s="1"/>
    </row>
    <row r="84">
      <c r="AA84" s="1"/>
    </row>
    <row r="85">
      <c r="AA85" s="1"/>
    </row>
    <row r="86">
      <c r="AA86" s="1"/>
    </row>
    <row r="87">
      <c r="AA87" s="1"/>
    </row>
    <row r="88">
      <c r="AA88" s="1"/>
    </row>
    <row r="89">
      <c r="AA89" s="1"/>
    </row>
    <row r="90">
      <c r="AA90" s="1"/>
    </row>
    <row r="91">
      <c r="AA91" s="1"/>
    </row>
    <row r="92">
      <c r="AA92" s="1"/>
    </row>
    <row r="93">
      <c r="AA93" s="1"/>
    </row>
    <row r="94">
      <c r="AA94" s="1"/>
    </row>
    <row r="95">
      <c r="AA95" s="1"/>
    </row>
    <row r="96">
      <c r="AA96" s="1"/>
    </row>
    <row r="97">
      <c r="AA97" s="1"/>
    </row>
    <row r="98">
      <c r="AA98" s="1"/>
    </row>
    <row r="99">
      <c r="AA99" s="1"/>
    </row>
    <row r="100">
      <c r="AA100" s="1"/>
    </row>
    <row r="101">
      <c r="AA101" s="1"/>
    </row>
    <row r="102">
      <c r="AA102" s="1"/>
    </row>
    <row r="103">
      <c r="AA103" s="1"/>
    </row>
    <row r="104">
      <c r="AA104" s="1"/>
    </row>
    <row r="105">
      <c r="AA105" s="1"/>
    </row>
    <row r="106">
      <c r="AA106" s="1"/>
    </row>
    <row r="107">
      <c r="AA107" s="1"/>
    </row>
    <row r="108">
      <c r="AA108" s="1"/>
    </row>
    <row r="109">
      <c r="AA109" s="1"/>
    </row>
    <row r="110">
      <c r="AA110" s="1"/>
    </row>
    <row r="111">
      <c r="AA111" s="1"/>
    </row>
    <row r="112">
      <c r="AA112" s="1"/>
    </row>
    <row r="113">
      <c r="AA113" s="1"/>
    </row>
    <row r="114">
      <c r="AA114" s="1"/>
    </row>
    <row r="115">
      <c r="AA115" s="1"/>
    </row>
    <row r="116">
      <c r="AA116" s="1"/>
    </row>
    <row r="117">
      <c r="AA117" s="1"/>
    </row>
    <row r="118">
      <c r="AA118" s="1"/>
    </row>
    <row r="119">
      <c r="AA119" s="1"/>
    </row>
    <row r="120">
      <c r="AA120" s="1"/>
    </row>
    <row r="121">
      <c r="AA121" s="1"/>
    </row>
    <row r="122">
      <c r="AA122" s="1"/>
    </row>
    <row r="123">
      <c r="AA123" s="1"/>
    </row>
    <row r="124">
      <c r="AA124" s="1"/>
    </row>
    <row r="125">
      <c r="AA125" s="1"/>
    </row>
    <row r="126">
      <c r="AA126" s="1"/>
    </row>
    <row r="127">
      <c r="AA127" s="1"/>
    </row>
    <row r="128">
      <c r="AA128" s="1"/>
    </row>
    <row r="129">
      <c r="AA129" s="1"/>
    </row>
    <row r="130">
      <c r="AA130" s="1"/>
    </row>
    <row r="131">
      <c r="AA131" s="1"/>
    </row>
    <row r="132">
      <c r="AA132" s="1"/>
    </row>
    <row r="133">
      <c r="AA133" s="1"/>
    </row>
    <row r="134">
      <c r="AA134" s="1"/>
    </row>
    <row r="135">
      <c r="AA135" s="1"/>
    </row>
    <row r="136">
      <c r="AA136" s="1"/>
    </row>
    <row r="137">
      <c r="AA137" s="1"/>
    </row>
    <row r="138">
      <c r="AA138" s="1"/>
    </row>
    <row r="139">
      <c r="AA139" s="1"/>
    </row>
    <row r="140">
      <c r="AA140" s="1"/>
    </row>
    <row r="141">
      <c r="AA141" s="1"/>
    </row>
    <row r="142">
      <c r="AA142" s="1"/>
    </row>
    <row r="143">
      <c r="AA143" s="1"/>
    </row>
    <row r="144">
      <c r="AA144" s="1"/>
    </row>
    <row r="145">
      <c r="AA145" s="1"/>
    </row>
    <row r="146">
      <c r="AA146" s="1"/>
    </row>
    <row r="147">
      <c r="AA147" s="1"/>
    </row>
    <row r="148">
      <c r="AA148" s="1"/>
    </row>
    <row r="149">
      <c r="AA149" s="1"/>
    </row>
    <row r="150">
      <c r="AA150" s="1"/>
    </row>
    <row r="151">
      <c r="AA151" s="1"/>
    </row>
    <row r="152">
      <c r="AA152" s="1"/>
    </row>
    <row r="153">
      <c r="AA153" s="1"/>
    </row>
    <row r="154">
      <c r="AA154" s="1"/>
    </row>
    <row r="155">
      <c r="AA155" s="1"/>
    </row>
    <row r="156">
      <c r="AA156" s="1"/>
    </row>
    <row r="157">
      <c r="AA157" s="1"/>
    </row>
    <row r="158">
      <c r="AA158" s="1"/>
    </row>
    <row r="159">
      <c r="AA159" s="1"/>
    </row>
    <row r="160">
      <c r="AA160" s="1"/>
    </row>
    <row r="161">
      <c r="AA161" s="1"/>
    </row>
    <row r="162">
      <c r="AA162" s="1"/>
    </row>
    <row r="163">
      <c r="AA163" s="1"/>
    </row>
    <row r="164">
      <c r="AA164" s="1"/>
    </row>
    <row r="165">
      <c r="AA165" s="1"/>
    </row>
    <row r="166">
      <c r="AA166" s="1"/>
    </row>
    <row r="167">
      <c r="AA167" s="1"/>
    </row>
    <row r="168">
      <c r="AA168" s="1"/>
    </row>
    <row r="169">
      <c r="AA169" s="1"/>
    </row>
    <row r="170">
      <c r="AA170" s="1"/>
    </row>
    <row r="171">
      <c r="AA171" s="1"/>
    </row>
    <row r="172">
      <c r="AA172" s="1"/>
    </row>
    <row r="173">
      <c r="AA173" s="1"/>
    </row>
    <row r="174">
      <c r="AA174" s="1"/>
    </row>
    <row r="175">
      <c r="AA175" s="1"/>
    </row>
    <row r="176">
      <c r="AA176" s="1"/>
    </row>
    <row r="177">
      <c r="AA177" s="1"/>
    </row>
    <row r="178">
      <c r="AA178" s="1"/>
    </row>
    <row r="179">
      <c r="AA179" s="1"/>
    </row>
    <row r="180">
      <c r="AA180" s="1"/>
    </row>
    <row r="181">
      <c r="AA181" s="1"/>
    </row>
    <row r="182">
      <c r="AA182" s="1"/>
    </row>
    <row r="183">
      <c r="AA183" s="1"/>
    </row>
    <row r="184">
      <c r="AA184" s="1"/>
    </row>
    <row r="185">
      <c r="AA185" s="1"/>
    </row>
    <row r="186">
      <c r="AA186" s="1"/>
    </row>
    <row r="187">
      <c r="AA187" s="1"/>
    </row>
    <row r="188">
      <c r="AA188" s="1"/>
    </row>
    <row r="189">
      <c r="AA189" s="1"/>
    </row>
    <row r="190">
      <c r="AA190" s="1"/>
    </row>
    <row r="191">
      <c r="AA191" s="1"/>
    </row>
    <row r="192">
      <c r="AA192" s="1"/>
    </row>
    <row r="193">
      <c r="AA193" s="1"/>
    </row>
    <row r="194">
      <c r="AA194" s="1"/>
    </row>
    <row r="195">
      <c r="AA195" s="1"/>
    </row>
    <row r="196">
      <c r="AA196" s="1"/>
    </row>
    <row r="197">
      <c r="AA197" s="1"/>
    </row>
    <row r="198">
      <c r="AA198" s="1"/>
    </row>
    <row r="199">
      <c r="AA199" s="1"/>
    </row>
    <row r="200">
      <c r="AA200" s="1"/>
    </row>
    <row r="201">
      <c r="AA201" s="1"/>
    </row>
    <row r="202">
      <c r="AA202" s="1"/>
    </row>
    <row r="203">
      <c r="AA203" s="1"/>
    </row>
    <row r="204">
      <c r="AA204" s="1"/>
    </row>
    <row r="205">
      <c r="AA205" s="1"/>
    </row>
    <row r="206">
      <c r="AA206" s="1"/>
    </row>
    <row r="207">
      <c r="AA207" s="1"/>
    </row>
    <row r="208">
      <c r="AA208" s="1"/>
    </row>
    <row r="209">
      <c r="AA209" s="1"/>
    </row>
    <row r="210">
      <c r="AA210" s="1"/>
    </row>
    <row r="211">
      <c r="AA211" s="1"/>
    </row>
    <row r="212">
      <c r="AA212" s="1"/>
    </row>
    <row r="213">
      <c r="AA213" s="1"/>
    </row>
    <row r="214">
      <c r="AA214" s="1"/>
    </row>
    <row r="215">
      <c r="AA215" s="1"/>
    </row>
    <row r="216">
      <c r="AA216" s="1"/>
    </row>
    <row r="217">
      <c r="AA217" s="1"/>
    </row>
    <row r="218">
      <c r="AA218" s="1"/>
    </row>
    <row r="219">
      <c r="AA219" s="1"/>
    </row>
    <row r="220">
      <c r="AA220" s="1"/>
    </row>
    <row r="221">
      <c r="AA221" s="1"/>
    </row>
    <row r="222">
      <c r="AA222" s="1"/>
    </row>
    <row r="223">
      <c r="AA223" s="1"/>
    </row>
    <row r="224">
      <c r="AA224" s="1"/>
    </row>
    <row r="225">
      <c r="AA225" s="1"/>
    </row>
    <row r="226">
      <c r="AA226" s="1"/>
    </row>
    <row r="227">
      <c r="AA227" s="1"/>
    </row>
    <row r="228">
      <c r="AA228" s="1"/>
    </row>
    <row r="229">
      <c r="AA229" s="1"/>
    </row>
    <row r="230">
      <c r="AA230" s="1"/>
    </row>
    <row r="231">
      <c r="AA231" s="1"/>
    </row>
    <row r="232">
      <c r="AA232" s="1"/>
    </row>
    <row r="233">
      <c r="AA233" s="1"/>
    </row>
    <row r="234">
      <c r="AA234" s="1"/>
    </row>
    <row r="235">
      <c r="AA235" s="1"/>
    </row>
    <row r="236">
      <c r="AA236" s="1"/>
    </row>
    <row r="237">
      <c r="AA237" s="1"/>
    </row>
    <row r="238">
      <c r="AA238" s="1"/>
    </row>
    <row r="239">
      <c r="AA239" s="1"/>
    </row>
    <row r="240">
      <c r="AA240" s="1"/>
    </row>
    <row r="241">
      <c r="AA241" s="1"/>
    </row>
    <row r="242">
      <c r="AA242" s="1"/>
    </row>
    <row r="243">
      <c r="AA243" s="1"/>
    </row>
    <row r="244">
      <c r="AA244" s="1"/>
    </row>
    <row r="245">
      <c r="AA245" s="1"/>
    </row>
    <row r="246">
      <c r="AA246" s="1"/>
    </row>
    <row r="247">
      <c r="AA247" s="1"/>
    </row>
    <row r="248">
      <c r="AA248" s="1"/>
    </row>
    <row r="249">
      <c r="AA249" s="1"/>
    </row>
    <row r="250">
      <c r="AA250" s="1"/>
    </row>
    <row r="251">
      <c r="AA251" s="1"/>
    </row>
    <row r="252">
      <c r="AA252" s="1"/>
    </row>
    <row r="253">
      <c r="AA253" s="1"/>
    </row>
    <row r="254">
      <c r="AA254" s="1"/>
    </row>
    <row r="255">
      <c r="AA255" s="1"/>
    </row>
    <row r="256">
      <c r="AA256" s="1"/>
    </row>
    <row r="257">
      <c r="AA257" s="1"/>
    </row>
    <row r="258">
      <c r="AA258" s="1"/>
    </row>
    <row r="259">
      <c r="AA259" s="1"/>
    </row>
    <row r="260">
      <c r="AA260" s="1"/>
    </row>
    <row r="261">
      <c r="AA261" s="1"/>
    </row>
    <row r="262">
      <c r="AA262" s="1"/>
    </row>
    <row r="263">
      <c r="AA263" s="1"/>
    </row>
    <row r="264">
      <c r="AA264" s="1"/>
    </row>
    <row r="265">
      <c r="AA265" s="1"/>
    </row>
    <row r="266">
      <c r="AA266" s="1"/>
    </row>
    <row r="267">
      <c r="AA267" s="1"/>
    </row>
    <row r="268">
      <c r="AA268" s="1"/>
    </row>
    <row r="269">
      <c r="AA269" s="1"/>
    </row>
    <row r="270">
      <c r="AA270" s="1"/>
    </row>
    <row r="271">
      <c r="AA271" s="1"/>
    </row>
    <row r="272">
      <c r="AA272" s="1"/>
    </row>
    <row r="273">
      <c r="AA273" s="1"/>
    </row>
    <row r="274">
      <c r="AA274" s="1"/>
    </row>
    <row r="275">
      <c r="AA275" s="1"/>
    </row>
    <row r="276">
      <c r="AA276" s="1"/>
    </row>
    <row r="277">
      <c r="AA277" s="1"/>
    </row>
    <row r="278">
      <c r="AA278" s="1"/>
    </row>
    <row r="279">
      <c r="AA279" s="1"/>
    </row>
    <row r="280">
      <c r="AA280" s="1"/>
    </row>
    <row r="281">
      <c r="AA281" s="1"/>
    </row>
    <row r="282">
      <c r="AA282" s="1"/>
    </row>
    <row r="283">
      <c r="AA283" s="1"/>
    </row>
    <row r="284">
      <c r="AA284" s="1"/>
    </row>
    <row r="285">
      <c r="AA285" s="1"/>
    </row>
    <row r="286">
      <c r="AA286" s="1"/>
    </row>
    <row r="287">
      <c r="AA287" s="1"/>
    </row>
    <row r="288">
      <c r="AA288" s="1"/>
    </row>
    <row r="289">
      <c r="AA289" s="1"/>
    </row>
    <row r="290">
      <c r="AA290" s="1"/>
    </row>
    <row r="291">
      <c r="AA291" s="1"/>
    </row>
    <row r="292">
      <c r="AA292" s="1"/>
    </row>
    <row r="293">
      <c r="AA293" s="1"/>
    </row>
    <row r="294">
      <c r="AA294" s="1"/>
    </row>
    <row r="295">
      <c r="AA295" s="1"/>
    </row>
    <row r="296">
      <c r="AA296" s="1"/>
    </row>
    <row r="297">
      <c r="AA297" s="1"/>
    </row>
    <row r="298">
      <c r="AA298" s="1"/>
    </row>
    <row r="299">
      <c r="AA299" s="1"/>
    </row>
    <row r="300">
      <c r="AA300" s="1"/>
    </row>
    <row r="301">
      <c r="AA301" s="1"/>
    </row>
    <row r="302">
      <c r="AA302" s="1"/>
    </row>
    <row r="303">
      <c r="AA303" s="1"/>
    </row>
    <row r="304">
      <c r="AA304" s="1"/>
    </row>
    <row r="305">
      <c r="AA305" s="1"/>
    </row>
    <row r="306">
      <c r="AA306" s="1"/>
    </row>
    <row r="307">
      <c r="AA307" s="1"/>
    </row>
    <row r="308">
      <c r="AA308" s="1"/>
    </row>
    <row r="309">
      <c r="AA309" s="1"/>
    </row>
    <row r="310">
      <c r="AA310" s="1"/>
    </row>
    <row r="311">
      <c r="AA311" s="1"/>
    </row>
    <row r="312">
      <c r="AA312" s="1"/>
    </row>
    <row r="313">
      <c r="AA313" s="1"/>
    </row>
    <row r="314">
      <c r="AA314" s="1"/>
    </row>
    <row r="315">
      <c r="AA315" s="1"/>
    </row>
    <row r="316">
      <c r="AA316" s="1"/>
    </row>
    <row r="317">
      <c r="AA317" s="1"/>
    </row>
    <row r="318">
      <c r="AA318" s="1"/>
    </row>
    <row r="319">
      <c r="AA319" s="1"/>
    </row>
    <row r="320">
      <c r="AA320" s="1"/>
    </row>
    <row r="321">
      <c r="AA321" s="1"/>
    </row>
    <row r="322">
      <c r="AA322" s="1"/>
    </row>
    <row r="323">
      <c r="AA323" s="1"/>
    </row>
    <row r="324">
      <c r="AA324" s="1"/>
    </row>
    <row r="325">
      <c r="AA325" s="1"/>
    </row>
    <row r="326">
      <c r="AA326" s="1"/>
    </row>
    <row r="327">
      <c r="AA327" s="1"/>
    </row>
    <row r="328">
      <c r="AA328" s="1"/>
    </row>
    <row r="329">
      <c r="AA329" s="1"/>
    </row>
    <row r="330">
      <c r="AA330" s="1"/>
    </row>
    <row r="331">
      <c r="AA331" s="1"/>
    </row>
    <row r="332">
      <c r="AA332" s="1"/>
    </row>
    <row r="333">
      <c r="AA333" s="1"/>
    </row>
    <row r="334">
      <c r="AA334" s="1"/>
    </row>
    <row r="335">
      <c r="AA335" s="1"/>
    </row>
    <row r="336">
      <c r="AA336" s="1"/>
    </row>
    <row r="337">
      <c r="AA337" s="1"/>
    </row>
    <row r="338">
      <c r="AA338" s="1"/>
    </row>
    <row r="339">
      <c r="AA339" s="1"/>
    </row>
    <row r="340">
      <c r="AA340" s="1"/>
    </row>
    <row r="341">
      <c r="AA341" s="1"/>
    </row>
    <row r="342">
      <c r="AA342" s="1"/>
    </row>
    <row r="343">
      <c r="AA343" s="1"/>
    </row>
    <row r="344">
      <c r="AA344" s="1"/>
    </row>
    <row r="345">
      <c r="AA345" s="1"/>
    </row>
    <row r="346">
      <c r="AA346" s="1"/>
    </row>
    <row r="347">
      <c r="AA347" s="1"/>
    </row>
    <row r="348">
      <c r="AA348" s="1"/>
    </row>
    <row r="349">
      <c r="AA349" s="1"/>
    </row>
    <row r="350">
      <c r="AA350" s="1"/>
    </row>
    <row r="351">
      <c r="AA351" s="1"/>
    </row>
    <row r="352">
      <c r="AA352" s="1"/>
    </row>
    <row r="353">
      <c r="AA353" s="1"/>
    </row>
    <row r="354">
      <c r="AA354" s="1"/>
    </row>
    <row r="355">
      <c r="AA355" s="1"/>
    </row>
    <row r="356">
      <c r="AA356" s="1"/>
    </row>
    <row r="357">
      <c r="AA357" s="1"/>
    </row>
    <row r="358">
      <c r="AA358" s="1"/>
    </row>
    <row r="359">
      <c r="AA359" s="1"/>
    </row>
    <row r="360">
      <c r="AA360" s="1"/>
    </row>
    <row r="361">
      <c r="AA361" s="1"/>
    </row>
    <row r="362">
      <c r="AA362" s="1"/>
    </row>
    <row r="363">
      <c r="AA363" s="1"/>
    </row>
    <row r="364">
      <c r="AA364" s="1"/>
    </row>
    <row r="365">
      <c r="AA365" s="1"/>
    </row>
    <row r="366">
      <c r="AA366" s="1"/>
    </row>
    <row r="367">
      <c r="AA367" s="1"/>
    </row>
    <row r="368">
      <c r="AA368" s="1"/>
    </row>
    <row r="369">
      <c r="AA369" s="1"/>
    </row>
    <row r="370">
      <c r="AA370" s="1"/>
    </row>
    <row r="371">
      <c r="AA371" s="1"/>
    </row>
    <row r="372">
      <c r="AA372" s="1"/>
    </row>
    <row r="373">
      <c r="AA373" s="1"/>
    </row>
    <row r="374">
      <c r="AA374" s="1"/>
    </row>
    <row r="375">
      <c r="AA375" s="1"/>
    </row>
    <row r="376">
      <c r="AA376" s="1"/>
    </row>
    <row r="377">
      <c r="AA377" s="1"/>
    </row>
    <row r="378">
      <c r="AA378" s="1"/>
    </row>
    <row r="379">
      <c r="AA379" s="1"/>
    </row>
    <row r="380">
      <c r="AA380" s="1"/>
    </row>
    <row r="381">
      <c r="AA381" s="1"/>
    </row>
    <row r="382">
      <c r="AA382" s="1"/>
    </row>
    <row r="383">
      <c r="AA383" s="1"/>
    </row>
    <row r="384">
      <c r="AA384" s="1"/>
    </row>
    <row r="385">
      <c r="AA385" s="1"/>
    </row>
    <row r="386">
      <c r="AA386" s="1"/>
    </row>
    <row r="387">
      <c r="AA387" s="1"/>
    </row>
    <row r="388">
      <c r="AA388" s="1"/>
    </row>
    <row r="389">
      <c r="AA389" s="1"/>
    </row>
    <row r="390">
      <c r="AA390" s="1"/>
    </row>
    <row r="391">
      <c r="AA391" s="1"/>
    </row>
    <row r="392">
      <c r="AA392" s="1"/>
    </row>
    <row r="393">
      <c r="AA393" s="1"/>
    </row>
    <row r="394">
      <c r="AA394" s="1"/>
    </row>
    <row r="395">
      <c r="AA395" s="1"/>
    </row>
    <row r="396">
      <c r="AA396" s="1"/>
    </row>
    <row r="397">
      <c r="AA397" s="1"/>
    </row>
    <row r="398">
      <c r="AA398" s="1"/>
    </row>
    <row r="399">
      <c r="AA399" s="1"/>
    </row>
    <row r="400">
      <c r="AA400" s="1"/>
    </row>
    <row r="401">
      <c r="AA401" s="1"/>
    </row>
    <row r="402">
      <c r="AA402" s="1"/>
    </row>
    <row r="403">
      <c r="AA403" s="1"/>
    </row>
    <row r="404">
      <c r="AA404" s="1"/>
    </row>
    <row r="405">
      <c r="AA405" s="1"/>
    </row>
    <row r="406">
      <c r="AA406" s="1"/>
    </row>
    <row r="407">
      <c r="AA407" s="1"/>
    </row>
    <row r="408">
      <c r="AA408" s="1"/>
    </row>
    <row r="409">
      <c r="AA409" s="1"/>
    </row>
    <row r="410">
      <c r="AA410" s="1"/>
    </row>
    <row r="411">
      <c r="AA411" s="1"/>
    </row>
    <row r="412">
      <c r="AA412" s="1"/>
    </row>
    <row r="413">
      <c r="AA413" s="1"/>
    </row>
    <row r="414">
      <c r="AA414" s="1"/>
    </row>
    <row r="415">
      <c r="AA415" s="1"/>
    </row>
    <row r="416">
      <c r="AA416" s="1"/>
    </row>
    <row r="417">
      <c r="AA417" s="1"/>
    </row>
    <row r="418">
      <c r="AA418" s="1"/>
    </row>
    <row r="419">
      <c r="AA419" s="1"/>
    </row>
    <row r="420">
      <c r="AA420" s="1"/>
    </row>
    <row r="421">
      <c r="AA421" s="1"/>
    </row>
    <row r="422">
      <c r="AA422" s="1"/>
    </row>
    <row r="423">
      <c r="AA423" s="1"/>
    </row>
    <row r="424">
      <c r="AA424" s="1"/>
    </row>
    <row r="425">
      <c r="AA425" s="1"/>
    </row>
    <row r="426">
      <c r="AA426" s="1"/>
    </row>
    <row r="427">
      <c r="AA427" s="1"/>
    </row>
    <row r="428">
      <c r="AA428" s="1"/>
    </row>
    <row r="429">
      <c r="AA429" s="1"/>
    </row>
    <row r="430">
      <c r="AA430" s="1"/>
    </row>
    <row r="431">
      <c r="AA431" s="1"/>
    </row>
    <row r="432">
      <c r="AA432" s="1"/>
    </row>
    <row r="433">
      <c r="AA433" s="1"/>
    </row>
    <row r="434">
      <c r="AA434" s="1"/>
    </row>
    <row r="435">
      <c r="AA435" s="1"/>
    </row>
    <row r="436">
      <c r="AA436" s="1"/>
    </row>
    <row r="437">
      <c r="AA437" s="1"/>
    </row>
    <row r="438">
      <c r="AA438" s="1"/>
    </row>
    <row r="439">
      <c r="AA439" s="1"/>
    </row>
    <row r="440">
      <c r="AA440" s="1"/>
    </row>
    <row r="441">
      <c r="AA441" s="1"/>
    </row>
    <row r="442">
      <c r="AA442" s="1"/>
    </row>
    <row r="443">
      <c r="AA443" s="1"/>
    </row>
    <row r="444">
      <c r="AA444" s="1"/>
    </row>
    <row r="445">
      <c r="AA445" s="1"/>
    </row>
    <row r="446">
      <c r="AA446" s="1"/>
    </row>
    <row r="447">
      <c r="AA447" s="1"/>
    </row>
    <row r="448">
      <c r="AA448" s="1"/>
    </row>
    <row r="449">
      <c r="AA449" s="1"/>
    </row>
    <row r="450">
      <c r="AA450" s="1"/>
    </row>
    <row r="451">
      <c r="AA451" s="1"/>
    </row>
    <row r="452">
      <c r="AA452" s="1"/>
    </row>
    <row r="453">
      <c r="AA453" s="1"/>
    </row>
    <row r="454">
      <c r="AA454" s="1"/>
    </row>
    <row r="455">
      <c r="AA455" s="1"/>
    </row>
    <row r="456">
      <c r="AA456" s="1"/>
    </row>
    <row r="457">
      <c r="AA457" s="1"/>
    </row>
    <row r="458">
      <c r="AA458" s="1"/>
    </row>
    <row r="459">
      <c r="AA459" s="1"/>
    </row>
    <row r="460">
      <c r="AA460" s="1"/>
    </row>
    <row r="461">
      <c r="AA461" s="1"/>
    </row>
    <row r="462">
      <c r="AA462" s="1"/>
    </row>
    <row r="463">
      <c r="AA463" s="1"/>
    </row>
    <row r="464">
      <c r="AA464" s="1"/>
    </row>
    <row r="465">
      <c r="AA465" s="1"/>
    </row>
    <row r="466">
      <c r="AA466" s="1"/>
    </row>
    <row r="467">
      <c r="AA467" s="1"/>
    </row>
    <row r="468">
      <c r="AA468" s="1"/>
    </row>
    <row r="469">
      <c r="AA469" s="1"/>
    </row>
    <row r="470">
      <c r="AA470" s="1"/>
    </row>
    <row r="471">
      <c r="AA471" s="1"/>
    </row>
    <row r="472">
      <c r="AA472" s="1"/>
    </row>
    <row r="473">
      <c r="AA473" s="1"/>
    </row>
    <row r="474">
      <c r="AA474" s="1"/>
    </row>
    <row r="475">
      <c r="AA475" s="1"/>
    </row>
    <row r="476">
      <c r="AA476" s="1"/>
    </row>
    <row r="477">
      <c r="AA477" s="1"/>
    </row>
    <row r="478">
      <c r="AA478" s="1"/>
    </row>
    <row r="479">
      <c r="AA479" s="1"/>
    </row>
    <row r="480">
      <c r="AA480" s="1"/>
    </row>
    <row r="481">
      <c r="AA481" s="1"/>
    </row>
    <row r="482">
      <c r="AA482" s="1"/>
    </row>
    <row r="483">
      <c r="AA483" s="1"/>
    </row>
    <row r="484">
      <c r="AA484" s="1"/>
    </row>
    <row r="485">
      <c r="AA485" s="1"/>
    </row>
    <row r="486">
      <c r="AA486" s="1"/>
    </row>
    <row r="487">
      <c r="AA487" s="1"/>
    </row>
    <row r="488">
      <c r="AA488" s="1"/>
    </row>
    <row r="489">
      <c r="AA489" s="1"/>
    </row>
    <row r="490">
      <c r="AA490" s="1"/>
    </row>
    <row r="491">
      <c r="AA491" s="1"/>
    </row>
    <row r="492">
      <c r="AA492" s="1"/>
    </row>
    <row r="493">
      <c r="AA493" s="1"/>
    </row>
    <row r="494">
      <c r="AA494" s="1"/>
    </row>
    <row r="495">
      <c r="AA495" s="1"/>
    </row>
    <row r="496">
      <c r="AA496" s="1"/>
    </row>
    <row r="497">
      <c r="AA497" s="1"/>
    </row>
    <row r="498">
      <c r="AA498" s="1"/>
    </row>
    <row r="499">
      <c r="AA499" s="1"/>
    </row>
    <row r="500">
      <c r="AA500" s="1"/>
    </row>
    <row r="501">
      <c r="AA501" s="1"/>
    </row>
    <row r="502">
      <c r="AA502" s="1"/>
    </row>
    <row r="503">
      <c r="AA503" s="1"/>
    </row>
    <row r="504">
      <c r="AA504" s="1"/>
    </row>
    <row r="505">
      <c r="AA505" s="1"/>
    </row>
    <row r="506">
      <c r="AA506" s="1"/>
    </row>
    <row r="507">
      <c r="AA507" s="1"/>
    </row>
    <row r="508">
      <c r="AA508" s="1"/>
    </row>
    <row r="509">
      <c r="AA509" s="1"/>
    </row>
    <row r="510">
      <c r="AA510" s="1"/>
    </row>
    <row r="511">
      <c r="AA511" s="1"/>
    </row>
    <row r="512">
      <c r="AA512" s="1"/>
    </row>
    <row r="513">
      <c r="AA513" s="1"/>
    </row>
    <row r="514">
      <c r="AA514" s="1"/>
    </row>
    <row r="515">
      <c r="AA515" s="1"/>
    </row>
    <row r="516">
      <c r="AA516" s="1"/>
    </row>
    <row r="517">
      <c r="AA517" s="1"/>
    </row>
    <row r="518">
      <c r="AA518" s="1"/>
    </row>
    <row r="519">
      <c r="AA519" s="1"/>
    </row>
    <row r="520">
      <c r="AA520" s="1"/>
    </row>
    <row r="521">
      <c r="AA521" s="1"/>
    </row>
    <row r="522">
      <c r="AA522" s="1"/>
    </row>
    <row r="523">
      <c r="AA523" s="1"/>
    </row>
    <row r="524">
      <c r="AA524" s="1"/>
    </row>
    <row r="525">
      <c r="AA525" s="1"/>
    </row>
    <row r="526">
      <c r="AA526" s="1"/>
    </row>
    <row r="527">
      <c r="AA527" s="1"/>
    </row>
    <row r="528">
      <c r="AA528" s="1"/>
    </row>
    <row r="529">
      <c r="AA529" s="1"/>
    </row>
    <row r="530">
      <c r="AA530" s="1"/>
    </row>
    <row r="531">
      <c r="AA531" s="1"/>
    </row>
    <row r="532">
      <c r="AA532" s="1"/>
    </row>
    <row r="533">
      <c r="AA533" s="1"/>
    </row>
    <row r="534">
      <c r="AA534" s="1"/>
    </row>
    <row r="535">
      <c r="AA535" s="1"/>
    </row>
    <row r="536">
      <c r="AA536" s="1"/>
    </row>
    <row r="537">
      <c r="AA537" s="1"/>
    </row>
    <row r="538">
      <c r="AA538" s="1"/>
    </row>
    <row r="539">
      <c r="AA539" s="1"/>
    </row>
    <row r="540">
      <c r="AA540" s="1"/>
    </row>
    <row r="541">
      <c r="AA541" s="1"/>
    </row>
    <row r="542">
      <c r="AA542" s="1"/>
    </row>
    <row r="543">
      <c r="AA543" s="1"/>
    </row>
    <row r="544">
      <c r="AA544" s="1"/>
    </row>
    <row r="545">
      <c r="AA545" s="1"/>
    </row>
    <row r="546">
      <c r="AA546" s="1"/>
    </row>
    <row r="547">
      <c r="AA547" s="1"/>
    </row>
    <row r="548">
      <c r="AA548" s="1"/>
    </row>
    <row r="549">
      <c r="AA549" s="1"/>
    </row>
    <row r="550">
      <c r="AA550" s="1"/>
    </row>
    <row r="551">
      <c r="AA551" s="1"/>
    </row>
    <row r="552">
      <c r="AA552" s="1"/>
    </row>
    <row r="553">
      <c r="AA553" s="1"/>
    </row>
    <row r="554">
      <c r="AA554" s="1"/>
    </row>
    <row r="555">
      <c r="AA555" s="1"/>
    </row>
    <row r="556">
      <c r="AA556" s="1"/>
    </row>
    <row r="557">
      <c r="AA557" s="1"/>
    </row>
    <row r="558">
      <c r="AA558" s="1"/>
    </row>
    <row r="559">
      <c r="AA559" s="1"/>
    </row>
    <row r="560">
      <c r="AA560" s="1"/>
    </row>
    <row r="561">
      <c r="AA561" s="1"/>
    </row>
    <row r="562">
      <c r="AA562" s="1"/>
    </row>
    <row r="563">
      <c r="AA563" s="1"/>
    </row>
    <row r="564">
      <c r="AA564" s="1"/>
    </row>
    <row r="565">
      <c r="AA565" s="1"/>
    </row>
    <row r="566">
      <c r="AA566" s="1"/>
    </row>
    <row r="567">
      <c r="AA567" s="1"/>
    </row>
    <row r="568">
      <c r="AA568" s="1"/>
    </row>
    <row r="569">
      <c r="AA569" s="1"/>
    </row>
    <row r="570">
      <c r="AA570" s="1"/>
    </row>
    <row r="571">
      <c r="AA571" s="1"/>
    </row>
    <row r="572">
      <c r="AA572" s="1"/>
    </row>
    <row r="573">
      <c r="AA573" s="1"/>
    </row>
    <row r="574">
      <c r="AA574" s="1"/>
    </row>
    <row r="575">
      <c r="AA575" s="1"/>
    </row>
    <row r="576">
      <c r="AA576" s="1"/>
    </row>
    <row r="577">
      <c r="AA577" s="1"/>
    </row>
    <row r="578">
      <c r="AA578" s="1"/>
    </row>
    <row r="579">
      <c r="AA579" s="1"/>
    </row>
    <row r="580">
      <c r="AA580" s="1"/>
    </row>
    <row r="581">
      <c r="AA581" s="1"/>
    </row>
    <row r="582">
      <c r="AA582" s="1"/>
    </row>
    <row r="583">
      <c r="AA583" s="1"/>
    </row>
    <row r="584">
      <c r="AA584" s="1"/>
    </row>
    <row r="585">
      <c r="AA585" s="1"/>
    </row>
    <row r="586">
      <c r="AA586" s="1"/>
    </row>
    <row r="587">
      <c r="AA587" s="1"/>
    </row>
    <row r="588">
      <c r="AA588" s="1"/>
    </row>
    <row r="589">
      <c r="AA589" s="1"/>
    </row>
    <row r="590">
      <c r="AA590" s="1"/>
    </row>
    <row r="591">
      <c r="AA591" s="1"/>
    </row>
    <row r="592">
      <c r="AA592" s="1"/>
    </row>
    <row r="593">
      <c r="AA593" s="1"/>
    </row>
    <row r="594">
      <c r="AA594" s="1"/>
    </row>
    <row r="595">
      <c r="AA595" s="1"/>
    </row>
    <row r="596">
      <c r="AA596" s="1"/>
    </row>
    <row r="597">
      <c r="AA597" s="1"/>
    </row>
    <row r="598">
      <c r="AA598" s="1"/>
    </row>
    <row r="599">
      <c r="AA599" s="1"/>
    </row>
    <row r="600">
      <c r="AA600" s="1"/>
    </row>
    <row r="601">
      <c r="AA601" s="1"/>
    </row>
    <row r="602">
      <c r="AA602" s="1"/>
    </row>
    <row r="603">
      <c r="AA603" s="1"/>
    </row>
    <row r="604">
      <c r="AA604" s="1"/>
    </row>
    <row r="605">
      <c r="AA605" s="1"/>
    </row>
    <row r="606">
      <c r="AA606" s="1"/>
    </row>
    <row r="607">
      <c r="AA607" s="1"/>
    </row>
    <row r="608">
      <c r="AA608" s="1"/>
    </row>
    <row r="609">
      <c r="AA609" s="1"/>
    </row>
    <row r="610">
      <c r="AA610" s="1"/>
    </row>
    <row r="611">
      <c r="AA611" s="1"/>
    </row>
    <row r="612">
      <c r="AA612" s="1"/>
    </row>
    <row r="613">
      <c r="AA613" s="1"/>
    </row>
    <row r="614">
      <c r="AA614" s="1"/>
    </row>
    <row r="615">
      <c r="AA615" s="1"/>
    </row>
    <row r="616">
      <c r="AA616" s="1"/>
    </row>
    <row r="617">
      <c r="AA617" s="1"/>
    </row>
    <row r="618">
      <c r="AA618" s="1"/>
    </row>
    <row r="619">
      <c r="AA619" s="1"/>
    </row>
    <row r="620">
      <c r="AA620" s="1"/>
    </row>
    <row r="621">
      <c r="AA621" s="1"/>
    </row>
    <row r="622">
      <c r="AA622" s="1"/>
    </row>
    <row r="623">
      <c r="AA623" s="1"/>
    </row>
    <row r="624">
      <c r="AA624" s="1"/>
    </row>
    <row r="625">
      <c r="AA625" s="1"/>
    </row>
    <row r="626">
      <c r="AA626" s="1"/>
    </row>
    <row r="627">
      <c r="AA627" s="1"/>
    </row>
    <row r="628">
      <c r="AA628" s="1"/>
    </row>
    <row r="629">
      <c r="AA629" s="1"/>
    </row>
    <row r="630">
      <c r="AA630" s="1"/>
    </row>
    <row r="631">
      <c r="AA631" s="1"/>
    </row>
    <row r="632">
      <c r="AA632" s="1"/>
    </row>
    <row r="633">
      <c r="AA633" s="1"/>
    </row>
    <row r="634">
      <c r="AA634" s="1"/>
    </row>
    <row r="635">
      <c r="AA635" s="1"/>
    </row>
    <row r="636">
      <c r="AA636" s="1"/>
    </row>
    <row r="637">
      <c r="AA637" s="1"/>
    </row>
    <row r="638">
      <c r="AA638" s="1"/>
    </row>
    <row r="639">
      <c r="AA639" s="1"/>
    </row>
    <row r="640">
      <c r="AA640" s="1"/>
    </row>
    <row r="641">
      <c r="AA641" s="1"/>
    </row>
    <row r="642">
      <c r="AA642" s="1"/>
    </row>
    <row r="643">
      <c r="AA643" s="1"/>
    </row>
    <row r="644">
      <c r="AA644" s="1"/>
    </row>
    <row r="645">
      <c r="AA645" s="1"/>
    </row>
    <row r="646">
      <c r="AA646" s="1"/>
    </row>
    <row r="647">
      <c r="AA647" s="1"/>
    </row>
    <row r="648">
      <c r="AA648" s="1"/>
    </row>
    <row r="649">
      <c r="AA649" s="1"/>
    </row>
    <row r="650">
      <c r="AA650" s="1"/>
    </row>
    <row r="651">
      <c r="AA651" s="1"/>
    </row>
    <row r="652">
      <c r="AA652" s="1"/>
    </row>
    <row r="653">
      <c r="AA653" s="1"/>
    </row>
    <row r="654">
      <c r="AA654" s="1"/>
    </row>
    <row r="655">
      <c r="AA655" s="1"/>
    </row>
    <row r="656">
      <c r="AA656" s="1"/>
    </row>
    <row r="657">
      <c r="AA657" s="1"/>
    </row>
    <row r="658">
      <c r="AA658" s="1"/>
    </row>
    <row r="659">
      <c r="AA659" s="1"/>
    </row>
    <row r="660">
      <c r="AA660" s="1"/>
    </row>
    <row r="661">
      <c r="AA661" s="1"/>
    </row>
    <row r="662">
      <c r="AA662" s="1"/>
    </row>
    <row r="663">
      <c r="AA663" s="1"/>
    </row>
    <row r="664">
      <c r="AA664" s="1"/>
    </row>
    <row r="665">
      <c r="AA665" s="1"/>
    </row>
    <row r="666">
      <c r="AA666" s="1"/>
    </row>
    <row r="667">
      <c r="AA667" s="1"/>
    </row>
    <row r="668">
      <c r="AA668" s="1"/>
    </row>
    <row r="669">
      <c r="AA669" s="1"/>
    </row>
    <row r="670">
      <c r="AA670" s="1"/>
    </row>
    <row r="671">
      <c r="AA671" s="1"/>
    </row>
    <row r="672">
      <c r="AA672" s="1"/>
    </row>
    <row r="673">
      <c r="AA673" s="1"/>
    </row>
    <row r="674">
      <c r="AA674" s="1"/>
    </row>
    <row r="675">
      <c r="AA675" s="1"/>
    </row>
    <row r="676">
      <c r="AA676" s="1"/>
    </row>
    <row r="677">
      <c r="AA677" s="1"/>
    </row>
    <row r="678">
      <c r="AA678" s="1"/>
    </row>
    <row r="679">
      <c r="AA679" s="1"/>
    </row>
    <row r="680">
      <c r="AA680" s="1"/>
    </row>
    <row r="681">
      <c r="AA681" s="1"/>
    </row>
    <row r="682">
      <c r="AA682" s="1"/>
    </row>
    <row r="683">
      <c r="AA683" s="1"/>
    </row>
    <row r="684">
      <c r="AA684" s="1"/>
    </row>
    <row r="685">
      <c r="AA685" s="1"/>
    </row>
    <row r="686">
      <c r="AA686" s="1"/>
    </row>
    <row r="687">
      <c r="AA687" s="1"/>
    </row>
    <row r="688">
      <c r="AA688" s="1"/>
    </row>
    <row r="689">
      <c r="AA689" s="1"/>
    </row>
    <row r="690">
      <c r="AA690" s="1"/>
    </row>
    <row r="691">
      <c r="AA691" s="1"/>
    </row>
    <row r="692">
      <c r="AA692" s="1"/>
    </row>
    <row r="693">
      <c r="AA693" s="1"/>
    </row>
    <row r="694">
      <c r="AA694" s="1"/>
    </row>
    <row r="695">
      <c r="AA695" s="1"/>
    </row>
    <row r="696">
      <c r="AA696" s="1"/>
    </row>
    <row r="697">
      <c r="AA697" s="1"/>
    </row>
    <row r="698">
      <c r="AA698" s="1"/>
    </row>
    <row r="699">
      <c r="AA699" s="1"/>
    </row>
    <row r="700">
      <c r="AA700" s="1"/>
    </row>
    <row r="701">
      <c r="AA701" s="1"/>
    </row>
    <row r="702">
      <c r="AA702" s="1"/>
    </row>
    <row r="703">
      <c r="AA703" s="1"/>
    </row>
    <row r="704">
      <c r="AA704" s="1"/>
    </row>
    <row r="705">
      <c r="AA705" s="1"/>
    </row>
    <row r="706">
      <c r="AA706" s="1"/>
    </row>
    <row r="707">
      <c r="AA707" s="1"/>
    </row>
    <row r="708">
      <c r="AA708" s="1"/>
    </row>
    <row r="709">
      <c r="AA709" s="1"/>
    </row>
    <row r="710">
      <c r="AA710" s="1"/>
    </row>
    <row r="711">
      <c r="AA711" s="1"/>
    </row>
    <row r="712">
      <c r="AA712" s="1"/>
    </row>
    <row r="713">
      <c r="AA713" s="1"/>
    </row>
    <row r="714">
      <c r="AA714" s="1"/>
    </row>
    <row r="715">
      <c r="AA715" s="1"/>
    </row>
    <row r="716">
      <c r="AA716" s="1"/>
    </row>
    <row r="717">
      <c r="AA717" s="1"/>
    </row>
    <row r="718">
      <c r="AA718" s="1"/>
    </row>
    <row r="719">
      <c r="AA719" s="1"/>
    </row>
    <row r="720">
      <c r="AA720" s="1"/>
    </row>
    <row r="721">
      <c r="AA721" s="1"/>
    </row>
    <row r="722">
      <c r="AA722" s="1"/>
    </row>
    <row r="723">
      <c r="AA723" s="1"/>
    </row>
    <row r="724">
      <c r="AA724" s="1"/>
    </row>
    <row r="725">
      <c r="AA725" s="1"/>
    </row>
    <row r="726">
      <c r="AA726" s="1"/>
    </row>
    <row r="727">
      <c r="AA727" s="1"/>
    </row>
    <row r="728">
      <c r="AA728" s="1"/>
    </row>
    <row r="729">
      <c r="AA729" s="1"/>
    </row>
    <row r="730">
      <c r="AA730" s="1"/>
    </row>
    <row r="731">
      <c r="AA731" s="1"/>
    </row>
    <row r="732">
      <c r="AA732" s="1"/>
    </row>
    <row r="733">
      <c r="AA733" s="1"/>
    </row>
    <row r="734">
      <c r="AA734" s="1"/>
    </row>
    <row r="735">
      <c r="AA735" s="1"/>
    </row>
    <row r="736">
      <c r="AA736" s="1"/>
    </row>
    <row r="737">
      <c r="AA737" s="1"/>
    </row>
    <row r="738">
      <c r="AA738" s="1"/>
    </row>
    <row r="739">
      <c r="AA739" s="1"/>
    </row>
    <row r="740">
      <c r="AA740" s="1"/>
    </row>
    <row r="741">
      <c r="AA741" s="1"/>
    </row>
    <row r="742">
      <c r="AA742" s="1"/>
    </row>
    <row r="743">
      <c r="AA743" s="1"/>
    </row>
    <row r="744">
      <c r="AA744" s="1"/>
    </row>
    <row r="745">
      <c r="AA745" s="1"/>
    </row>
    <row r="746">
      <c r="AA746" s="1"/>
    </row>
    <row r="747">
      <c r="AA747" s="1"/>
    </row>
    <row r="748">
      <c r="AA748" s="1"/>
    </row>
    <row r="749">
      <c r="AA749" s="1"/>
    </row>
    <row r="750">
      <c r="AA750" s="1"/>
    </row>
    <row r="751">
      <c r="AA751" s="1"/>
    </row>
    <row r="752">
      <c r="AA752" s="1"/>
    </row>
    <row r="753">
      <c r="AA753" s="1"/>
    </row>
    <row r="754">
      <c r="AA754" s="1"/>
    </row>
    <row r="755">
      <c r="AA755" s="1"/>
    </row>
    <row r="756">
      <c r="AA756" s="1"/>
    </row>
    <row r="757">
      <c r="AA757" s="1"/>
    </row>
    <row r="758">
      <c r="AA758" s="1"/>
    </row>
    <row r="759">
      <c r="AA759" s="1"/>
    </row>
    <row r="760">
      <c r="AA760" s="1"/>
    </row>
    <row r="761">
      <c r="AA761" s="1"/>
    </row>
    <row r="762">
      <c r="AA762" s="1"/>
    </row>
    <row r="763">
      <c r="AA763" s="1"/>
    </row>
    <row r="764">
      <c r="AA764" s="1"/>
    </row>
    <row r="765">
      <c r="AA765" s="1"/>
    </row>
    <row r="766">
      <c r="AA766" s="1"/>
    </row>
    <row r="767">
      <c r="AA767" s="1"/>
    </row>
    <row r="768">
      <c r="AA768" s="1"/>
    </row>
    <row r="769">
      <c r="AA769" s="1"/>
    </row>
    <row r="770">
      <c r="AA770" s="1"/>
    </row>
    <row r="771">
      <c r="AA771" s="1"/>
    </row>
    <row r="772">
      <c r="AA772" s="1"/>
    </row>
    <row r="773">
      <c r="AA773" s="1"/>
    </row>
    <row r="774">
      <c r="AA774" s="1"/>
    </row>
    <row r="775">
      <c r="AA775" s="1"/>
    </row>
    <row r="776">
      <c r="AA776" s="1"/>
    </row>
    <row r="777">
      <c r="AA777" s="1"/>
    </row>
    <row r="778">
      <c r="AA778" s="1"/>
    </row>
    <row r="779">
      <c r="AA779" s="1"/>
    </row>
    <row r="780">
      <c r="AA780" s="1"/>
    </row>
    <row r="781">
      <c r="AA781" s="1"/>
    </row>
    <row r="782">
      <c r="AA782" s="1"/>
    </row>
    <row r="783">
      <c r="AA783" s="1"/>
    </row>
    <row r="784">
      <c r="AA784" s="1"/>
    </row>
    <row r="785">
      <c r="AA785" s="1"/>
    </row>
    <row r="786">
      <c r="AA786" s="1"/>
    </row>
    <row r="787">
      <c r="AA787" s="1"/>
    </row>
    <row r="788">
      <c r="AA788" s="1"/>
    </row>
    <row r="789">
      <c r="AA789" s="1"/>
    </row>
    <row r="790">
      <c r="AA790" s="1"/>
    </row>
    <row r="791">
      <c r="AA791" s="1"/>
    </row>
    <row r="792">
      <c r="AA792" s="1"/>
    </row>
    <row r="793">
      <c r="AA793" s="1"/>
    </row>
    <row r="794">
      <c r="AA794" s="1"/>
    </row>
    <row r="795">
      <c r="AA795" s="1"/>
    </row>
    <row r="796">
      <c r="AA796" s="1"/>
    </row>
    <row r="797">
      <c r="AA797" s="1"/>
    </row>
    <row r="798">
      <c r="AA798" s="1"/>
    </row>
    <row r="799">
      <c r="AA799" s="1"/>
    </row>
    <row r="800">
      <c r="AA800" s="1"/>
    </row>
    <row r="801">
      <c r="AA801" s="1"/>
    </row>
    <row r="802">
      <c r="AA802" s="1"/>
    </row>
    <row r="803">
      <c r="AA803" s="1"/>
    </row>
    <row r="804">
      <c r="AA804" s="1"/>
    </row>
    <row r="805">
      <c r="AA805" s="1"/>
    </row>
    <row r="806">
      <c r="AA806" s="1"/>
    </row>
    <row r="807">
      <c r="AA807" s="1"/>
    </row>
    <row r="808">
      <c r="AA808" s="1"/>
    </row>
    <row r="809">
      <c r="AA809" s="1"/>
    </row>
    <row r="810">
      <c r="AA810" s="1"/>
    </row>
    <row r="811">
      <c r="AA811" s="1"/>
    </row>
    <row r="812">
      <c r="AA812" s="1"/>
    </row>
    <row r="813">
      <c r="AA813" s="1"/>
    </row>
    <row r="814">
      <c r="AA814" s="1"/>
    </row>
    <row r="815">
      <c r="AA815" s="1"/>
    </row>
    <row r="816">
      <c r="AA816" s="1"/>
    </row>
    <row r="817">
      <c r="AA817" s="1"/>
    </row>
    <row r="818">
      <c r="AA818" s="1"/>
    </row>
    <row r="819">
      <c r="AA819" s="1"/>
    </row>
    <row r="820">
      <c r="AA820" s="1"/>
    </row>
    <row r="821">
      <c r="AA821" s="1"/>
    </row>
    <row r="822">
      <c r="AA822" s="1"/>
    </row>
    <row r="823">
      <c r="AA823" s="1"/>
    </row>
    <row r="824">
      <c r="AA824" s="1"/>
    </row>
    <row r="825">
      <c r="AA825" s="1"/>
    </row>
    <row r="826">
      <c r="AA826" s="1"/>
    </row>
    <row r="827">
      <c r="AA827" s="1"/>
    </row>
    <row r="828">
      <c r="AA828" s="1"/>
    </row>
    <row r="829">
      <c r="AA829" s="1"/>
    </row>
    <row r="830">
      <c r="AA830" s="1"/>
    </row>
    <row r="831">
      <c r="AA831" s="1"/>
    </row>
    <row r="832">
      <c r="AA832" s="1"/>
    </row>
    <row r="833">
      <c r="AA833" s="1"/>
    </row>
    <row r="834">
      <c r="AA834" s="1"/>
    </row>
    <row r="835">
      <c r="AA835" s="1"/>
    </row>
    <row r="836">
      <c r="AA836" s="1"/>
    </row>
    <row r="837">
      <c r="AA837" s="1"/>
    </row>
    <row r="838">
      <c r="AA838" s="1"/>
    </row>
    <row r="839">
      <c r="AA839" s="1"/>
    </row>
    <row r="840">
      <c r="AA840" s="1"/>
    </row>
    <row r="841">
      <c r="AA841" s="1"/>
    </row>
    <row r="842">
      <c r="AA842" s="1"/>
    </row>
    <row r="843">
      <c r="AA843" s="1"/>
    </row>
    <row r="844">
      <c r="AA844" s="1"/>
    </row>
    <row r="845">
      <c r="AA845" s="1"/>
    </row>
    <row r="846">
      <c r="AA846" s="1"/>
    </row>
    <row r="847">
      <c r="AA847" s="1"/>
    </row>
    <row r="848">
      <c r="AA848" s="1"/>
    </row>
    <row r="849">
      <c r="AA849" s="1"/>
    </row>
    <row r="850">
      <c r="AA850" s="1"/>
    </row>
    <row r="851">
      <c r="AA851" s="1"/>
    </row>
    <row r="852">
      <c r="AA852" s="1"/>
    </row>
    <row r="853">
      <c r="AA853" s="1"/>
    </row>
    <row r="854">
      <c r="AA854" s="1"/>
    </row>
    <row r="855">
      <c r="AA855" s="1"/>
    </row>
    <row r="856">
      <c r="AA856" s="1"/>
    </row>
    <row r="857">
      <c r="AA857" s="1"/>
    </row>
    <row r="858">
      <c r="AA858" s="1"/>
    </row>
    <row r="859">
      <c r="AA859" s="1"/>
    </row>
    <row r="860">
      <c r="AA860" s="1"/>
    </row>
    <row r="861">
      <c r="AA861" s="1"/>
    </row>
    <row r="862">
      <c r="AA862" s="1"/>
    </row>
    <row r="863">
      <c r="AA863" s="1"/>
    </row>
    <row r="864">
      <c r="AA864" s="1"/>
    </row>
    <row r="865">
      <c r="AA865" s="1"/>
    </row>
    <row r="866">
      <c r="AA866" s="1"/>
    </row>
    <row r="867">
      <c r="AA867" s="1"/>
    </row>
    <row r="868">
      <c r="AA868" s="1"/>
    </row>
    <row r="869">
      <c r="AA869" s="1"/>
    </row>
    <row r="870">
      <c r="AA870" s="1"/>
    </row>
    <row r="871">
      <c r="AA871" s="1"/>
    </row>
    <row r="872">
      <c r="AA872" s="1"/>
    </row>
    <row r="873">
      <c r="AA873" s="1"/>
    </row>
    <row r="874">
      <c r="AA874" s="1"/>
    </row>
    <row r="875">
      <c r="AA875" s="1"/>
    </row>
    <row r="876">
      <c r="AA876" s="1"/>
    </row>
    <row r="877">
      <c r="AA877" s="1"/>
    </row>
    <row r="878">
      <c r="AA878" s="1"/>
    </row>
    <row r="879">
      <c r="AA879" s="1"/>
    </row>
    <row r="880">
      <c r="AA880" s="1"/>
    </row>
    <row r="881">
      <c r="AA881" s="1"/>
    </row>
    <row r="882">
      <c r="AA882" s="1"/>
    </row>
    <row r="883">
      <c r="AA883" s="1"/>
    </row>
    <row r="884">
      <c r="AA884" s="1"/>
    </row>
    <row r="885">
      <c r="AA885" s="1"/>
    </row>
    <row r="886">
      <c r="AA886" s="1"/>
    </row>
    <row r="887">
      <c r="AA887" s="1"/>
    </row>
    <row r="888">
      <c r="AA888" s="1"/>
    </row>
    <row r="889">
      <c r="AA889" s="1"/>
    </row>
    <row r="890">
      <c r="AA890" s="1"/>
    </row>
    <row r="891">
      <c r="AA891" s="1"/>
    </row>
    <row r="892">
      <c r="AA892" s="1"/>
    </row>
    <row r="893">
      <c r="AA893" s="1"/>
    </row>
    <row r="894">
      <c r="AA894" s="1"/>
    </row>
    <row r="895">
      <c r="AA895" s="1"/>
    </row>
    <row r="896">
      <c r="AA896" s="1"/>
    </row>
    <row r="897">
      <c r="AA897" s="1"/>
    </row>
    <row r="898">
      <c r="AA898" s="1"/>
    </row>
    <row r="899">
      <c r="AA899" s="1"/>
    </row>
    <row r="900">
      <c r="AA900" s="1"/>
    </row>
    <row r="901">
      <c r="AA901" s="1"/>
    </row>
    <row r="902">
      <c r="AA902" s="1"/>
    </row>
    <row r="903">
      <c r="AA903" s="1"/>
    </row>
    <row r="904">
      <c r="AA904" s="1"/>
    </row>
    <row r="905">
      <c r="AA905" s="1"/>
    </row>
    <row r="906">
      <c r="AA906" s="1"/>
    </row>
    <row r="907">
      <c r="AA907" s="1"/>
    </row>
    <row r="908">
      <c r="AA908" s="1"/>
    </row>
    <row r="909">
      <c r="AA909" s="1"/>
    </row>
    <row r="910">
      <c r="AA910" s="1"/>
    </row>
    <row r="911">
      <c r="AA911" s="1"/>
    </row>
    <row r="912">
      <c r="AA912" s="1"/>
    </row>
    <row r="913">
      <c r="AA913" s="1"/>
    </row>
    <row r="914">
      <c r="AA914" s="1"/>
    </row>
    <row r="915">
      <c r="AA915" s="1"/>
    </row>
    <row r="916">
      <c r="AA916" s="1"/>
    </row>
    <row r="917">
      <c r="AA917" s="1"/>
    </row>
    <row r="918">
      <c r="AA918" s="1"/>
    </row>
    <row r="919">
      <c r="AA919" s="1"/>
    </row>
    <row r="920">
      <c r="AA920" s="1"/>
    </row>
    <row r="921">
      <c r="AA921" s="1"/>
    </row>
    <row r="922">
      <c r="AA922" s="1"/>
    </row>
    <row r="923">
      <c r="AA923" s="1"/>
    </row>
    <row r="924">
      <c r="AA924" s="1"/>
    </row>
    <row r="925">
      <c r="AA925" s="1"/>
    </row>
    <row r="926">
      <c r="AA926" s="1"/>
    </row>
    <row r="927">
      <c r="AA927" s="1"/>
    </row>
    <row r="928">
      <c r="AA928" s="1"/>
    </row>
    <row r="929">
      <c r="AA929" s="1"/>
    </row>
    <row r="930">
      <c r="AA930" s="1"/>
    </row>
    <row r="931">
      <c r="AA931" s="1"/>
    </row>
    <row r="932">
      <c r="AA932" s="1"/>
    </row>
    <row r="933">
      <c r="AA933" s="1"/>
    </row>
    <row r="934">
      <c r="AA934" s="1"/>
    </row>
    <row r="935">
      <c r="AA935" s="1"/>
    </row>
    <row r="936">
      <c r="AA936" s="1"/>
    </row>
    <row r="937">
      <c r="AA937" s="1"/>
    </row>
    <row r="938">
      <c r="AA938" s="1"/>
    </row>
    <row r="939">
      <c r="AA939" s="1"/>
    </row>
    <row r="940">
      <c r="AA940" s="1"/>
    </row>
    <row r="941">
      <c r="AA941" s="1"/>
    </row>
    <row r="942">
      <c r="AA942" s="1"/>
    </row>
    <row r="943">
      <c r="AA943" s="1"/>
    </row>
    <row r="944">
      <c r="AA944" s="1"/>
    </row>
    <row r="945">
      <c r="AA945" s="1"/>
    </row>
    <row r="946">
      <c r="AA946" s="1"/>
    </row>
    <row r="947">
      <c r="AA947" s="1"/>
    </row>
    <row r="948">
      <c r="AA948" s="1"/>
    </row>
    <row r="949">
      <c r="AA949" s="1"/>
    </row>
    <row r="950">
      <c r="AA950" s="1"/>
    </row>
    <row r="951">
      <c r="AA951" s="1"/>
    </row>
    <row r="952">
      <c r="AA952" s="1"/>
    </row>
    <row r="953">
      <c r="AA953" s="1"/>
    </row>
    <row r="954">
      <c r="AA954" s="1"/>
    </row>
    <row r="955">
      <c r="AA955" s="1"/>
    </row>
    <row r="956">
      <c r="AA956" s="1"/>
    </row>
    <row r="957">
      <c r="AA957" s="1"/>
    </row>
    <row r="958">
      <c r="AA958" s="1"/>
    </row>
    <row r="959">
      <c r="AA959" s="1"/>
    </row>
    <row r="960">
      <c r="AA960" s="1"/>
    </row>
    <row r="961">
      <c r="AA961" s="1"/>
    </row>
    <row r="962">
      <c r="AA962" s="1"/>
    </row>
    <row r="963">
      <c r="AA963" s="1"/>
    </row>
    <row r="964">
      <c r="AA964" s="1"/>
    </row>
    <row r="965">
      <c r="AA965" s="1"/>
    </row>
    <row r="966">
      <c r="AA966" s="1"/>
    </row>
    <row r="967">
      <c r="AA967" s="1"/>
    </row>
    <row r="968">
      <c r="AA968" s="1"/>
    </row>
    <row r="969">
      <c r="AA969" s="1"/>
    </row>
    <row r="970">
      <c r="AA970" s="1"/>
    </row>
    <row r="971">
      <c r="AA971" s="1"/>
    </row>
    <row r="972">
      <c r="AA972" s="1"/>
    </row>
    <row r="973">
      <c r="AA973" s="1"/>
    </row>
    <row r="974">
      <c r="AA974" s="1"/>
    </row>
    <row r="975">
      <c r="AA975" s="1"/>
    </row>
    <row r="976">
      <c r="AA976" s="1"/>
    </row>
    <row r="977">
      <c r="AA977" s="1"/>
    </row>
    <row r="978">
      <c r="AA978" s="1"/>
    </row>
    <row r="979">
      <c r="AA979" s="1"/>
    </row>
    <row r="980">
      <c r="AA980" s="1"/>
    </row>
    <row r="981">
      <c r="AA981" s="1"/>
    </row>
    <row r="982">
      <c r="AA982" s="1"/>
    </row>
    <row r="983">
      <c r="AA983" s="1"/>
    </row>
    <row r="984">
      <c r="AA984" s="1"/>
    </row>
    <row r="985">
      <c r="AA985" s="1"/>
    </row>
    <row r="986">
      <c r="AA986" s="1"/>
    </row>
    <row r="987">
      <c r="AA987" s="1"/>
    </row>
    <row r="988">
      <c r="AA988" s="1"/>
    </row>
    <row r="989">
      <c r="AA989" s="1"/>
    </row>
    <row r="990">
      <c r="AA990" s="1"/>
    </row>
    <row r="991">
      <c r="AA991" s="1"/>
    </row>
    <row r="992">
      <c r="AA992" s="1"/>
    </row>
    <row r="993">
      <c r="AA993" s="1"/>
    </row>
    <row r="994">
      <c r="AA994" s="1"/>
    </row>
    <row r="995">
      <c r="AA995" s="1"/>
    </row>
    <row r="996">
      <c r="AA996" s="1"/>
    </row>
    <row r="997">
      <c r="AA997" s="1"/>
    </row>
    <row r="998">
      <c r="AA998" s="1"/>
    </row>
    <row r="999">
      <c r="AA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4" max="4" width="21.13"/>
    <col customWidth="1" min="18" max="18" width="17.5"/>
    <col customWidth="1" min="27" max="32" width="18.0"/>
  </cols>
  <sheetData>
    <row r="1">
      <c r="A1" s="1"/>
      <c r="B1" s="1"/>
      <c r="C1" s="1"/>
      <c r="D1" s="2" t="s">
        <v>24</v>
      </c>
      <c r="E1" s="1"/>
      <c r="F1" s="1"/>
      <c r="G1" s="1"/>
      <c r="H1" s="1"/>
      <c r="I1" s="1"/>
      <c r="J1" s="1"/>
      <c r="K1" s="1"/>
      <c r="L1" s="1"/>
      <c r="M1" s="1"/>
      <c r="N1" s="2" t="s">
        <v>25</v>
      </c>
      <c r="O1" s="1"/>
      <c r="P1" s="1"/>
      <c r="Q1" s="1"/>
      <c r="R1" s="1"/>
      <c r="S1" s="1"/>
      <c r="T1" s="1"/>
      <c r="U1" s="1"/>
      <c r="V1" s="1"/>
      <c r="W1" s="2" t="s">
        <v>26</v>
      </c>
      <c r="X1" s="1"/>
      <c r="Y1" s="1"/>
      <c r="Z1" s="1"/>
      <c r="AA1" s="1"/>
      <c r="AB1" s="1"/>
      <c r="AC1" s="1"/>
      <c r="AD1" s="1"/>
      <c r="AE1" s="1"/>
      <c r="AF1" s="1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/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  <c r="S2" s="4" t="s">
        <v>4</v>
      </c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11</v>
      </c>
      <c r="AA2" s="4" t="s">
        <v>27</v>
      </c>
      <c r="AB2" s="4"/>
      <c r="AC2" s="4"/>
      <c r="AD2" s="4"/>
      <c r="AE2" s="4"/>
      <c r="AF2" s="4"/>
    </row>
    <row r="3">
      <c r="A3" s="6">
        <v>44866.0</v>
      </c>
      <c r="B3" s="7">
        <v>1200.0</v>
      </c>
      <c r="C3" s="7">
        <v>1000.0</v>
      </c>
      <c r="D3" s="7">
        <v>350.0</v>
      </c>
      <c r="E3" s="7">
        <v>1000.0</v>
      </c>
      <c r="F3" s="7">
        <v>850.0</v>
      </c>
      <c r="G3" s="7">
        <v>599.0</v>
      </c>
      <c r="H3" s="7">
        <v>2000.0</v>
      </c>
      <c r="I3" s="7">
        <v>850.0</v>
      </c>
      <c r="J3" s="23">
        <f t="shared" ref="J3:J8" si="2">SUM(B3:I3)</f>
        <v>7849</v>
      </c>
      <c r="K3" s="31">
        <v>10.0</v>
      </c>
      <c r="L3" s="31">
        <v>15.0</v>
      </c>
      <c r="M3" s="31">
        <v>60.0</v>
      </c>
      <c r="N3" s="31">
        <v>30.0</v>
      </c>
      <c r="O3" s="31">
        <v>40.0</v>
      </c>
      <c r="P3" s="31">
        <v>20.0</v>
      </c>
      <c r="Q3" s="31">
        <v>30.0</v>
      </c>
      <c r="R3" s="31">
        <v>35.0</v>
      </c>
      <c r="S3" s="32">
        <f t="shared" ref="S3:Z3" si="1">MULTIPLY(B3,K3)</f>
        <v>12000</v>
      </c>
      <c r="T3" s="32">
        <f t="shared" si="1"/>
        <v>15000</v>
      </c>
      <c r="U3" s="32">
        <f t="shared" si="1"/>
        <v>21000</v>
      </c>
      <c r="V3" s="32">
        <f t="shared" si="1"/>
        <v>30000</v>
      </c>
      <c r="W3" s="32">
        <f t="shared" si="1"/>
        <v>34000</v>
      </c>
      <c r="X3" s="32">
        <f t="shared" si="1"/>
        <v>11980</v>
      </c>
      <c r="Y3" s="32">
        <f t="shared" si="1"/>
        <v>60000</v>
      </c>
      <c r="Z3" s="32">
        <f t="shared" si="1"/>
        <v>29750</v>
      </c>
      <c r="AA3" s="33">
        <f t="shared" ref="AA3:AA8" si="4">sum(S3:Z3)</f>
        <v>213730</v>
      </c>
      <c r="AB3" s="33"/>
      <c r="AC3" s="33"/>
      <c r="AD3" s="33"/>
      <c r="AE3" s="33"/>
      <c r="AF3" s="33"/>
    </row>
    <row r="4">
      <c r="A4" s="6">
        <v>44896.0</v>
      </c>
      <c r="B4" s="7">
        <v>1400.0</v>
      </c>
      <c r="C4" s="7">
        <v>2200.0</v>
      </c>
      <c r="D4" s="7">
        <v>350.0</v>
      </c>
      <c r="E4" s="7">
        <v>980.0</v>
      </c>
      <c r="F4" s="7">
        <v>1400.0</v>
      </c>
      <c r="G4" s="7">
        <v>999.0</v>
      </c>
      <c r="H4" s="7">
        <v>2700.0</v>
      </c>
      <c r="I4" s="7">
        <v>1100.0</v>
      </c>
      <c r="J4" s="23">
        <f t="shared" si="2"/>
        <v>11129</v>
      </c>
      <c r="K4" s="31">
        <v>40.0</v>
      </c>
      <c r="L4" s="31">
        <v>27.0</v>
      </c>
      <c r="M4" s="31">
        <v>10.0</v>
      </c>
      <c r="N4" s="31">
        <v>35.0</v>
      </c>
      <c r="O4" s="31">
        <v>10.0</v>
      </c>
      <c r="P4" s="31">
        <v>15.0</v>
      </c>
      <c r="Q4" s="31">
        <v>20.0</v>
      </c>
      <c r="R4" s="31">
        <v>25.0</v>
      </c>
      <c r="S4" s="32">
        <f t="shared" ref="S4:Z4" si="3">MULTIPLY(B4,K4)</f>
        <v>56000</v>
      </c>
      <c r="T4" s="32">
        <f t="shared" si="3"/>
        <v>59400</v>
      </c>
      <c r="U4" s="32">
        <f t="shared" si="3"/>
        <v>3500</v>
      </c>
      <c r="V4" s="32">
        <f t="shared" si="3"/>
        <v>34300</v>
      </c>
      <c r="W4" s="32">
        <f t="shared" si="3"/>
        <v>14000</v>
      </c>
      <c r="X4" s="32">
        <f t="shared" si="3"/>
        <v>14985</v>
      </c>
      <c r="Y4" s="32">
        <f t="shared" si="3"/>
        <v>54000</v>
      </c>
      <c r="Z4" s="32">
        <f t="shared" si="3"/>
        <v>27500</v>
      </c>
      <c r="AA4" s="33">
        <f t="shared" si="4"/>
        <v>263685</v>
      </c>
      <c r="AB4" s="33"/>
      <c r="AC4" s="33"/>
      <c r="AD4" s="33"/>
      <c r="AE4" s="33"/>
      <c r="AF4" s="33"/>
    </row>
    <row r="5">
      <c r="A5" s="6">
        <v>44927.0</v>
      </c>
      <c r="B5" s="7">
        <v>900.0</v>
      </c>
      <c r="C5" s="7">
        <v>2110.0</v>
      </c>
      <c r="D5" s="7">
        <v>400.0</v>
      </c>
      <c r="E5" s="7">
        <v>800.0</v>
      </c>
      <c r="F5" s="7">
        <v>1100.0</v>
      </c>
      <c r="G5" s="7">
        <v>1000.0</v>
      </c>
      <c r="H5" s="7">
        <v>1990.0</v>
      </c>
      <c r="I5" s="7">
        <v>900.0</v>
      </c>
      <c r="J5" s="23">
        <f t="shared" si="2"/>
        <v>9200</v>
      </c>
      <c r="K5" s="31">
        <v>15.0</v>
      </c>
      <c r="L5" s="31">
        <v>30.0</v>
      </c>
      <c r="M5" s="31">
        <v>11.0</v>
      </c>
      <c r="N5" s="31">
        <v>0.0</v>
      </c>
      <c r="O5" s="31">
        <v>10.0</v>
      </c>
      <c r="P5" s="31">
        <v>9.0</v>
      </c>
      <c r="Q5" s="31">
        <v>10.0</v>
      </c>
      <c r="R5" s="31">
        <v>20.0</v>
      </c>
      <c r="S5" s="32">
        <f t="shared" ref="S5:Z5" si="5">MULTIPLY(B5,K5)</f>
        <v>13500</v>
      </c>
      <c r="T5" s="32">
        <f t="shared" si="5"/>
        <v>63300</v>
      </c>
      <c r="U5" s="32">
        <f t="shared" si="5"/>
        <v>4400</v>
      </c>
      <c r="V5" s="32">
        <f t="shared" si="5"/>
        <v>0</v>
      </c>
      <c r="W5" s="32">
        <f t="shared" si="5"/>
        <v>11000</v>
      </c>
      <c r="X5" s="32">
        <f t="shared" si="5"/>
        <v>9000</v>
      </c>
      <c r="Y5" s="32">
        <f t="shared" si="5"/>
        <v>19900</v>
      </c>
      <c r="Z5" s="32">
        <f t="shared" si="5"/>
        <v>18000</v>
      </c>
      <c r="AA5" s="33">
        <f t="shared" si="4"/>
        <v>139100</v>
      </c>
      <c r="AB5" s="33"/>
      <c r="AC5" s="33"/>
      <c r="AD5" s="33"/>
      <c r="AE5" s="33"/>
      <c r="AF5" s="33"/>
    </row>
    <row r="6">
      <c r="A6" s="6">
        <v>44958.0</v>
      </c>
      <c r="B6" s="7">
        <v>850.0</v>
      </c>
      <c r="C6" s="7">
        <v>1800.0</v>
      </c>
      <c r="D6" s="7">
        <v>375.0</v>
      </c>
      <c r="E6" s="7">
        <v>800.0</v>
      </c>
      <c r="F6" s="7">
        <v>1100.0</v>
      </c>
      <c r="G6" s="7">
        <v>1120.0</v>
      </c>
      <c r="H6" s="7">
        <v>1560.0</v>
      </c>
      <c r="I6" s="7">
        <v>950.0</v>
      </c>
      <c r="J6" s="23">
        <f t="shared" si="2"/>
        <v>8555</v>
      </c>
      <c r="K6" s="31">
        <v>0.0</v>
      </c>
      <c r="L6" s="31">
        <v>0.0</v>
      </c>
      <c r="M6" s="31">
        <v>9.0</v>
      </c>
      <c r="N6" s="31">
        <v>7.0</v>
      </c>
      <c r="O6" s="31">
        <v>6.0</v>
      </c>
      <c r="P6" s="31">
        <v>8.0</v>
      </c>
      <c r="Q6" s="31">
        <v>5.0</v>
      </c>
      <c r="R6" s="31">
        <v>15.0</v>
      </c>
      <c r="S6" s="32">
        <f t="shared" ref="S6:Z6" si="6">MULTIPLY(B6,K6)</f>
        <v>0</v>
      </c>
      <c r="T6" s="32">
        <f t="shared" si="6"/>
        <v>0</v>
      </c>
      <c r="U6" s="32">
        <f t="shared" si="6"/>
        <v>3375</v>
      </c>
      <c r="V6" s="32">
        <f t="shared" si="6"/>
        <v>5600</v>
      </c>
      <c r="W6" s="32">
        <f t="shared" si="6"/>
        <v>6600</v>
      </c>
      <c r="X6" s="32">
        <f t="shared" si="6"/>
        <v>8960</v>
      </c>
      <c r="Y6" s="32">
        <f t="shared" si="6"/>
        <v>7800</v>
      </c>
      <c r="Z6" s="32">
        <f t="shared" si="6"/>
        <v>14250</v>
      </c>
      <c r="AA6" s="33">
        <f t="shared" si="4"/>
        <v>46585</v>
      </c>
      <c r="AB6" s="33"/>
      <c r="AC6" s="33"/>
      <c r="AD6" s="33"/>
      <c r="AE6" s="33"/>
      <c r="AF6" s="33"/>
    </row>
    <row r="7">
      <c r="A7" s="6">
        <v>44986.0</v>
      </c>
      <c r="B7" s="7">
        <v>900.0</v>
      </c>
      <c r="C7" s="7">
        <v>1400.0</v>
      </c>
      <c r="D7" s="7">
        <v>300.0</v>
      </c>
      <c r="E7" s="7">
        <v>850.0</v>
      </c>
      <c r="F7" s="7">
        <v>1000.0</v>
      </c>
      <c r="G7" s="7">
        <v>1000.0</v>
      </c>
      <c r="H7" s="7">
        <v>1600.0</v>
      </c>
      <c r="I7" s="7">
        <v>1120.0</v>
      </c>
      <c r="J7" s="23">
        <f t="shared" si="2"/>
        <v>8170</v>
      </c>
      <c r="K7" s="31">
        <v>9.0</v>
      </c>
      <c r="L7" s="31">
        <v>10.0</v>
      </c>
      <c r="M7" s="31">
        <v>10.0</v>
      </c>
      <c r="N7" s="31">
        <v>15.0</v>
      </c>
      <c r="O7" s="31">
        <v>0.0</v>
      </c>
      <c r="P7" s="31">
        <v>4.0</v>
      </c>
      <c r="Q7" s="31">
        <v>4.0</v>
      </c>
      <c r="R7" s="31">
        <v>0.0</v>
      </c>
      <c r="S7" s="32">
        <f t="shared" ref="S7:Z7" si="7">MULTIPLY(B7,K7)</f>
        <v>8100</v>
      </c>
      <c r="T7" s="32">
        <f t="shared" si="7"/>
        <v>14000</v>
      </c>
      <c r="U7" s="32">
        <f t="shared" si="7"/>
        <v>3000</v>
      </c>
      <c r="V7" s="32">
        <f t="shared" si="7"/>
        <v>12750</v>
      </c>
      <c r="W7" s="32">
        <f t="shared" si="7"/>
        <v>0</v>
      </c>
      <c r="X7" s="32">
        <f t="shared" si="7"/>
        <v>4000</v>
      </c>
      <c r="Y7" s="32">
        <f t="shared" si="7"/>
        <v>6400</v>
      </c>
      <c r="Z7" s="32">
        <f t="shared" si="7"/>
        <v>0</v>
      </c>
      <c r="AA7" s="33">
        <f t="shared" si="4"/>
        <v>48250</v>
      </c>
      <c r="AB7" s="33"/>
      <c r="AC7" s="33"/>
      <c r="AD7" s="33"/>
      <c r="AE7" s="33"/>
      <c r="AF7" s="33"/>
    </row>
    <row r="8">
      <c r="A8" s="6">
        <v>45017.0</v>
      </c>
      <c r="B8" s="7">
        <v>900.0</v>
      </c>
      <c r="C8" s="7">
        <v>2000.0</v>
      </c>
      <c r="D8" s="7">
        <v>300.0</v>
      </c>
      <c r="E8" s="7">
        <v>920.0</v>
      </c>
      <c r="F8" s="7">
        <v>900.0</v>
      </c>
      <c r="G8" s="7">
        <v>650.0</v>
      </c>
      <c r="H8" s="7">
        <v>1450.0</v>
      </c>
      <c r="I8" s="7">
        <v>1100.0</v>
      </c>
      <c r="J8" s="23">
        <f t="shared" si="2"/>
        <v>8220</v>
      </c>
      <c r="K8" s="31">
        <v>5.0</v>
      </c>
      <c r="L8" s="31">
        <v>9.0</v>
      </c>
      <c r="M8" s="31">
        <v>14.0</v>
      </c>
      <c r="N8" s="31">
        <v>8.0</v>
      </c>
      <c r="O8" s="31">
        <v>5.0</v>
      </c>
      <c r="P8" s="31">
        <v>0.0</v>
      </c>
      <c r="Q8" s="31">
        <v>3.0</v>
      </c>
      <c r="R8" s="31">
        <v>0.0</v>
      </c>
      <c r="S8" s="32">
        <f t="shared" ref="S8:Z8" si="8">MULTIPLY(B8,K8)</f>
        <v>4500</v>
      </c>
      <c r="T8" s="32">
        <f t="shared" si="8"/>
        <v>18000</v>
      </c>
      <c r="U8" s="32">
        <f t="shared" si="8"/>
        <v>4200</v>
      </c>
      <c r="V8" s="32">
        <f t="shared" si="8"/>
        <v>7360</v>
      </c>
      <c r="W8" s="32">
        <f t="shared" si="8"/>
        <v>4500</v>
      </c>
      <c r="X8" s="32">
        <f t="shared" si="8"/>
        <v>0</v>
      </c>
      <c r="Y8" s="32">
        <f t="shared" si="8"/>
        <v>4350</v>
      </c>
      <c r="Z8" s="32">
        <f t="shared" si="8"/>
        <v>0</v>
      </c>
      <c r="AA8" s="33">
        <f t="shared" si="4"/>
        <v>42910</v>
      </c>
      <c r="AB8" s="33"/>
      <c r="AC8" s="33"/>
      <c r="AD8" s="33"/>
      <c r="AE8" s="33"/>
      <c r="AF8" s="33"/>
    </row>
    <row r="9">
      <c r="A9" s="4" t="s">
        <v>28</v>
      </c>
      <c r="B9" s="5">
        <f t="shared" ref="B9:I9" si="9">SUM(B3:B8)/6</f>
        <v>1025</v>
      </c>
      <c r="C9" s="5">
        <f t="shared" si="9"/>
        <v>1751.666667</v>
      </c>
      <c r="D9" s="5">
        <f t="shared" si="9"/>
        <v>345.8333333</v>
      </c>
      <c r="E9" s="5">
        <f t="shared" si="9"/>
        <v>891.6666667</v>
      </c>
      <c r="F9" s="5">
        <f t="shared" si="9"/>
        <v>1058.333333</v>
      </c>
      <c r="G9" s="5">
        <f t="shared" si="9"/>
        <v>894.6666667</v>
      </c>
      <c r="H9" s="5">
        <f t="shared" si="9"/>
        <v>1883.333333</v>
      </c>
      <c r="I9" s="5">
        <f t="shared" si="9"/>
        <v>1003.333333</v>
      </c>
      <c r="J9" s="5"/>
      <c r="K9" s="5">
        <f t="shared" ref="K9:AA9" si="10">SUM(K3:K8)</f>
        <v>79</v>
      </c>
      <c r="L9" s="5">
        <f t="shared" si="10"/>
        <v>91</v>
      </c>
      <c r="M9" s="5">
        <f t="shared" si="10"/>
        <v>114</v>
      </c>
      <c r="N9" s="5">
        <f t="shared" si="10"/>
        <v>95</v>
      </c>
      <c r="O9" s="5">
        <f t="shared" si="10"/>
        <v>71</v>
      </c>
      <c r="P9" s="5">
        <f t="shared" si="10"/>
        <v>56</v>
      </c>
      <c r="Q9" s="5">
        <f t="shared" si="10"/>
        <v>72</v>
      </c>
      <c r="R9" s="5">
        <f t="shared" si="10"/>
        <v>95</v>
      </c>
      <c r="S9" s="5">
        <f t="shared" si="10"/>
        <v>94100</v>
      </c>
      <c r="T9" s="5">
        <f t="shared" si="10"/>
        <v>169700</v>
      </c>
      <c r="U9" s="5">
        <f t="shared" si="10"/>
        <v>39475</v>
      </c>
      <c r="V9" s="5">
        <f t="shared" si="10"/>
        <v>90010</v>
      </c>
      <c r="W9" s="5">
        <f t="shared" si="10"/>
        <v>70100</v>
      </c>
      <c r="X9" s="5">
        <f t="shared" si="10"/>
        <v>48925</v>
      </c>
      <c r="Y9" s="5">
        <f t="shared" si="10"/>
        <v>152450</v>
      </c>
      <c r="Z9" s="5">
        <f t="shared" si="10"/>
        <v>89500</v>
      </c>
      <c r="AA9" s="34">
        <f t="shared" si="10"/>
        <v>754260</v>
      </c>
      <c r="AB9" s="34"/>
      <c r="AC9" s="34"/>
      <c r="AD9" s="34"/>
      <c r="AE9" s="34"/>
      <c r="AF9" s="34"/>
    </row>
    <row r="10">
      <c r="A10" s="31" t="s">
        <v>28</v>
      </c>
      <c r="B10" s="16">
        <f>sum(B9:I9)/8</f>
        <v>1106.729167</v>
      </c>
      <c r="R10" s="14" t="s">
        <v>29</v>
      </c>
      <c r="S10" s="35">
        <f>(INVENTORY!B3*K3)</f>
        <v>2500</v>
      </c>
      <c r="T10" s="35">
        <f>(INVENTORY!C3*L3)</f>
        <v>2550</v>
      </c>
      <c r="U10" s="35">
        <f>(INVENTORY!D3*M3)</f>
        <v>5820</v>
      </c>
      <c r="V10" s="35">
        <f>(INVENTORY!E3*N3)</f>
        <v>6570</v>
      </c>
      <c r="W10" s="35">
        <f>(INVENTORY!F3*O3)</f>
        <v>4800</v>
      </c>
      <c r="X10" s="35">
        <f>(INVENTORY!G3*P3)</f>
        <v>1960</v>
      </c>
      <c r="Y10" s="35">
        <f>(INVENTORY!H3*Q3)</f>
        <v>0</v>
      </c>
      <c r="Z10" s="35">
        <f>(INVENTORY!I3*R3)</f>
        <v>245</v>
      </c>
    </row>
    <row r="11">
      <c r="R11" s="14" t="s">
        <v>30</v>
      </c>
      <c r="S11" s="35">
        <f>INVENTORY!B8*K8</f>
        <v>1310</v>
      </c>
      <c r="T11" s="35">
        <f>INVENTORY!C8*L8</f>
        <v>1503</v>
      </c>
      <c r="U11" s="35">
        <f>INVENTORY!D8*M8</f>
        <v>1456</v>
      </c>
      <c r="V11" s="35">
        <f>INVENTORY!E8*N8</f>
        <v>1816</v>
      </c>
      <c r="W11" s="35">
        <f>INVENTORY!F8*O8</f>
        <v>635</v>
      </c>
      <c r="X11" s="35">
        <f>INVENTORY!G8*P8</f>
        <v>0</v>
      </c>
      <c r="Y11" s="31">
        <v>0.0</v>
      </c>
      <c r="Z11" s="35">
        <f>INVENTORY!I8*R8</f>
        <v>0</v>
      </c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6" t="s">
        <v>31</v>
      </c>
      <c r="S12" s="32">
        <f t="shared" ref="S12:Z12" si="11">S9+S10-S11</f>
        <v>95290</v>
      </c>
      <c r="T12" s="32">
        <f t="shared" si="11"/>
        <v>170747</v>
      </c>
      <c r="U12" s="32">
        <f t="shared" si="11"/>
        <v>43839</v>
      </c>
      <c r="V12" s="32">
        <f t="shared" si="11"/>
        <v>94764</v>
      </c>
      <c r="W12" s="32">
        <f t="shared" si="11"/>
        <v>74265</v>
      </c>
      <c r="X12" s="32">
        <f t="shared" si="11"/>
        <v>50885</v>
      </c>
      <c r="Y12" s="32">
        <f t="shared" si="11"/>
        <v>152450</v>
      </c>
      <c r="Z12" s="32">
        <f t="shared" si="11"/>
        <v>89745</v>
      </c>
      <c r="AA12" s="34">
        <f>SUM(S12:Z12)</f>
        <v>771985</v>
      </c>
      <c r="AB12" s="34"/>
      <c r="AC12" s="34"/>
      <c r="AD12" s="34"/>
      <c r="AE12" s="34"/>
      <c r="AF12" s="34"/>
    </row>
    <row r="14">
      <c r="A14" s="17"/>
      <c r="B14" s="17"/>
      <c r="C14" s="17"/>
    </row>
    <row r="15">
      <c r="A15" s="37"/>
      <c r="B15" s="17"/>
      <c r="C15" s="17"/>
    </row>
    <row r="16">
      <c r="A16" s="37"/>
      <c r="B16" s="17"/>
      <c r="C16" s="17"/>
    </row>
    <row r="17">
      <c r="A17" s="37"/>
      <c r="B17" s="17"/>
      <c r="C17" s="17"/>
    </row>
    <row r="18">
      <c r="A18" s="37"/>
      <c r="B18" s="17"/>
      <c r="C18" s="17"/>
    </row>
    <row r="19">
      <c r="A19" s="37"/>
      <c r="B19" s="17"/>
      <c r="C19" s="17"/>
      <c r="L19" s="23"/>
      <c r="M19" s="23"/>
      <c r="N19" s="23"/>
      <c r="O19" s="23"/>
      <c r="P19" s="23"/>
      <c r="Q19" s="23"/>
      <c r="R19" s="23"/>
    </row>
    <row r="20">
      <c r="A20" s="37"/>
      <c r="B20" s="17"/>
      <c r="C20" s="17"/>
    </row>
    <row r="22">
      <c r="M22" s="4" t="s">
        <v>4</v>
      </c>
      <c r="N22" s="23">
        <v>100700.0</v>
      </c>
      <c r="O22" s="4" t="s">
        <v>4</v>
      </c>
      <c r="P22" s="35">
        <v>95290.0</v>
      </c>
    </row>
    <row r="23">
      <c r="M23" s="4" t="s">
        <v>5</v>
      </c>
      <c r="N23" s="23">
        <v>203350.0</v>
      </c>
      <c r="O23" s="4" t="s">
        <v>5</v>
      </c>
      <c r="P23" s="35">
        <v>170747.0</v>
      </c>
    </row>
    <row r="24">
      <c r="M24" s="4" t="s">
        <v>6</v>
      </c>
      <c r="N24" s="23">
        <v>44050.0</v>
      </c>
      <c r="O24" s="4" t="s">
        <v>6</v>
      </c>
      <c r="P24" s="35">
        <v>43839.0</v>
      </c>
    </row>
    <row r="25">
      <c r="M25" s="4" t="s">
        <v>7</v>
      </c>
      <c r="N25" s="23">
        <v>98785.0</v>
      </c>
      <c r="O25" s="4" t="s">
        <v>7</v>
      </c>
      <c r="P25" s="35">
        <v>94764.0</v>
      </c>
    </row>
    <row r="26">
      <c r="M26" s="4" t="s">
        <v>8</v>
      </c>
      <c r="N26" s="23">
        <v>85048.0</v>
      </c>
      <c r="O26" s="4" t="s">
        <v>8</v>
      </c>
      <c r="P26" s="35">
        <v>74265.0</v>
      </c>
    </row>
    <row r="27">
      <c r="M27" s="4" t="s">
        <v>9</v>
      </c>
      <c r="N27" s="23">
        <v>55239.0</v>
      </c>
      <c r="O27" s="4" t="s">
        <v>9</v>
      </c>
      <c r="P27" s="35">
        <v>50885.0</v>
      </c>
    </row>
    <row r="28">
      <c r="M28" s="4" t="s">
        <v>10</v>
      </c>
      <c r="N28" s="23">
        <v>209900.0</v>
      </c>
      <c r="O28" s="4" t="s">
        <v>10</v>
      </c>
      <c r="P28" s="35">
        <v>152450.0</v>
      </c>
    </row>
    <row r="29">
      <c r="M29" s="4" t="s">
        <v>11</v>
      </c>
      <c r="N29" s="23">
        <v>91040.0</v>
      </c>
      <c r="O29" s="4" t="s">
        <v>11</v>
      </c>
      <c r="P29" s="35">
        <v>89745.0</v>
      </c>
    </row>
    <row r="63">
      <c r="Y63" s="23"/>
      <c r="Z63" s="23"/>
      <c r="AA63" s="23"/>
      <c r="AB63" s="23"/>
      <c r="AC63" s="23"/>
      <c r="AD63" s="23"/>
      <c r="AE63" s="23"/>
      <c r="AF63" s="23"/>
    </row>
    <row r="66">
      <c r="AA66" s="23">
        <v>100700.0</v>
      </c>
      <c r="AB66" s="4" t="s">
        <v>4</v>
      </c>
      <c r="AC66" s="35">
        <v>94100.0</v>
      </c>
    </row>
    <row r="67">
      <c r="AA67" s="23">
        <v>203350.0</v>
      </c>
      <c r="AB67" s="4" t="s">
        <v>5</v>
      </c>
      <c r="AC67" s="35">
        <v>169700.0</v>
      </c>
    </row>
    <row r="68">
      <c r="AA68" s="23">
        <v>44050.0</v>
      </c>
      <c r="AB68" s="4" t="s">
        <v>6</v>
      </c>
      <c r="AC68" s="35">
        <v>39475.0</v>
      </c>
    </row>
    <row r="69">
      <c r="AA69" s="23">
        <v>98785.0</v>
      </c>
      <c r="AB69" s="4" t="s">
        <v>7</v>
      </c>
      <c r="AC69" s="35">
        <v>90010.0</v>
      </c>
    </row>
    <row r="70">
      <c r="AA70" s="23">
        <v>85048.0</v>
      </c>
      <c r="AB70" s="4" t="s">
        <v>8</v>
      </c>
      <c r="AC70" s="35">
        <v>70100.0</v>
      </c>
    </row>
    <row r="71">
      <c r="AA71" s="23">
        <v>55239.0</v>
      </c>
      <c r="AB71" s="4" t="s">
        <v>9</v>
      </c>
      <c r="AC71" s="35">
        <v>48925.0</v>
      </c>
    </row>
    <row r="72">
      <c r="AA72" s="23">
        <v>209900.0</v>
      </c>
      <c r="AB72" s="4" t="s">
        <v>10</v>
      </c>
      <c r="AC72" s="35">
        <v>152450.0</v>
      </c>
    </row>
    <row r="73">
      <c r="AA73" s="23">
        <v>91040.0</v>
      </c>
      <c r="AB73" s="4" t="s">
        <v>11</v>
      </c>
      <c r="AC73" s="35">
        <v>89500.0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17.88"/>
    <col customWidth="1" min="4" max="4" width="18.63"/>
    <col customWidth="1" min="5" max="5" width="17.5"/>
    <col customWidth="1" min="6" max="6" width="16.0"/>
  </cols>
  <sheetData>
    <row r="1">
      <c r="A1" s="32"/>
      <c r="B1" s="38" t="s">
        <v>32</v>
      </c>
      <c r="C1" s="38" t="s">
        <v>5</v>
      </c>
      <c r="D1" s="38" t="s">
        <v>12</v>
      </c>
      <c r="E1" s="38" t="s">
        <v>7</v>
      </c>
      <c r="F1" s="38" t="s">
        <v>13</v>
      </c>
      <c r="G1" s="38" t="s">
        <v>9</v>
      </c>
      <c r="H1" s="38" t="s">
        <v>10</v>
      </c>
      <c r="I1" s="38" t="s">
        <v>11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6" t="s">
        <v>33</v>
      </c>
      <c r="B2" s="35">
        <v>1025.0</v>
      </c>
      <c r="C2" s="35">
        <v>1751.6666666666667</v>
      </c>
      <c r="D2" s="35">
        <v>345.8333333333333</v>
      </c>
      <c r="E2" s="35">
        <v>891.6666666666666</v>
      </c>
      <c r="F2" s="35">
        <v>1058.3333333333333</v>
      </c>
      <c r="G2" s="35">
        <v>894.6666666666666</v>
      </c>
      <c r="H2" s="35">
        <v>1883.3333333333333</v>
      </c>
      <c r="I2" s="35">
        <v>1003.3333333333334</v>
      </c>
    </row>
    <row r="3">
      <c r="A3" s="36" t="s">
        <v>34</v>
      </c>
      <c r="B3" s="12">
        <v>6950.0</v>
      </c>
      <c r="C3" s="23">
        <v>11550.0</v>
      </c>
      <c r="D3" s="23">
        <v>2525.0</v>
      </c>
      <c r="E3" s="23">
        <v>6542.0</v>
      </c>
      <c r="F3" s="23">
        <v>7319.0</v>
      </c>
      <c r="G3" s="23">
        <v>6029.0</v>
      </c>
      <c r="H3" s="23">
        <v>13850.0</v>
      </c>
      <c r="I3" s="23">
        <v>6420.0</v>
      </c>
      <c r="J3" s="23"/>
    </row>
    <row r="4">
      <c r="A4" s="36" t="s">
        <v>35</v>
      </c>
      <c r="B4" s="8">
        <f t="shared" ref="B4:I4" si="1">B3-B2</f>
        <v>5925</v>
      </c>
      <c r="C4" s="8">
        <f t="shared" si="1"/>
        <v>9798.333333</v>
      </c>
      <c r="D4" s="8">
        <f t="shared" si="1"/>
        <v>2179.166667</v>
      </c>
      <c r="E4" s="8">
        <f t="shared" si="1"/>
        <v>5650.333333</v>
      </c>
      <c r="F4" s="8">
        <f t="shared" si="1"/>
        <v>6260.666667</v>
      </c>
      <c r="G4" s="8">
        <f t="shared" si="1"/>
        <v>5134.333333</v>
      </c>
      <c r="H4" s="8">
        <f t="shared" si="1"/>
        <v>11966.66667</v>
      </c>
      <c r="I4" s="8">
        <f t="shared" si="1"/>
        <v>5416.666667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6">
      <c r="A6" s="38" t="s">
        <v>36</v>
      </c>
      <c r="B6" s="36" t="s">
        <v>37</v>
      </c>
      <c r="C6" s="36" t="s">
        <v>38</v>
      </c>
      <c r="D6" s="36" t="s">
        <v>39</v>
      </c>
      <c r="E6" s="36" t="s">
        <v>40</v>
      </c>
      <c r="F6" s="36" t="s">
        <v>41</v>
      </c>
      <c r="G6" s="32"/>
      <c r="H6" s="32"/>
      <c r="I6" s="32"/>
      <c r="J6" s="32"/>
    </row>
    <row r="7">
      <c r="A7" s="38" t="s">
        <v>32</v>
      </c>
      <c r="B7" s="23">
        <f>SALES!S9-PURCHASE!S12</f>
        <v>5410</v>
      </c>
      <c r="C7" s="35">
        <f>(B7/B$15)*100</f>
        <v>4.658692638</v>
      </c>
      <c r="D7" s="12">
        <v>100700.0</v>
      </c>
      <c r="E7" s="35">
        <f>(D7/D15)*100</f>
        <v>11.33865999</v>
      </c>
      <c r="F7" s="35">
        <f>(B4/B3)*100</f>
        <v>85.25179856</v>
      </c>
    </row>
    <row r="8">
      <c r="A8" s="38" t="s">
        <v>5</v>
      </c>
      <c r="B8" s="23">
        <f>SALES!T9-PURCHASE!T12</f>
        <v>32603</v>
      </c>
      <c r="C8" s="35">
        <f>(B8/B15)*100</f>
        <v>28.07529687</v>
      </c>
      <c r="D8" s="12">
        <v>203350.0</v>
      </c>
      <c r="E8" s="35">
        <f t="shared" ref="E8:E14" si="2">(D8/$D$15)*100</f>
        <v>22.89688688</v>
      </c>
      <c r="F8" s="35">
        <f>(C4/C3)*100</f>
        <v>84.83405483</v>
      </c>
    </row>
    <row r="9">
      <c r="A9" s="38" t="s">
        <v>12</v>
      </c>
      <c r="B9" s="23">
        <f>SALES!U9-PURCHASE!U12</f>
        <v>211</v>
      </c>
      <c r="C9" s="35">
        <f t="shared" ref="C9:C14" si="3">(B9/$B$15)*100</f>
        <v>0.1816976242</v>
      </c>
      <c r="D9" s="12">
        <v>44050.0</v>
      </c>
      <c r="E9" s="35">
        <f t="shared" si="2"/>
        <v>4.959960005</v>
      </c>
      <c r="F9" s="35">
        <f>(D4/D3)*100</f>
        <v>86.30363036</v>
      </c>
    </row>
    <row r="10">
      <c r="A10" s="38" t="s">
        <v>7</v>
      </c>
      <c r="B10" s="23">
        <f>SALES!V9-PURCHASE!V12</f>
        <v>4021</v>
      </c>
      <c r="C10" s="35">
        <f t="shared" si="3"/>
        <v>3.462588373</v>
      </c>
      <c r="D10" s="12">
        <v>98785.0</v>
      </c>
      <c r="E10" s="35">
        <f t="shared" si="2"/>
        <v>11.12303403</v>
      </c>
      <c r="F10" s="35">
        <f>(E4/E3)*100</f>
        <v>86.37012127</v>
      </c>
    </row>
    <row r="11">
      <c r="A11" s="38" t="s">
        <v>13</v>
      </c>
      <c r="B11" s="23">
        <f>SALES!W9-PURCHASE!W12</f>
        <v>10783</v>
      </c>
      <c r="C11" s="35">
        <f t="shared" si="3"/>
        <v>9.285523608</v>
      </c>
      <c r="D11" s="12">
        <v>85048.0</v>
      </c>
      <c r="E11" s="35">
        <f t="shared" si="2"/>
        <v>9.57626966</v>
      </c>
      <c r="F11" s="35">
        <f>(F4/F3)*100</f>
        <v>85.53991893</v>
      </c>
    </row>
    <row r="12">
      <c r="A12" s="38" t="s">
        <v>9</v>
      </c>
      <c r="B12" s="23">
        <f>SALES!X9-PURCHASE!X12</f>
        <v>4354</v>
      </c>
      <c r="C12" s="35">
        <f t="shared" si="3"/>
        <v>3.749343391</v>
      </c>
      <c r="D12" s="12">
        <v>55239.0</v>
      </c>
      <c r="E12" s="35">
        <f t="shared" si="2"/>
        <v>6.219823626</v>
      </c>
      <c r="F12" s="35">
        <f>(G4/G3)*100</f>
        <v>85.16061259</v>
      </c>
    </row>
    <row r="13">
      <c r="A13" s="38" t="s">
        <v>10</v>
      </c>
      <c r="B13" s="23">
        <f>SALES!Y9-PURCHASE!Y12</f>
        <v>57450</v>
      </c>
      <c r="C13" s="35">
        <f t="shared" si="3"/>
        <v>49.47169909</v>
      </c>
      <c r="D13" s="12">
        <v>209900.0</v>
      </c>
      <c r="E13" s="35">
        <f t="shared" si="2"/>
        <v>23.63440647</v>
      </c>
      <c r="F13" s="35">
        <f>(H4/H3)*100</f>
        <v>86.40192539</v>
      </c>
    </row>
    <row r="14">
      <c r="A14" s="38" t="s">
        <v>11</v>
      </c>
      <c r="B14" s="23">
        <f>SALES!Z9-PURCHASE!Z12</f>
        <v>1295</v>
      </c>
      <c r="C14" s="35">
        <f t="shared" si="3"/>
        <v>1.115158404</v>
      </c>
      <c r="D14" s="12">
        <v>91040.0</v>
      </c>
      <c r="E14" s="35">
        <f t="shared" si="2"/>
        <v>10.25095934</v>
      </c>
      <c r="F14" s="35">
        <f>(I4/I3)*100</f>
        <v>84.37175493</v>
      </c>
    </row>
    <row r="15">
      <c r="B15" s="39">
        <f>SUM(B7:B14)</f>
        <v>116127</v>
      </c>
      <c r="D15" s="39">
        <f>SUM(D7:D14)</f>
        <v>888112</v>
      </c>
    </row>
    <row r="20">
      <c r="B20" s="23"/>
      <c r="C20" s="23"/>
      <c r="D20" s="23"/>
      <c r="E20" s="23"/>
      <c r="F20" s="23"/>
      <c r="G20" s="23"/>
      <c r="H20" s="23"/>
      <c r="I20" s="23"/>
    </row>
    <row r="22">
      <c r="B22" s="23"/>
      <c r="C22" s="23"/>
      <c r="D22" s="23"/>
      <c r="E22" s="23"/>
      <c r="F22" s="23"/>
      <c r="G22" s="23"/>
      <c r="H22" s="23"/>
      <c r="I22" s="23"/>
    </row>
    <row r="23">
      <c r="B23" s="23"/>
      <c r="C23" s="23"/>
      <c r="D23" s="23"/>
      <c r="E23" s="23"/>
      <c r="F23" s="23"/>
      <c r="G23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10" max="10" width="22.25"/>
    <col customWidth="1" min="11" max="11" width="27.75"/>
  </cols>
  <sheetData>
    <row r="1">
      <c r="A1" s="29"/>
      <c r="B1" s="29"/>
      <c r="C1" s="29"/>
      <c r="D1" s="29" t="s">
        <v>42</v>
      </c>
      <c r="E1" s="29"/>
      <c r="F1" s="29"/>
      <c r="G1" s="29"/>
      <c r="H1" s="29"/>
      <c r="I1" s="2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  <c r="K2" s="4" t="s">
        <v>44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44866.0</v>
      </c>
      <c r="B3" s="40">
        <v>250.0</v>
      </c>
      <c r="C3" s="40">
        <v>170.0</v>
      </c>
      <c r="D3" s="40">
        <v>97.0</v>
      </c>
      <c r="E3" s="40">
        <v>219.0</v>
      </c>
      <c r="F3" s="40">
        <v>120.0</v>
      </c>
      <c r="G3" s="40">
        <v>98.0</v>
      </c>
      <c r="H3" s="40">
        <v>0.0</v>
      </c>
      <c r="I3" s="40">
        <v>7.0</v>
      </c>
      <c r="J3" s="41">
        <f t="shared" ref="J3:J8" si="1">SUM(B3:I3)</f>
        <v>961</v>
      </c>
      <c r="K3" s="32">
        <f t="shared" ref="K3:K8" si="2">J3/8</f>
        <v>120.125</v>
      </c>
    </row>
    <row r="4">
      <c r="A4" s="6">
        <v>44896.0</v>
      </c>
      <c r="B4" s="40">
        <f>B3-SALES!K3+PURCHASE!K3</f>
        <v>252</v>
      </c>
      <c r="C4" s="40">
        <f>C3-SALES!L3+PURCHASE!L3</f>
        <v>172</v>
      </c>
      <c r="D4" s="40">
        <f>D3-SALES!M3+PURCHASE!M3</f>
        <v>119</v>
      </c>
      <c r="E4" s="40">
        <f>E3-SALES!N3+PURCHASE!N3</f>
        <v>227</v>
      </c>
      <c r="F4" s="40">
        <f>F3-SALES!O3+PURCHASE!O3</f>
        <v>148</v>
      </c>
      <c r="G4" s="40">
        <f>G3-SALES!P3+PURCHASE!P3</f>
        <v>109</v>
      </c>
      <c r="H4" s="40">
        <f>H3-SALES!Q3+PURCHASE!Q3</f>
        <v>23</v>
      </c>
      <c r="I4" s="40">
        <f>I3-SALES!R3+PURCHASE!R3</f>
        <v>32</v>
      </c>
      <c r="J4" s="41">
        <f t="shared" si="1"/>
        <v>1082</v>
      </c>
      <c r="K4" s="32">
        <f t="shared" si="2"/>
        <v>135.25</v>
      </c>
    </row>
    <row r="5">
      <c r="A5" s="6">
        <v>44927.0</v>
      </c>
      <c r="B5" s="40">
        <f>B4-SALES!K4+PURCHASE!K4</f>
        <v>262</v>
      </c>
      <c r="C5" s="40">
        <f>C4-SALES!L4+PURCHASE!L4</f>
        <v>167</v>
      </c>
      <c r="D5" s="40">
        <f>D4-SALES!M4+PURCHASE!M4</f>
        <v>114</v>
      </c>
      <c r="E5" s="40">
        <f>E4-SALES!N4+PURCHASE!N4</f>
        <v>235</v>
      </c>
      <c r="F5" s="40">
        <f>F4-SALES!O4+PURCHASE!O4</f>
        <v>130</v>
      </c>
      <c r="G5" s="40">
        <f>G4-SALES!P4+PURCHASE!P4</f>
        <v>110</v>
      </c>
      <c r="H5" s="40">
        <f>H4-SALES!Q4+PURCHASE!Q4</f>
        <v>21</v>
      </c>
      <c r="I5" s="40">
        <f>I4-SALES!R4+PURCHASE!R4</f>
        <v>27</v>
      </c>
      <c r="J5" s="41">
        <f t="shared" si="1"/>
        <v>1066</v>
      </c>
      <c r="K5" s="32">
        <f t="shared" si="2"/>
        <v>133.25</v>
      </c>
    </row>
    <row r="6">
      <c r="A6" s="6">
        <v>44958.0</v>
      </c>
      <c r="B6" s="40">
        <f>B5-SALES!K5+PURCHASE!K5</f>
        <v>267</v>
      </c>
      <c r="C6" s="40">
        <f>C5-SALES!L5+PURCHASE!L5</f>
        <v>177</v>
      </c>
      <c r="D6" s="40">
        <f>D5-SALES!M5+PURCHASE!M5</f>
        <v>113</v>
      </c>
      <c r="E6" s="40">
        <f>E5-SALES!N5+PURCHASE!N5</f>
        <v>217</v>
      </c>
      <c r="F6" s="40">
        <f>F5-SALES!O5+PURCHASE!O5</f>
        <v>128</v>
      </c>
      <c r="G6" s="40">
        <f>G5-SALES!P5+PURCHASE!P5</f>
        <v>108</v>
      </c>
      <c r="H6" s="40">
        <f>H5-SALES!Q5+PURCHASE!Q5</f>
        <v>1</v>
      </c>
      <c r="I6" s="40">
        <f>I5-SALES!R5+PURCHASE!R5</f>
        <v>28</v>
      </c>
      <c r="J6" s="41">
        <f t="shared" si="1"/>
        <v>1039</v>
      </c>
      <c r="K6" s="32">
        <f t="shared" si="2"/>
        <v>129.875</v>
      </c>
    </row>
    <row r="7">
      <c r="A7" s="6">
        <v>44986.0</v>
      </c>
      <c r="B7" s="40">
        <f>B6-SALES!K6+PURCHASE!K6</f>
        <v>262</v>
      </c>
      <c r="C7" s="40">
        <f>C6-SALES!L6+PURCHASE!L6</f>
        <v>163</v>
      </c>
      <c r="D7" s="40">
        <f>D6-SALES!M6+PURCHASE!M6</f>
        <v>112</v>
      </c>
      <c r="E7" s="40">
        <f>E6-SALES!N6+PURCHASE!N6</f>
        <v>217</v>
      </c>
      <c r="F7" s="40">
        <f>F6-SALES!O6+PURCHASE!O6</f>
        <v>132</v>
      </c>
      <c r="G7" s="40">
        <f>G6-SALES!P6+PURCHASE!P6</f>
        <v>106</v>
      </c>
      <c r="H7" s="40">
        <v>0.0</v>
      </c>
      <c r="I7" s="40">
        <f>I6-SALES!R6+PURCHASE!R6</f>
        <v>29</v>
      </c>
      <c r="J7" s="41">
        <f t="shared" si="1"/>
        <v>1021</v>
      </c>
      <c r="K7" s="32">
        <f t="shared" si="2"/>
        <v>127.625</v>
      </c>
    </row>
    <row r="8">
      <c r="A8" s="6">
        <v>45017.0</v>
      </c>
      <c r="B8" s="40">
        <f>B7-SALES!K7+PURCHASE!K7</f>
        <v>262</v>
      </c>
      <c r="C8" s="40">
        <f>C7-SALES!L7+PURCHASE!L7</f>
        <v>167</v>
      </c>
      <c r="D8" s="40">
        <f>D7-SALES!M7+PURCHASE!M7</f>
        <v>104</v>
      </c>
      <c r="E8" s="40">
        <f>E7-SALES!N7+PURCHASE!N7</f>
        <v>227</v>
      </c>
      <c r="F8" s="40">
        <f>F7-SALES!O7+PURCHASE!O7</f>
        <v>127</v>
      </c>
      <c r="G8" s="40">
        <f>G7-SALES!P7+PURCHASE!P7</f>
        <v>102</v>
      </c>
      <c r="H8" s="40">
        <v>0.0</v>
      </c>
      <c r="I8" s="40">
        <f>I7-SALES!R7+PURCHASE!R7</f>
        <v>22</v>
      </c>
      <c r="J8" s="41">
        <f t="shared" si="1"/>
        <v>1011</v>
      </c>
      <c r="K8" s="32">
        <f t="shared" si="2"/>
        <v>126.375</v>
      </c>
    </row>
    <row r="9">
      <c r="B9" s="8">
        <f t="shared" ref="B9:I9" si="3">SUM(B3:B8)</f>
        <v>1555</v>
      </c>
      <c r="C9" s="8">
        <f t="shared" si="3"/>
        <v>1016</v>
      </c>
      <c r="D9" s="8">
        <f t="shared" si="3"/>
        <v>659</v>
      </c>
      <c r="E9" s="8">
        <f t="shared" si="3"/>
        <v>1342</v>
      </c>
      <c r="F9" s="8">
        <f t="shared" si="3"/>
        <v>785</v>
      </c>
      <c r="G9" s="8">
        <f t="shared" si="3"/>
        <v>633</v>
      </c>
      <c r="H9" s="8">
        <f t="shared" si="3"/>
        <v>45</v>
      </c>
      <c r="I9" s="8">
        <f t="shared" si="3"/>
        <v>145</v>
      </c>
      <c r="J9" s="42" t="s">
        <v>45</v>
      </c>
      <c r="K9" s="43">
        <f>SUM(K3:K8)/6</f>
        <v>128.75</v>
      </c>
    </row>
    <row r="10">
      <c r="A10" s="44" t="s">
        <v>46</v>
      </c>
      <c r="B10" s="8">
        <f t="shared" ref="B10:I10" si="4">AVERAGE(B3:B8)</f>
        <v>259.1666667</v>
      </c>
      <c r="C10" s="8">
        <f t="shared" si="4"/>
        <v>169.3333333</v>
      </c>
      <c r="D10" s="8">
        <f t="shared" si="4"/>
        <v>109.8333333</v>
      </c>
      <c r="E10" s="8">
        <f t="shared" si="4"/>
        <v>223.6666667</v>
      </c>
      <c r="F10" s="8">
        <f t="shared" si="4"/>
        <v>130.8333333</v>
      </c>
      <c r="G10" s="8">
        <f t="shared" si="4"/>
        <v>105.5</v>
      </c>
      <c r="H10" s="8">
        <f t="shared" si="4"/>
        <v>7.5</v>
      </c>
      <c r="I10" s="8">
        <f t="shared" si="4"/>
        <v>24.16666667</v>
      </c>
      <c r="J10" s="14" t="s">
        <v>47</v>
      </c>
      <c r="K10" s="14">
        <f>K9*PURCHASE!B10</f>
        <v>142491.3802</v>
      </c>
    </row>
    <row r="14">
      <c r="A14" s="31" t="s">
        <v>4</v>
      </c>
      <c r="B14" s="31">
        <v>264.0</v>
      </c>
    </row>
    <row r="15">
      <c r="A15" s="31" t="s">
        <v>5</v>
      </c>
      <c r="B15" s="31">
        <v>169.0</v>
      </c>
    </row>
    <row r="16">
      <c r="A16" s="31" t="s">
        <v>12</v>
      </c>
      <c r="B16" s="31">
        <v>119.0</v>
      </c>
    </row>
    <row r="17">
      <c r="A17" s="31" t="s">
        <v>7</v>
      </c>
      <c r="B17" s="31">
        <v>228.0</v>
      </c>
    </row>
    <row r="18">
      <c r="A18" s="31" t="s">
        <v>13</v>
      </c>
      <c r="B18" s="31">
        <v>131.0</v>
      </c>
    </row>
    <row r="19">
      <c r="A19" s="31" t="s">
        <v>9</v>
      </c>
      <c r="B19" s="31">
        <v>110.0</v>
      </c>
    </row>
    <row r="20">
      <c r="A20" s="31" t="s">
        <v>10</v>
      </c>
      <c r="B20" s="31">
        <v>6.0</v>
      </c>
    </row>
    <row r="21">
      <c r="A21" s="31" t="s">
        <v>11</v>
      </c>
      <c r="B21" s="31">
        <v>52.0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7.75"/>
    <col customWidth="1" min="3" max="3" width="60.63"/>
    <col customWidth="1" min="4" max="4" width="14.75"/>
  </cols>
  <sheetData>
    <row r="1">
      <c r="A1" s="45"/>
      <c r="B1" s="46" t="s">
        <v>48</v>
      </c>
      <c r="C1" s="45"/>
      <c r="D1" s="45"/>
    </row>
    <row r="2">
      <c r="A2" s="47"/>
      <c r="B2" s="48" t="s">
        <v>49</v>
      </c>
      <c r="C2" s="48" t="s">
        <v>50</v>
      </c>
      <c r="D2" s="48" t="s">
        <v>51</v>
      </c>
    </row>
    <row r="3">
      <c r="A3" s="49" t="s">
        <v>52</v>
      </c>
      <c r="B3" s="50">
        <v>300000.0</v>
      </c>
      <c r="C3" s="51">
        <v>0.01</v>
      </c>
      <c r="D3" s="52">
        <f t="shared" ref="D3:D11" si="1">B3*C3</f>
        <v>3000</v>
      </c>
    </row>
    <row r="4">
      <c r="A4" s="53" t="s">
        <v>53</v>
      </c>
      <c r="B4" s="54">
        <v>35000.0</v>
      </c>
      <c r="C4" s="55">
        <v>0.15</v>
      </c>
      <c r="D4" s="56">
        <f t="shared" si="1"/>
        <v>5250</v>
      </c>
    </row>
    <row r="5">
      <c r="A5" s="57" t="s">
        <v>54</v>
      </c>
      <c r="B5" s="58">
        <v>1200.0</v>
      </c>
      <c r="C5" s="51">
        <v>0.4</v>
      </c>
      <c r="D5" s="52">
        <f t="shared" si="1"/>
        <v>480</v>
      </c>
    </row>
    <row r="6">
      <c r="A6" s="53" t="s">
        <v>55</v>
      </c>
      <c r="B6" s="54">
        <v>15000.0</v>
      </c>
      <c r="C6" s="55">
        <v>0.7</v>
      </c>
      <c r="D6" s="56">
        <f t="shared" si="1"/>
        <v>10500</v>
      </c>
    </row>
    <row r="7">
      <c r="A7" s="57" t="s">
        <v>56</v>
      </c>
      <c r="B7" s="50">
        <v>12000.0</v>
      </c>
      <c r="C7" s="51">
        <v>0.75</v>
      </c>
      <c r="D7" s="52">
        <f t="shared" si="1"/>
        <v>9000</v>
      </c>
    </row>
    <row r="8">
      <c r="A8" s="49" t="s">
        <v>57</v>
      </c>
      <c r="B8" s="59">
        <f>5*1500+2*2000</f>
        <v>11500</v>
      </c>
      <c r="C8" s="55">
        <v>0.01</v>
      </c>
      <c r="D8" s="56">
        <f t="shared" si="1"/>
        <v>115</v>
      </c>
    </row>
    <row r="9">
      <c r="A9" s="57" t="s">
        <v>58</v>
      </c>
      <c r="B9" s="58">
        <v>2500.0</v>
      </c>
      <c r="C9" s="51">
        <v>1.0</v>
      </c>
      <c r="D9" s="52">
        <f t="shared" si="1"/>
        <v>2500</v>
      </c>
    </row>
    <row r="10">
      <c r="A10" s="53" t="s">
        <v>59</v>
      </c>
      <c r="B10" s="59">
        <v>4000.0</v>
      </c>
      <c r="C10" s="55">
        <v>1.0</v>
      </c>
      <c r="D10" s="56">
        <f t="shared" si="1"/>
        <v>4000</v>
      </c>
    </row>
    <row r="11">
      <c r="A11" s="53" t="s">
        <v>60</v>
      </c>
      <c r="B11" s="59">
        <f>4*10000</f>
        <v>40000</v>
      </c>
      <c r="C11" s="55">
        <v>1.0</v>
      </c>
      <c r="D11" s="56">
        <f t="shared" si="1"/>
        <v>40000</v>
      </c>
    </row>
    <row r="12">
      <c r="A12" s="60" t="s">
        <v>61</v>
      </c>
      <c r="B12" s="61">
        <f>SUM(B3:B11)</f>
        <v>421200</v>
      </c>
      <c r="C12" s="62"/>
      <c r="D12" s="62">
        <f>SUM(D3:D11)</f>
        <v>74845</v>
      </c>
    </row>
    <row r="13">
      <c r="A13" s="63"/>
      <c r="B13" s="63"/>
      <c r="C13" s="63"/>
      <c r="D13" s="63"/>
    </row>
    <row r="14">
      <c r="A14" s="63"/>
      <c r="B14" s="63"/>
      <c r="C14" s="63"/>
      <c r="D14" s="63"/>
    </row>
    <row r="15">
      <c r="A15" s="47"/>
      <c r="B15" s="48" t="s">
        <v>62</v>
      </c>
      <c r="C15" s="47"/>
      <c r="D15" s="47"/>
    </row>
    <row r="16">
      <c r="A16" s="64" t="s">
        <v>63</v>
      </c>
      <c r="B16" s="64" t="s">
        <v>64</v>
      </c>
      <c r="C16" s="64" t="s">
        <v>65</v>
      </c>
      <c r="D16" s="63"/>
    </row>
    <row r="17" ht="17.25" customHeight="1">
      <c r="A17" s="57" t="s">
        <v>66</v>
      </c>
      <c r="B17" s="65">
        <v>888112.0</v>
      </c>
      <c r="C17" s="66" t="s">
        <v>67</v>
      </c>
      <c r="D17" s="63"/>
    </row>
    <row r="18">
      <c r="A18" s="49" t="s">
        <v>68</v>
      </c>
      <c r="B18" s="67">
        <f>PURCHASE!AA12</f>
        <v>771985</v>
      </c>
      <c r="C18" s="63"/>
      <c r="D18" s="63"/>
    </row>
    <row r="19" ht="47.25" customHeight="1">
      <c r="A19" s="57" t="s">
        <v>69</v>
      </c>
      <c r="B19" s="65">
        <f>B17-B18</f>
        <v>116127</v>
      </c>
      <c r="C19" s="68" t="s">
        <v>70</v>
      </c>
      <c r="D19" s="63"/>
    </row>
    <row r="20">
      <c r="A20" s="57" t="s">
        <v>71</v>
      </c>
      <c r="B20" s="56">
        <f>D12</f>
        <v>74845</v>
      </c>
      <c r="C20" s="66" t="s">
        <v>72</v>
      </c>
      <c r="D20" s="63"/>
    </row>
    <row r="21">
      <c r="A21" s="49" t="s">
        <v>73</v>
      </c>
      <c r="B21" s="69">
        <f>B19-B20</f>
        <v>41282</v>
      </c>
      <c r="C21" s="66" t="s">
        <v>74</v>
      </c>
      <c r="D21" s="63"/>
    </row>
    <row r="22">
      <c r="A22" s="63"/>
      <c r="B22" s="63"/>
      <c r="C22" s="63"/>
      <c r="D22" s="63"/>
    </row>
    <row r="23">
      <c r="A23" s="63"/>
      <c r="B23" s="63"/>
      <c r="C23" s="63"/>
      <c r="D23" s="63"/>
    </row>
  </sheetData>
  <drawing r:id="rId1"/>
</worksheet>
</file>