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IREE Solar\PV Proposal Generator Folder\"/>
    </mc:Choice>
  </mc:AlternateContent>
  <bookViews>
    <workbookView xWindow="480" yWindow="495" windowWidth="18195" windowHeight="108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D24" i="1" s="1"/>
  <c r="C24" i="1"/>
  <c r="C245" i="1" l="1"/>
  <c r="C246" i="1"/>
  <c r="C247" i="1"/>
  <c r="B246" i="1"/>
  <c r="B247" i="1"/>
  <c r="B245" i="1"/>
  <c r="B248" i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51" i="1"/>
  <c r="E252" i="1"/>
  <c r="B265" i="1" l="1"/>
  <c r="C251" i="1"/>
  <c r="C265" i="1" s="1"/>
  <c r="F252" i="1"/>
  <c r="B264" i="1"/>
  <c r="E253" i="1"/>
  <c r="B202" i="1"/>
  <c r="B201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B147" i="1"/>
  <c r="B146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B92" i="1"/>
  <c r="B91" i="1"/>
  <c r="C89" i="1"/>
  <c r="C88" i="1"/>
  <c r="C87" i="1"/>
  <c r="C86" i="1"/>
  <c r="C85" i="1"/>
  <c r="C84" i="1"/>
  <c r="C83" i="1"/>
  <c r="C82" i="1"/>
  <c r="C81" i="1"/>
  <c r="C80" i="1"/>
  <c r="C79" i="1"/>
  <c r="C78" i="1"/>
  <c r="F251" i="1" l="1"/>
  <c r="C264" i="1"/>
  <c r="E254" i="1"/>
  <c r="F253" i="1"/>
  <c r="C91" i="1"/>
  <c r="C201" i="1"/>
  <c r="C202" i="1"/>
  <c r="C146" i="1"/>
  <c r="C147" i="1"/>
  <c r="C92" i="1"/>
  <c r="C25" i="1"/>
  <c r="C26" i="1"/>
  <c r="C27" i="1"/>
  <c r="C28" i="1"/>
  <c r="C29" i="1"/>
  <c r="C30" i="1"/>
  <c r="C31" i="1"/>
  <c r="C32" i="1"/>
  <c r="C33" i="1"/>
  <c r="C34" i="1"/>
  <c r="C35" i="1"/>
  <c r="B38" i="1"/>
  <c r="B37" i="1"/>
  <c r="D34" i="1" l="1"/>
  <c r="D251" i="1"/>
  <c r="D262" i="1"/>
  <c r="D261" i="1"/>
  <c r="D260" i="1"/>
  <c r="D259" i="1"/>
  <c r="D258" i="1"/>
  <c r="D257" i="1"/>
  <c r="D256" i="1"/>
  <c r="D255" i="1"/>
  <c r="D254" i="1"/>
  <c r="D253" i="1"/>
  <c r="D252" i="1"/>
  <c r="E255" i="1"/>
  <c r="F254" i="1"/>
  <c r="D30" i="1"/>
  <c r="D26" i="1"/>
  <c r="D198" i="1"/>
  <c r="D142" i="1"/>
  <c r="D136" i="1"/>
  <c r="D195" i="1"/>
  <c r="D88" i="1"/>
  <c r="D82" i="1"/>
  <c r="D199" i="1"/>
  <c r="D197" i="1"/>
  <c r="D191" i="1"/>
  <c r="D134" i="1"/>
  <c r="D84" i="1"/>
  <c r="D189" i="1"/>
  <c r="D143" i="1"/>
  <c r="D141" i="1"/>
  <c r="D139" i="1"/>
  <c r="D137" i="1"/>
  <c r="D135" i="1"/>
  <c r="D78" i="1"/>
  <c r="D196" i="1"/>
  <c r="D194" i="1"/>
  <c r="D192" i="1"/>
  <c r="D190" i="1"/>
  <c r="D133" i="1"/>
  <c r="D89" i="1"/>
  <c r="D87" i="1"/>
  <c r="D85" i="1"/>
  <c r="D83" i="1"/>
  <c r="D81" i="1"/>
  <c r="D188" i="1"/>
  <c r="D144" i="1"/>
  <c r="D140" i="1"/>
  <c r="D138" i="1"/>
  <c r="D79" i="1"/>
  <c r="D193" i="1"/>
  <c r="D86" i="1"/>
  <c r="D80" i="1"/>
  <c r="D33" i="1"/>
  <c r="D29" i="1"/>
  <c r="D32" i="1"/>
  <c r="D28" i="1"/>
  <c r="D35" i="1"/>
  <c r="D31" i="1"/>
  <c r="D27" i="1"/>
  <c r="D25" i="1"/>
  <c r="C37" i="1"/>
  <c r="C38" i="1"/>
  <c r="D264" i="1" l="1"/>
  <c r="D265" i="1"/>
  <c r="E256" i="1"/>
  <c r="F255" i="1"/>
  <c r="D37" i="1"/>
  <c r="D38" i="1"/>
  <c r="D147" i="1"/>
  <c r="D146" i="1"/>
  <c r="D92" i="1"/>
  <c r="D91" i="1"/>
  <c r="D202" i="1"/>
  <c r="D201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F262" i="1" l="1"/>
  <c r="F265" i="1" s="1"/>
  <c r="E265" i="1"/>
  <c r="E264" i="1"/>
  <c r="F264" i="1" l="1"/>
</calcChain>
</file>

<file path=xl/sharedStrings.xml><?xml version="1.0" encoding="utf-8"?>
<sst xmlns="http://schemas.openxmlformats.org/spreadsheetml/2006/main" count="152" uniqueCount="53">
  <si>
    <t>Month</t>
  </si>
  <si>
    <t>kWh Production</t>
  </si>
  <si>
    <t>Estimated Dollar Value of Power Produced @ JMD $40/kWh</t>
  </si>
  <si>
    <t>Difference between  JPS Cost of Equivalent kWhs &amp; Monthly Loan Payment</t>
  </si>
  <si>
    <t>Jan</t>
  </si>
  <si>
    <t>Feb</t>
  </si>
  <si>
    <t>Mar</t>
  </si>
  <si>
    <t>Apr</t>
  </si>
  <si>
    <t>May</t>
  </si>
  <si>
    <t>Jun</t>
  </si>
  <si>
    <t>Jul</t>
  </si>
  <si>
    <t>Aug</t>
  </si>
  <si>
    <t xml:space="preserve">Sep </t>
  </si>
  <si>
    <t>Oct</t>
  </si>
  <si>
    <t>Nov</t>
  </si>
  <si>
    <t>Dec</t>
  </si>
  <si>
    <t>AVG</t>
  </si>
  <si>
    <t>TOTAL</t>
  </si>
  <si>
    <t>Exchange Rate JMD:USD</t>
  </si>
  <si>
    <t>kWh Rate (JMD)</t>
  </si>
  <si>
    <t>kWh Rate (USD)</t>
  </si>
  <si>
    <t>Monthly Payment (10% Equity Down Payment)</t>
  </si>
  <si>
    <t>ROOF SECTION 1</t>
  </si>
  <si>
    <t>ROOF SECTION 2</t>
  </si>
  <si>
    <t>ROOF SECTION 3</t>
  </si>
  <si>
    <t>ROOF SECTION 4</t>
  </si>
  <si>
    <t>DC Array Size (Kw)</t>
  </si>
  <si>
    <t>Bearing of Roof</t>
  </si>
  <si>
    <t>Pitch of Roof</t>
  </si>
  <si>
    <t># of 250W Poly Modules</t>
  </si>
  <si>
    <t># of 260W Mono Modules</t>
  </si>
  <si>
    <t># of 300W Mono Modules</t>
  </si>
  <si>
    <t># of Modules in Portrait x Rows</t>
  </si>
  <si>
    <t># of Modules in Landscape  x Rows</t>
  </si>
  <si>
    <t>GRAND TOTAL</t>
  </si>
  <si>
    <t>input data</t>
  </si>
  <si>
    <t>output data that needs to be copied into final document</t>
  </si>
  <si>
    <t>Potential Client's First Name</t>
  </si>
  <si>
    <t>Potential Client's Last Name</t>
  </si>
  <si>
    <t>Date (Day, Month, Year)</t>
  </si>
  <si>
    <t>Place of Visit (Residence, Business, Etc)</t>
  </si>
  <si>
    <t>Title of Potential Client</t>
  </si>
  <si>
    <t>Ms</t>
  </si>
  <si>
    <t>Residence</t>
  </si>
  <si>
    <t>28/11/2012</t>
  </si>
  <si>
    <t>Angela</t>
  </si>
  <si>
    <t>Taylor</t>
  </si>
  <si>
    <t>Estimated Dollar Value of Power Produced @ USD 0.44/kWh</t>
  </si>
  <si>
    <t>Address</t>
  </si>
  <si>
    <t>Mona</t>
  </si>
  <si>
    <t>Estimated Dollar Value of Power Produced @ JMD $42/kWh</t>
  </si>
  <si>
    <t>Estimated Dollar Value of Power Produced @ USD 0.42/kWh</t>
  </si>
  <si>
    <t>Estimated Dollar Value of Power Produced @ JMD $43/kWh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</si>
</sst>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2" applyNumberFormat="1" applyFont="1" applyBorder="1" applyAlignment="1">
      <alignment horizontal="center"/>
    </xf>
    <xf numFmtId="165" fontId="2" fillId="0" borderId="1" xfId="2" applyFont="1" applyBorder="1"/>
    <xf numFmtId="166" fontId="2" fillId="0" borderId="1" xfId="0" applyNumberFormat="1" applyFont="1" applyBorder="1"/>
    <xf numFmtId="166" fontId="2" fillId="0" borderId="0" xfId="2" applyNumberFormat="1" applyFont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166" fontId="3" fillId="0" borderId="1" xfId="2" applyNumberFormat="1" applyFont="1" applyBorder="1" applyAlignment="1">
      <alignment horizontal="center"/>
    </xf>
    <xf numFmtId="165" fontId="3" fillId="0" borderId="1" xfId="2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2" xfId="0" applyFont="1" applyFill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164" fontId="2" fillId="0" borderId="0" xfId="2" applyNumberFormat="1" applyFont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166" fontId="2" fillId="0" borderId="1" xfId="2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2" applyNumberFormat="1" applyFont="1" applyFill="1" applyAlignment="1">
      <alignment horizontal="center"/>
    </xf>
    <xf numFmtId="166" fontId="3" fillId="0" borderId="1" xfId="2" applyNumberFormat="1" applyFont="1" applyFill="1" applyBorder="1" applyAlignment="1">
      <alignment horizontal="center"/>
    </xf>
    <xf numFmtId="165" fontId="3" fillId="0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7" fontId="3" fillId="2" borderId="1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n-029"/>
            </a:pPr>
            <a:r>
              <a:rPr lang="en-US"/>
              <a:t>Average Annual kWh Production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kWh Production</c:v>
                </c:pt>
              </c:strCache>
            </c:strRef>
          </c:tx>
          <c:invertIfNegative val="0"/>
          <c:cat>
            <c:strRef>
              <c:f>Sheet1!$A$24:$A$35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Sheet1!$B$24:$B$35</c:f>
              <c:numCache>
                <c:formatCode>General</c:formatCode>
                <c:ptCount val="12"/>
                <c:pt idx="0">
                  <c:v>1068</c:v>
                </c:pt>
                <c:pt idx="1">
                  <c:v>1112</c:v>
                </c:pt>
                <c:pt idx="2">
                  <c:v>1375</c:v>
                </c:pt>
                <c:pt idx="3">
                  <c:v>1344</c:v>
                </c:pt>
                <c:pt idx="4">
                  <c:v>1286</c:v>
                </c:pt>
                <c:pt idx="5">
                  <c:v>1150</c:v>
                </c:pt>
                <c:pt idx="6">
                  <c:v>1248</c:v>
                </c:pt>
                <c:pt idx="7">
                  <c:v>1245</c:v>
                </c:pt>
                <c:pt idx="8">
                  <c:v>1178</c:v>
                </c:pt>
                <c:pt idx="9">
                  <c:v>1161</c:v>
                </c:pt>
                <c:pt idx="10">
                  <c:v>1071</c:v>
                </c:pt>
                <c:pt idx="11">
                  <c:v>1075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42938352"/>
        <c:axId val="450254488"/>
        <c:axId val="0"/>
      </c:bar3DChart>
      <c:catAx>
        <c:axId val="44293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450254488"/>
        <c:crosses val="autoZero"/>
        <c:auto val="1"/>
        <c:lblAlgn val="ctr"/>
        <c:lblOffset val="100"/>
        <c:noMultiLvlLbl val="0"/>
      </c:catAx>
      <c:valAx>
        <c:axId val="450254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4429383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029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029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Sheet1!$C$250</c:f>
              <c:strCache>
                <c:ptCount val="1"/>
                <c:pt idx="0">
                  <c:v>Estimated Dollar Value of Power Produced @ JMD $42/kWh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/>
              <a:lstStyle/>
              <a:p>
                <a:pPr>
                  <a:defRPr lang="en-029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Sheet1!$A$251:$A$262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Sheet1!$C$251:$C$262</c:f>
              <c:numCache>
                <c:formatCode>_-"$"* #,##0_-;\-"$"* #,##0_-;_-"$"* "-"??_-;_-@_-</c:formatCode>
                <c:ptCount val="12"/>
                <c:pt idx="0">
                  <c:v>45924</c:v>
                </c:pt>
                <c:pt idx="1">
                  <c:v>47816</c:v>
                </c:pt>
                <c:pt idx="2">
                  <c:v>59125</c:v>
                </c:pt>
                <c:pt idx="3">
                  <c:v>57792</c:v>
                </c:pt>
                <c:pt idx="4">
                  <c:v>55298</c:v>
                </c:pt>
                <c:pt idx="5">
                  <c:v>49450</c:v>
                </c:pt>
                <c:pt idx="6">
                  <c:v>53664</c:v>
                </c:pt>
                <c:pt idx="7">
                  <c:v>53535</c:v>
                </c:pt>
                <c:pt idx="8">
                  <c:v>50654</c:v>
                </c:pt>
                <c:pt idx="9">
                  <c:v>49923</c:v>
                </c:pt>
                <c:pt idx="10">
                  <c:v>46053</c:v>
                </c:pt>
                <c:pt idx="11">
                  <c:v>46225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46082176"/>
        <c:axId val="446082568"/>
      </c:barChart>
      <c:catAx>
        <c:axId val="44608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446082568"/>
        <c:crosses val="autoZero"/>
        <c:auto val="1"/>
        <c:lblAlgn val="ctr"/>
        <c:lblOffset val="100"/>
        <c:noMultiLvlLbl val="0"/>
      </c:catAx>
      <c:valAx>
        <c:axId val="446082568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446082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n-029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Estimated Dollar Value of Power Produced @ JMD $43/kWh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/>
              <a:lstStyle/>
              <a:p>
                <a:pPr>
                  <a:defRPr lang="en-029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Sheet1!$C$24:$C$35</c:f>
              <c:numCache>
                <c:formatCode>_-"$"* #,##0_-;\-"$"* #,##0_-;_-"$"* "-"??_-;_-@_-</c:formatCode>
                <c:ptCount val="12"/>
                <c:pt idx="0">
                  <c:v>45924</c:v>
                </c:pt>
                <c:pt idx="1">
                  <c:v>47816</c:v>
                </c:pt>
                <c:pt idx="2">
                  <c:v>59125</c:v>
                </c:pt>
                <c:pt idx="3">
                  <c:v>57792</c:v>
                </c:pt>
                <c:pt idx="4">
                  <c:v>55298</c:v>
                </c:pt>
                <c:pt idx="5">
                  <c:v>49450</c:v>
                </c:pt>
                <c:pt idx="6">
                  <c:v>53664</c:v>
                </c:pt>
                <c:pt idx="7">
                  <c:v>53535</c:v>
                </c:pt>
                <c:pt idx="8">
                  <c:v>50654</c:v>
                </c:pt>
                <c:pt idx="9">
                  <c:v>49923</c:v>
                </c:pt>
                <c:pt idx="10">
                  <c:v>46053</c:v>
                </c:pt>
                <c:pt idx="11">
                  <c:v>46225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7094208"/>
        <c:axId val="395780208"/>
      </c:barChart>
      <c:catAx>
        <c:axId val="33709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395780208"/>
        <c:crosses val="autoZero"/>
        <c:auto val="1"/>
        <c:lblAlgn val="ctr"/>
        <c:lblOffset val="100"/>
        <c:noMultiLvlLbl val="0"/>
      </c:catAx>
      <c:valAx>
        <c:axId val="395780208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33709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n-029"/>
            </a:pPr>
            <a:r>
              <a:rPr lang="en-US"/>
              <a:t>Average Annual kWh Production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kWh Production</c:v>
                </c:pt>
              </c:strCache>
            </c:strRef>
          </c:tx>
          <c:invertIfNegative val="0"/>
          <c:cat>
            <c:strRef>
              <c:f>Sheet1!$A$78:$A$89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Sheet1!$B$78:$B$89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95780600"/>
        <c:axId val="395781384"/>
        <c:axId val="0"/>
      </c:bar3DChart>
      <c:catAx>
        <c:axId val="395780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395781384"/>
        <c:crosses val="autoZero"/>
        <c:auto val="1"/>
        <c:lblAlgn val="ctr"/>
        <c:lblOffset val="100"/>
        <c:noMultiLvlLbl val="0"/>
      </c:catAx>
      <c:valAx>
        <c:axId val="395781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3957806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029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  <c:txPr>
        <a:bodyPr/>
        <a:lstStyle/>
        <a:p>
          <a:pPr>
            <a:defRPr lang="en-029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Sheet1!$C$77</c:f>
              <c:strCache>
                <c:ptCount val="1"/>
                <c:pt idx="0">
                  <c:v>Estimated Dollar Value of Power Produced @ JMD $40/kWh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/>
              <a:lstStyle/>
              <a:p>
                <a:pPr>
                  <a:defRPr lang="en-029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Sheet1!$A$78:$A$89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Sheet1!$C$78:$C$89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6873944"/>
        <c:axId val="441599688"/>
      </c:barChart>
      <c:catAx>
        <c:axId val="436873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441599688"/>
        <c:crosses val="autoZero"/>
        <c:auto val="1"/>
        <c:lblAlgn val="ctr"/>
        <c:lblOffset val="100"/>
        <c:noMultiLvlLbl val="0"/>
      </c:catAx>
      <c:valAx>
        <c:axId val="441599688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43687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n-029"/>
            </a:pPr>
            <a:r>
              <a:rPr lang="en-US"/>
              <a:t>Average Annual kWh Production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Sheet1!$B$132</c:f>
              <c:strCache>
                <c:ptCount val="1"/>
                <c:pt idx="0">
                  <c:v>kWh Production</c:v>
                </c:pt>
              </c:strCache>
            </c:strRef>
          </c:tx>
          <c:invertIfNegative val="0"/>
          <c:cat>
            <c:strRef>
              <c:f>Sheet1!$A$133:$A$144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Sheet1!$B$133:$B$144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41598512"/>
        <c:axId val="441599296"/>
        <c:axId val="0"/>
      </c:bar3DChart>
      <c:catAx>
        <c:axId val="44159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441599296"/>
        <c:crosses val="autoZero"/>
        <c:auto val="1"/>
        <c:lblAlgn val="ctr"/>
        <c:lblOffset val="100"/>
        <c:noMultiLvlLbl val="0"/>
      </c:catAx>
      <c:valAx>
        <c:axId val="441599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44159851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029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029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Estimated Dollar Value of Power Produced @ JMD $40/kWh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/>
              <a:lstStyle/>
              <a:p>
                <a:pPr>
                  <a:defRPr lang="en-029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Sheet1!$A$133:$A$144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Sheet1!$C$133:$C$144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41873456"/>
        <c:axId val="441873848"/>
      </c:barChart>
      <c:catAx>
        <c:axId val="441873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441873848"/>
        <c:crosses val="autoZero"/>
        <c:auto val="1"/>
        <c:lblAlgn val="ctr"/>
        <c:lblOffset val="100"/>
        <c:noMultiLvlLbl val="0"/>
      </c:catAx>
      <c:valAx>
        <c:axId val="441873848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44187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n-029"/>
            </a:pPr>
            <a:r>
              <a:rPr lang="en-US"/>
              <a:t>Average Annual kWh Production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Sheet1!$B$187</c:f>
              <c:strCache>
                <c:ptCount val="1"/>
                <c:pt idx="0">
                  <c:v>kWh Production</c:v>
                </c:pt>
              </c:strCache>
            </c:strRef>
          </c:tx>
          <c:invertIfNegative val="0"/>
          <c:cat>
            <c:strRef>
              <c:f>Sheet1!$A$188:$A$199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Sheet1!$B$188:$B$199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41875024"/>
        <c:axId val="336290040"/>
        <c:axId val="0"/>
      </c:bar3DChart>
      <c:catAx>
        <c:axId val="44187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336290040"/>
        <c:crosses val="autoZero"/>
        <c:auto val="1"/>
        <c:lblAlgn val="ctr"/>
        <c:lblOffset val="100"/>
        <c:noMultiLvlLbl val="0"/>
      </c:catAx>
      <c:valAx>
        <c:axId val="336290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4418750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029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029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Sheet1!$C$187</c:f>
              <c:strCache>
                <c:ptCount val="1"/>
                <c:pt idx="0">
                  <c:v>Estimated Dollar Value of Power Produced @ JMD $40/kWh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/>
              <a:lstStyle/>
              <a:p>
                <a:pPr>
                  <a:defRPr lang="en-029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Sheet1!$A$188:$A$199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Sheet1!$C$188:$C$199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6289648"/>
        <c:axId val="336289256"/>
      </c:barChart>
      <c:catAx>
        <c:axId val="33628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336289256"/>
        <c:crosses val="autoZero"/>
        <c:auto val="1"/>
        <c:lblAlgn val="ctr"/>
        <c:lblOffset val="100"/>
        <c:noMultiLvlLbl val="0"/>
      </c:catAx>
      <c:valAx>
        <c:axId val="336289256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33628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n-029"/>
            </a:pPr>
            <a:r>
              <a:rPr lang="en-US"/>
              <a:t>Average Annual kWh Production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Sheet1!$B$250</c:f>
              <c:strCache>
                <c:ptCount val="1"/>
                <c:pt idx="0">
                  <c:v>kWh Production</c:v>
                </c:pt>
              </c:strCache>
            </c:strRef>
          </c:tx>
          <c:invertIfNegative val="0"/>
          <c:cat>
            <c:strRef>
              <c:f>Sheet1!$A$251:$A$262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Sheet1!$B$251:$B$262</c:f>
              <c:numCache>
                <c:formatCode>General</c:formatCode>
                <c:ptCount val="12"/>
                <c:pt idx="0">
                  <c:v>1068</c:v>
                </c:pt>
                <c:pt idx="1">
                  <c:v>1112</c:v>
                </c:pt>
                <c:pt idx="2">
                  <c:v>1375</c:v>
                </c:pt>
                <c:pt idx="3">
                  <c:v>1344</c:v>
                </c:pt>
                <c:pt idx="4">
                  <c:v>1286</c:v>
                </c:pt>
                <c:pt idx="5">
                  <c:v>1150</c:v>
                </c:pt>
                <c:pt idx="6">
                  <c:v>1248</c:v>
                </c:pt>
                <c:pt idx="7">
                  <c:v>1245</c:v>
                </c:pt>
                <c:pt idx="8">
                  <c:v>1178</c:v>
                </c:pt>
                <c:pt idx="9">
                  <c:v>1161</c:v>
                </c:pt>
                <c:pt idx="10">
                  <c:v>1071</c:v>
                </c:pt>
                <c:pt idx="11">
                  <c:v>1075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98471520"/>
        <c:axId val="298471912"/>
        <c:axId val="0"/>
      </c:bar3DChart>
      <c:catAx>
        <c:axId val="29847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298471912"/>
        <c:crosses val="autoZero"/>
        <c:auto val="1"/>
        <c:lblAlgn val="ctr"/>
        <c:lblOffset val="100"/>
        <c:noMultiLvlLbl val="0"/>
      </c:catAx>
      <c:valAx>
        <c:axId val="298471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029"/>
            </a:pPr>
            <a:endParaRPr lang="en-US"/>
          </a:p>
        </c:txPr>
        <c:crossAx val="2984715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029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41</xdr:row>
      <xdr:rowOff>115356</xdr:rowOff>
    </xdr:from>
    <xdr:to>
      <xdr:col>6</xdr:col>
      <xdr:colOff>158750</xdr:colOff>
      <xdr:row>63</xdr:row>
      <xdr:rowOff>116416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1316067</xdr:colOff>
      <xdr:row>22</xdr:row>
      <xdr:rowOff>68355</xdr:rowOff>
    </xdr:from>
    <xdr:to>
      <xdr:col>13</xdr:col>
      <xdr:colOff>199214</xdr:colOff>
      <xdr:row>38</xdr:row>
      <xdr:rowOff>15798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994833</xdr:colOff>
      <xdr:row>94</xdr:row>
      <xdr:rowOff>84667</xdr:rowOff>
    </xdr:from>
    <xdr:to>
      <xdr:col>6</xdr:col>
      <xdr:colOff>486833</xdr:colOff>
      <xdr:row>117</xdr:row>
      <xdr:rowOff>85727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76</xdr:row>
      <xdr:rowOff>0</xdr:rowOff>
    </xdr:from>
    <xdr:to>
      <xdr:col>15</xdr:col>
      <xdr:colOff>126999</xdr:colOff>
      <xdr:row>91</xdr:row>
      <xdr:rowOff>149227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5</xdr:col>
      <xdr:colOff>1111250</xdr:colOff>
      <xdr:row>172</xdr:row>
      <xdr:rowOff>1060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131</xdr:row>
      <xdr:rowOff>0</xdr:rowOff>
    </xdr:from>
    <xdr:to>
      <xdr:col>15</xdr:col>
      <xdr:colOff>126999</xdr:colOff>
      <xdr:row>146</xdr:row>
      <xdr:rowOff>149227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1016000</xdr:colOff>
      <xdr:row>204</xdr:row>
      <xdr:rowOff>63500</xdr:rowOff>
    </xdr:from>
    <xdr:to>
      <xdr:col>6</xdr:col>
      <xdr:colOff>508000</xdr:colOff>
      <xdr:row>227</xdr:row>
      <xdr:rowOff>64560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186</xdr:row>
      <xdr:rowOff>0</xdr:rowOff>
    </xdr:from>
    <xdr:to>
      <xdr:col>15</xdr:col>
      <xdr:colOff>126999</xdr:colOff>
      <xdr:row>201</xdr:row>
      <xdr:rowOff>149227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231588</xdr:colOff>
      <xdr:row>269</xdr:row>
      <xdr:rowOff>130735</xdr:rowOff>
    </xdr:from>
    <xdr:to>
      <xdr:col>5</xdr:col>
      <xdr:colOff>1348441</xdr:colOff>
      <xdr:row>292</xdr:row>
      <xdr:rowOff>131795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280147</xdr:colOff>
      <xdr:row>249</xdr:row>
      <xdr:rowOff>33617</xdr:rowOff>
    </xdr:from>
    <xdr:to>
      <xdr:col>17</xdr:col>
      <xdr:colOff>407146</xdr:colOff>
      <xdr:row>264</xdr:row>
      <xdr:rowOff>182844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"/>
  <sheetViews>
    <sheetView tabSelected="1" zoomScale="60" zoomScaleNormal="60" workbookViewId="0">
      <selection activeCell="D23" sqref="D23"/>
    </sheetView>
  </sheetViews>
  <sheetFormatPr defaultRowHeight="15" x14ac:dyDescent="0.25"/>
  <cols>
    <col min="1" max="1" width="42.42578125" customWidth="1"/>
    <col min="2" max="2" width="17.42578125" bestFit="1" customWidth="1"/>
    <col min="3" max="3" width="24.28515625" customWidth="1"/>
    <col min="4" max="4" width="21.42578125" customWidth="1"/>
    <col min="5" max="5" width="21.5703125" customWidth="1"/>
    <col min="6" max="6" width="24.28515625" customWidth="1"/>
  </cols>
  <sheetData>
    <row r="1" spans="1:17" ht="15.75" x14ac:dyDescent="0.25">
      <c r="A1" s="6" t="s">
        <v>18</v>
      </c>
      <c r="B1" s="14">
        <v>102</v>
      </c>
      <c r="D1" s="26"/>
      <c r="E1" t="s">
        <v>35</v>
      </c>
    </row>
    <row r="2" spans="1:17" ht="15.75" x14ac:dyDescent="0.25">
      <c r="A2" s="6" t="s">
        <v>19</v>
      </c>
      <c r="B2" s="14">
        <v>43</v>
      </c>
      <c r="D2" s="25"/>
      <c r="E2" t="s">
        <v>36</v>
      </c>
    </row>
    <row r="3" spans="1:17" ht="15.75" x14ac:dyDescent="0.25">
      <c r="A3" s="6" t="s">
        <v>20</v>
      </c>
      <c r="B3" s="14">
        <f>B2/B1</f>
        <v>0.42156862745098039</v>
      </c>
    </row>
    <row r="4" spans="1:17" ht="15.75" x14ac:dyDescent="0.25">
      <c r="A4" s="20"/>
      <c r="B4" s="27"/>
    </row>
    <row r="5" spans="1:17" ht="15.75" x14ac:dyDescent="0.25">
      <c r="A5" s="6" t="s">
        <v>39</v>
      </c>
      <c r="B5" s="14" t="s">
        <v>44</v>
      </c>
    </row>
    <row r="6" spans="1:17" ht="15.75" x14ac:dyDescent="0.25">
      <c r="A6" s="6" t="s">
        <v>40</v>
      </c>
      <c r="B6" s="14" t="s">
        <v>43</v>
      </c>
    </row>
    <row r="7" spans="1:17" ht="15.75" x14ac:dyDescent="0.25">
      <c r="A7" s="6" t="s">
        <v>48</v>
      </c>
      <c r="B7" s="14" t="s">
        <v>49</v>
      </c>
    </row>
    <row r="8" spans="1:17" ht="15.75" x14ac:dyDescent="0.25">
      <c r="A8" s="6" t="s">
        <v>41</v>
      </c>
      <c r="B8" s="14" t="s">
        <v>42</v>
      </c>
    </row>
    <row r="9" spans="1:17" ht="15.75" x14ac:dyDescent="0.25">
      <c r="A9" s="6" t="s">
        <v>37</v>
      </c>
      <c r="B9" s="14" t="s">
        <v>45</v>
      </c>
    </row>
    <row r="10" spans="1:17" ht="15.75" x14ac:dyDescent="0.25">
      <c r="A10" s="6" t="s">
        <v>38</v>
      </c>
      <c r="B10" s="14" t="s">
        <v>46</v>
      </c>
    </row>
    <row r="11" spans="1:17" ht="15.75" x14ac:dyDescent="0.25">
      <c r="A11" s="20"/>
      <c r="B11" s="27"/>
    </row>
    <row r="12" spans="1:17" ht="15.75" x14ac:dyDescent="0.25">
      <c r="A12" s="20"/>
      <c r="B12" s="27"/>
    </row>
    <row r="14" spans="1:17" ht="26.25" x14ac:dyDescent="0.4">
      <c r="A14" s="17" t="s">
        <v>22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 ht="33.75" x14ac:dyDescent="0.4">
      <c r="A15" s="16"/>
      <c r="B15" s="4" t="s">
        <v>32</v>
      </c>
      <c r="C15" s="4" t="s">
        <v>33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7" s="1" customFormat="1" ht="15.75" x14ac:dyDescent="0.25">
      <c r="A16" s="21" t="s">
        <v>29</v>
      </c>
      <c r="B16" s="6">
        <v>10.1</v>
      </c>
      <c r="C16" s="6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7" s="1" customFormat="1" ht="15.75" x14ac:dyDescent="0.25">
      <c r="A17" s="21" t="s">
        <v>30</v>
      </c>
      <c r="B17" s="6"/>
      <c r="C17" s="6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7" s="1" customFormat="1" ht="15.75" x14ac:dyDescent="0.25">
      <c r="A18" s="21" t="s">
        <v>31</v>
      </c>
      <c r="B18" s="6"/>
      <c r="C18" s="6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7" s="1" customFormat="1" ht="15.75" x14ac:dyDescent="0.25">
      <c r="A19" s="21" t="s">
        <v>26</v>
      </c>
      <c r="B19" s="6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s="1" customFormat="1" ht="15.75" x14ac:dyDescent="0.25">
      <c r="A20" s="21" t="s">
        <v>28</v>
      </c>
      <c r="B20" s="6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s="1" customFormat="1" ht="15.75" x14ac:dyDescent="0.25">
      <c r="A21" s="22" t="s">
        <v>27</v>
      </c>
      <c r="B21" s="6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ht="15.75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63" x14ac:dyDescent="0.25">
      <c r="A23" s="3" t="s">
        <v>0</v>
      </c>
      <c r="B23" s="15" t="s">
        <v>1</v>
      </c>
      <c r="C23" s="4" t="s">
        <v>52</v>
      </c>
      <c r="D23" s="28" t="s">
        <v>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7" ht="15.75" x14ac:dyDescent="0.25">
      <c r="A24" s="5" t="s">
        <v>4</v>
      </c>
      <c r="B24" s="24">
        <v>1068</v>
      </c>
      <c r="C24" s="7">
        <f>B24*$B$2</f>
        <v>45924</v>
      </c>
      <c r="D24" s="7">
        <f>B24*$B$3</f>
        <v>450.23529411764707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7" ht="15.75" x14ac:dyDescent="0.25">
      <c r="A25" s="5" t="s">
        <v>5</v>
      </c>
      <c r="B25" s="24">
        <v>1112</v>
      </c>
      <c r="C25" s="7">
        <f t="shared" ref="C25:C35" si="0">B25*$B$2</f>
        <v>47816</v>
      </c>
      <c r="D25" s="7">
        <f t="shared" ref="D25:D35" si="1">B25*$B$3</f>
        <v>468.78431372549022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7" ht="15.75" x14ac:dyDescent="0.25">
      <c r="A26" s="5" t="s">
        <v>6</v>
      </c>
      <c r="B26" s="24">
        <v>1375</v>
      </c>
      <c r="C26" s="7">
        <f t="shared" si="0"/>
        <v>59125</v>
      </c>
      <c r="D26" s="7">
        <f t="shared" si="1"/>
        <v>579.65686274509801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7" ht="15.75" x14ac:dyDescent="0.25">
      <c r="A27" s="5" t="s">
        <v>7</v>
      </c>
      <c r="B27" s="24">
        <v>1344</v>
      </c>
      <c r="C27" s="7">
        <f t="shared" si="0"/>
        <v>57792</v>
      </c>
      <c r="D27" s="7">
        <f t="shared" si="1"/>
        <v>566.58823529411768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7" ht="15.75" x14ac:dyDescent="0.25">
      <c r="A28" s="5" t="s">
        <v>8</v>
      </c>
      <c r="B28" s="24">
        <v>1286</v>
      </c>
      <c r="C28" s="7">
        <f t="shared" si="0"/>
        <v>55298</v>
      </c>
      <c r="D28" s="7">
        <f t="shared" si="1"/>
        <v>542.13725490196077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7" ht="15.75" x14ac:dyDescent="0.25">
      <c r="A29" s="5" t="s">
        <v>9</v>
      </c>
      <c r="B29" s="24">
        <v>1150</v>
      </c>
      <c r="C29" s="7">
        <f t="shared" si="0"/>
        <v>49450</v>
      </c>
      <c r="D29" s="7">
        <f t="shared" si="1"/>
        <v>484.80392156862746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7" ht="15.75" x14ac:dyDescent="0.25">
      <c r="A30" s="5" t="s">
        <v>10</v>
      </c>
      <c r="B30" s="24">
        <v>1248</v>
      </c>
      <c r="C30" s="7">
        <f t="shared" si="0"/>
        <v>53664</v>
      </c>
      <c r="D30" s="7">
        <f t="shared" si="1"/>
        <v>526.11764705882354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7" ht="15.75" x14ac:dyDescent="0.25">
      <c r="A31" s="5" t="s">
        <v>11</v>
      </c>
      <c r="B31" s="24">
        <v>1245</v>
      </c>
      <c r="C31" s="7">
        <f t="shared" si="0"/>
        <v>53535</v>
      </c>
      <c r="D31" s="7">
        <f t="shared" si="1"/>
        <v>524.85294117647061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7" ht="15.75" x14ac:dyDescent="0.25">
      <c r="A32" s="5" t="s">
        <v>12</v>
      </c>
      <c r="B32" s="24">
        <v>1178</v>
      </c>
      <c r="C32" s="7">
        <f t="shared" si="0"/>
        <v>50654</v>
      </c>
      <c r="D32" s="7">
        <f t="shared" si="1"/>
        <v>496.60784313725492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7" ht="15.75" x14ac:dyDescent="0.25">
      <c r="A33" s="5" t="s">
        <v>13</v>
      </c>
      <c r="B33" s="24">
        <v>1161</v>
      </c>
      <c r="C33" s="7">
        <f t="shared" si="0"/>
        <v>49923</v>
      </c>
      <c r="D33" s="7">
        <f t="shared" si="1"/>
        <v>489.44117647058823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7" ht="15.75" x14ac:dyDescent="0.25">
      <c r="A34" s="5" t="s">
        <v>14</v>
      </c>
      <c r="B34" s="24">
        <v>1071</v>
      </c>
      <c r="C34" s="7">
        <f t="shared" si="0"/>
        <v>46053</v>
      </c>
      <c r="D34" s="7">
        <f t="shared" si="1"/>
        <v>451.5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7" ht="15.75" x14ac:dyDescent="0.25">
      <c r="A35" s="5" t="s">
        <v>15</v>
      </c>
      <c r="B35" s="24">
        <v>1075</v>
      </c>
      <c r="C35" s="7">
        <f t="shared" si="0"/>
        <v>46225</v>
      </c>
      <c r="D35" s="7">
        <f t="shared" si="1"/>
        <v>453.18627450980392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7" ht="15.75" x14ac:dyDescent="0.25">
      <c r="A36" s="2"/>
      <c r="B36" s="2"/>
      <c r="C36" s="10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7" ht="15.75" x14ac:dyDescent="0.25">
      <c r="A37" s="3" t="s">
        <v>16</v>
      </c>
      <c r="B37" s="11">
        <f>(B24+B25+B26+B27+B28+B29+B30+B31+B32+B33+B34+B35)/12</f>
        <v>1192.75</v>
      </c>
      <c r="C37" s="12">
        <f>(C24+C25+C26+C27+C28+C29+C30+C31+C32+C33+C34+C35)/12</f>
        <v>51288.25</v>
      </c>
      <c r="D37" s="12">
        <f>(D24+D25+D26+D27+D28+D29+D30+D31+D32+D33+D34+D35)/12</f>
        <v>502.82598039215691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7" ht="15.75" x14ac:dyDescent="0.25">
      <c r="A38" s="3" t="s">
        <v>17</v>
      </c>
      <c r="B38" s="11">
        <f>SUM(B24:B35)</f>
        <v>14313</v>
      </c>
      <c r="C38" s="13">
        <f>SUM(C24:C35)</f>
        <v>615459</v>
      </c>
      <c r="D38" s="13">
        <f>SUM(D24:D35)</f>
        <v>6033.9117647058829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8" spans="1:18" ht="26.25" x14ac:dyDescent="0.4">
      <c r="A68" s="17" t="s">
        <v>23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ht="33.75" x14ac:dyDescent="0.4">
      <c r="A69" s="16"/>
      <c r="B69" s="4" t="s">
        <v>32</v>
      </c>
      <c r="C69" s="4" t="s">
        <v>33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8" ht="15.75" x14ac:dyDescent="0.25">
      <c r="A70" s="21" t="s">
        <v>29</v>
      </c>
      <c r="B70" s="6"/>
      <c r="C70" s="6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8" ht="15.75" x14ac:dyDescent="0.25">
      <c r="A71" s="21" t="s">
        <v>30</v>
      </c>
      <c r="B71" s="6"/>
      <c r="C71" s="6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8" ht="15.75" x14ac:dyDescent="0.25">
      <c r="A72" s="21" t="s">
        <v>31</v>
      </c>
      <c r="B72" s="6"/>
      <c r="C72" s="6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8" ht="15.75" x14ac:dyDescent="0.25">
      <c r="A73" s="21" t="s">
        <v>26</v>
      </c>
      <c r="B73" s="6"/>
      <c r="C73" s="20"/>
      <c r="D73" s="2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x14ac:dyDescent="0.25">
      <c r="A74" s="21" t="s">
        <v>28</v>
      </c>
      <c r="B74" s="6"/>
      <c r="C74" s="20"/>
      <c r="D74" s="20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x14ac:dyDescent="0.25">
      <c r="A75" s="22" t="s">
        <v>27</v>
      </c>
      <c r="B75" s="6"/>
      <c r="C75" s="20"/>
      <c r="D75" s="20"/>
    </row>
    <row r="76" spans="1:18" ht="15.75" x14ac:dyDescent="0.25">
      <c r="A76" s="23"/>
      <c r="B76" s="20"/>
      <c r="C76" s="20"/>
      <c r="D76" s="20"/>
    </row>
    <row r="77" spans="1:18" ht="63" x14ac:dyDescent="0.25">
      <c r="A77" s="3" t="s">
        <v>0</v>
      </c>
      <c r="B77" s="15" t="s">
        <v>1</v>
      </c>
      <c r="C77" s="4" t="s">
        <v>2</v>
      </c>
      <c r="D77" s="28" t="s">
        <v>47</v>
      </c>
    </row>
    <row r="78" spans="1:18" ht="15.75" x14ac:dyDescent="0.25">
      <c r="A78" s="5" t="s">
        <v>4</v>
      </c>
      <c r="B78" s="24"/>
      <c r="C78" s="7">
        <f>B78*$B$2</f>
        <v>0</v>
      </c>
      <c r="D78" s="7">
        <f>B78*$B$3</f>
        <v>0</v>
      </c>
    </row>
    <row r="79" spans="1:18" ht="15.75" x14ac:dyDescent="0.25">
      <c r="A79" s="5" t="s">
        <v>5</v>
      </c>
      <c r="B79" s="24"/>
      <c r="C79" s="7">
        <f t="shared" ref="C79:C89" si="2">B79*$B$2</f>
        <v>0</v>
      </c>
      <c r="D79" s="7">
        <f t="shared" ref="D79:D89" si="3">B79*$B$3</f>
        <v>0</v>
      </c>
    </row>
    <row r="80" spans="1:18" ht="15.75" x14ac:dyDescent="0.25">
      <c r="A80" s="5" t="s">
        <v>6</v>
      </c>
      <c r="B80" s="24"/>
      <c r="C80" s="7">
        <f t="shared" si="2"/>
        <v>0</v>
      </c>
      <c r="D80" s="7">
        <f t="shared" si="3"/>
        <v>0</v>
      </c>
    </row>
    <row r="81" spans="1:4" ht="15.75" x14ac:dyDescent="0.25">
      <c r="A81" s="5" t="s">
        <v>7</v>
      </c>
      <c r="B81" s="24"/>
      <c r="C81" s="7">
        <f t="shared" si="2"/>
        <v>0</v>
      </c>
      <c r="D81" s="7">
        <f t="shared" si="3"/>
        <v>0</v>
      </c>
    </row>
    <row r="82" spans="1:4" ht="15.75" x14ac:dyDescent="0.25">
      <c r="A82" s="5" t="s">
        <v>8</v>
      </c>
      <c r="B82" s="24"/>
      <c r="C82" s="7">
        <f t="shared" si="2"/>
        <v>0</v>
      </c>
      <c r="D82" s="7">
        <f t="shared" si="3"/>
        <v>0</v>
      </c>
    </row>
    <row r="83" spans="1:4" ht="15.75" x14ac:dyDescent="0.25">
      <c r="A83" s="5" t="s">
        <v>9</v>
      </c>
      <c r="B83" s="24"/>
      <c r="C83" s="7">
        <f t="shared" si="2"/>
        <v>0</v>
      </c>
      <c r="D83" s="7">
        <f t="shared" si="3"/>
        <v>0</v>
      </c>
    </row>
    <row r="84" spans="1:4" ht="15.75" x14ac:dyDescent="0.25">
      <c r="A84" s="5" t="s">
        <v>10</v>
      </c>
      <c r="B84" s="24"/>
      <c r="C84" s="7">
        <f t="shared" si="2"/>
        <v>0</v>
      </c>
      <c r="D84" s="7">
        <f t="shared" si="3"/>
        <v>0</v>
      </c>
    </row>
    <row r="85" spans="1:4" ht="15.75" x14ac:dyDescent="0.25">
      <c r="A85" s="5" t="s">
        <v>11</v>
      </c>
      <c r="B85" s="24"/>
      <c r="C85" s="7">
        <f t="shared" si="2"/>
        <v>0</v>
      </c>
      <c r="D85" s="7">
        <f t="shared" si="3"/>
        <v>0</v>
      </c>
    </row>
    <row r="86" spans="1:4" ht="15.75" x14ac:dyDescent="0.25">
      <c r="A86" s="5" t="s">
        <v>12</v>
      </c>
      <c r="B86" s="24"/>
      <c r="C86" s="7">
        <f t="shared" si="2"/>
        <v>0</v>
      </c>
      <c r="D86" s="7">
        <f t="shared" si="3"/>
        <v>0</v>
      </c>
    </row>
    <row r="87" spans="1:4" ht="15.75" x14ac:dyDescent="0.25">
      <c r="A87" s="5" t="s">
        <v>13</v>
      </c>
      <c r="B87" s="24"/>
      <c r="C87" s="7">
        <f t="shared" si="2"/>
        <v>0</v>
      </c>
      <c r="D87" s="7">
        <f t="shared" si="3"/>
        <v>0</v>
      </c>
    </row>
    <row r="88" spans="1:4" ht="15.75" x14ac:dyDescent="0.25">
      <c r="A88" s="5" t="s">
        <v>14</v>
      </c>
      <c r="B88" s="24"/>
      <c r="C88" s="7">
        <f t="shared" si="2"/>
        <v>0</v>
      </c>
      <c r="D88" s="7">
        <f t="shared" si="3"/>
        <v>0</v>
      </c>
    </row>
    <row r="89" spans="1:4" ht="15.75" x14ac:dyDescent="0.25">
      <c r="A89" s="5" t="s">
        <v>15</v>
      </c>
      <c r="B89" s="24"/>
      <c r="C89" s="7">
        <f t="shared" si="2"/>
        <v>0</v>
      </c>
      <c r="D89" s="7">
        <f t="shared" si="3"/>
        <v>0</v>
      </c>
    </row>
    <row r="90" spans="1:4" ht="15.75" x14ac:dyDescent="0.25">
      <c r="A90" s="2"/>
      <c r="B90" s="2"/>
      <c r="C90" s="10"/>
      <c r="D90" s="2"/>
    </row>
    <row r="91" spans="1:4" ht="15.75" x14ac:dyDescent="0.25">
      <c r="A91" s="3" t="s">
        <v>16</v>
      </c>
      <c r="B91" s="11">
        <f>(B78+B79+B80+B81+B82+B83+B84+B85+B86+B87+B88+B89)/12</f>
        <v>0</v>
      </c>
      <c r="C91" s="12">
        <f>(C78+C79+C80+C81+C82+C83+C84+C85+C86+C87+C88+C89)/12</f>
        <v>0</v>
      </c>
      <c r="D91" s="12">
        <f>(D78+D79+D80+D81+D82+D83+D84+D85+D86+D87+D88+D89)/12</f>
        <v>0</v>
      </c>
    </row>
    <row r="92" spans="1:4" ht="15.75" x14ac:dyDescent="0.25">
      <c r="A92" s="3" t="s">
        <v>17</v>
      </c>
      <c r="B92" s="11">
        <f>SUM(B78:B89)</f>
        <v>0</v>
      </c>
      <c r="C92" s="13">
        <f>SUM(C78:C89)</f>
        <v>0</v>
      </c>
      <c r="D92" s="13">
        <f>SUM(D78:D89)</f>
        <v>0</v>
      </c>
    </row>
    <row r="123" spans="1:18" ht="26.25" x14ac:dyDescent="0.4">
      <c r="A123" s="17" t="s">
        <v>24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spans="1:18" ht="33.75" x14ac:dyDescent="0.4">
      <c r="A124" s="16"/>
      <c r="B124" s="4" t="s">
        <v>32</v>
      </c>
      <c r="C124" s="4" t="s">
        <v>33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1:18" ht="15.75" x14ac:dyDescent="0.25">
      <c r="A125" s="21" t="s">
        <v>29</v>
      </c>
      <c r="B125" s="6"/>
      <c r="C125" s="6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1:18" ht="15.75" x14ac:dyDescent="0.25">
      <c r="A126" s="21" t="s">
        <v>30</v>
      </c>
      <c r="B126" s="6"/>
      <c r="C126" s="6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1:18" ht="15.75" x14ac:dyDescent="0.25">
      <c r="A127" s="21" t="s">
        <v>31</v>
      </c>
      <c r="B127" s="6"/>
      <c r="C127" s="6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1:18" ht="15.75" x14ac:dyDescent="0.25">
      <c r="A128" s="21" t="s">
        <v>26</v>
      </c>
      <c r="B128" s="6"/>
      <c r="C128" s="20"/>
      <c r="D128" s="20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x14ac:dyDescent="0.25">
      <c r="A129" s="21" t="s">
        <v>28</v>
      </c>
      <c r="B129" s="6"/>
      <c r="C129" s="20"/>
      <c r="D129" s="20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x14ac:dyDescent="0.25">
      <c r="A130" s="22" t="s">
        <v>27</v>
      </c>
      <c r="B130" s="6"/>
      <c r="C130" s="20"/>
      <c r="D130" s="20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2" spans="1:18" ht="63" x14ac:dyDescent="0.25">
      <c r="A132" s="3" t="s">
        <v>0</v>
      </c>
      <c r="B132" s="15" t="s">
        <v>1</v>
      </c>
      <c r="C132" s="4" t="s">
        <v>2</v>
      </c>
      <c r="D132" s="28" t="s">
        <v>47</v>
      </c>
    </row>
    <row r="133" spans="1:18" ht="15.75" x14ac:dyDescent="0.25">
      <c r="A133" s="5" t="s">
        <v>4</v>
      </c>
      <c r="B133" s="24">
        <v>0</v>
      </c>
      <c r="C133" s="7">
        <f>B133*$B$2</f>
        <v>0</v>
      </c>
      <c r="D133" s="7">
        <f>B133*$B$3</f>
        <v>0</v>
      </c>
    </row>
    <row r="134" spans="1:18" ht="15.75" x14ac:dyDescent="0.25">
      <c r="A134" s="5" t="s">
        <v>5</v>
      </c>
      <c r="B134" s="24">
        <v>0</v>
      </c>
      <c r="C134" s="7">
        <f t="shared" ref="C134:C144" si="4">B134*$B$2</f>
        <v>0</v>
      </c>
      <c r="D134" s="7">
        <f t="shared" ref="D134:D144" si="5">B134*$B$3</f>
        <v>0</v>
      </c>
    </row>
    <row r="135" spans="1:18" ht="15.75" x14ac:dyDescent="0.25">
      <c r="A135" s="5" t="s">
        <v>6</v>
      </c>
      <c r="B135" s="24">
        <v>0</v>
      </c>
      <c r="C135" s="7">
        <f t="shared" si="4"/>
        <v>0</v>
      </c>
      <c r="D135" s="7">
        <f t="shared" si="5"/>
        <v>0</v>
      </c>
    </row>
    <row r="136" spans="1:18" ht="15.75" x14ac:dyDescent="0.25">
      <c r="A136" s="5" t="s">
        <v>7</v>
      </c>
      <c r="B136" s="24">
        <v>0</v>
      </c>
      <c r="C136" s="7">
        <f t="shared" si="4"/>
        <v>0</v>
      </c>
      <c r="D136" s="7">
        <f t="shared" si="5"/>
        <v>0</v>
      </c>
    </row>
    <row r="137" spans="1:18" ht="15.75" x14ac:dyDescent="0.25">
      <c r="A137" s="5" t="s">
        <v>8</v>
      </c>
      <c r="B137" s="24">
        <v>0</v>
      </c>
      <c r="C137" s="7">
        <f t="shared" si="4"/>
        <v>0</v>
      </c>
      <c r="D137" s="7">
        <f t="shared" si="5"/>
        <v>0</v>
      </c>
    </row>
    <row r="138" spans="1:18" ht="15.75" x14ac:dyDescent="0.25">
      <c r="A138" s="5" t="s">
        <v>9</v>
      </c>
      <c r="B138" s="24">
        <v>0</v>
      </c>
      <c r="C138" s="7">
        <f t="shared" si="4"/>
        <v>0</v>
      </c>
      <c r="D138" s="7">
        <f t="shared" si="5"/>
        <v>0</v>
      </c>
    </row>
    <row r="139" spans="1:18" ht="15.75" x14ac:dyDescent="0.25">
      <c r="A139" s="5" t="s">
        <v>10</v>
      </c>
      <c r="B139" s="24">
        <v>0</v>
      </c>
      <c r="C139" s="7">
        <f t="shared" si="4"/>
        <v>0</v>
      </c>
      <c r="D139" s="7">
        <f t="shared" si="5"/>
        <v>0</v>
      </c>
    </row>
    <row r="140" spans="1:18" ht="15.75" x14ac:dyDescent="0.25">
      <c r="A140" s="5" t="s">
        <v>11</v>
      </c>
      <c r="B140" s="24">
        <v>0</v>
      </c>
      <c r="C140" s="7">
        <f t="shared" si="4"/>
        <v>0</v>
      </c>
      <c r="D140" s="7">
        <f t="shared" si="5"/>
        <v>0</v>
      </c>
    </row>
    <row r="141" spans="1:18" ht="15.75" x14ac:dyDescent="0.25">
      <c r="A141" s="5" t="s">
        <v>12</v>
      </c>
      <c r="B141" s="24">
        <v>0</v>
      </c>
      <c r="C141" s="7">
        <f t="shared" si="4"/>
        <v>0</v>
      </c>
      <c r="D141" s="7">
        <f t="shared" si="5"/>
        <v>0</v>
      </c>
    </row>
    <row r="142" spans="1:18" ht="15.75" x14ac:dyDescent="0.25">
      <c r="A142" s="5" t="s">
        <v>13</v>
      </c>
      <c r="B142" s="24">
        <v>0</v>
      </c>
      <c r="C142" s="7">
        <f t="shared" si="4"/>
        <v>0</v>
      </c>
      <c r="D142" s="7">
        <f t="shared" si="5"/>
        <v>0</v>
      </c>
    </row>
    <row r="143" spans="1:18" ht="15.75" x14ac:dyDescent="0.25">
      <c r="A143" s="5" t="s">
        <v>14</v>
      </c>
      <c r="B143" s="24">
        <v>0</v>
      </c>
      <c r="C143" s="7">
        <f t="shared" si="4"/>
        <v>0</v>
      </c>
      <c r="D143" s="7">
        <f t="shared" si="5"/>
        <v>0</v>
      </c>
    </row>
    <row r="144" spans="1:18" ht="15.75" x14ac:dyDescent="0.25">
      <c r="A144" s="5" t="s">
        <v>15</v>
      </c>
      <c r="B144" s="24">
        <v>0</v>
      </c>
      <c r="C144" s="7">
        <f t="shared" si="4"/>
        <v>0</v>
      </c>
      <c r="D144" s="7">
        <f t="shared" si="5"/>
        <v>0</v>
      </c>
    </row>
    <row r="145" spans="1:4" ht="15.75" x14ac:dyDescent="0.25">
      <c r="A145" s="2"/>
      <c r="B145" s="2"/>
      <c r="C145" s="10"/>
      <c r="D145" s="2"/>
    </row>
    <row r="146" spans="1:4" ht="15.75" x14ac:dyDescent="0.25">
      <c r="A146" s="3" t="s">
        <v>16</v>
      </c>
      <c r="B146" s="11">
        <f>(B133+B134+B135+B136+B137+B138+B139+B140+B141+B142+B143+B144)/12</f>
        <v>0</v>
      </c>
      <c r="C146" s="12">
        <f>(C133+C134+C135+C136+C137+C138+C139+C140+C141+C142+C143+C144)/12</f>
        <v>0</v>
      </c>
      <c r="D146" s="12">
        <f>(D133+D134+D135+D136+D137+D138+D139+D140+D141+D142+D143+D144)/12</f>
        <v>0</v>
      </c>
    </row>
    <row r="147" spans="1:4" ht="15.75" x14ac:dyDescent="0.25">
      <c r="A147" s="3" t="s">
        <v>17</v>
      </c>
      <c r="B147" s="11">
        <f>SUM(B133:B144)</f>
        <v>0</v>
      </c>
      <c r="C147" s="13">
        <f>SUM(C133:C144)</f>
        <v>0</v>
      </c>
      <c r="D147" s="13">
        <f>SUM(D133:D144)</f>
        <v>0</v>
      </c>
    </row>
    <row r="178" spans="1:18" ht="26.25" x14ac:dyDescent="0.4">
      <c r="A178" s="17" t="s">
        <v>25</v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</row>
    <row r="179" spans="1:18" ht="33.75" x14ac:dyDescent="0.4">
      <c r="A179" s="16"/>
      <c r="B179" s="4" t="s">
        <v>32</v>
      </c>
      <c r="C179" s="4" t="s">
        <v>33</v>
      </c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8" ht="15.75" x14ac:dyDescent="0.25">
      <c r="A180" s="21" t="s">
        <v>29</v>
      </c>
      <c r="B180" s="6"/>
      <c r="C180" s="6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8" ht="15.75" x14ac:dyDescent="0.25">
      <c r="A181" s="21" t="s">
        <v>30</v>
      </c>
      <c r="B181" s="6"/>
      <c r="C181" s="6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8" ht="15.75" x14ac:dyDescent="0.25">
      <c r="A182" s="21" t="s">
        <v>31</v>
      </c>
      <c r="B182" s="6"/>
      <c r="C182" s="6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8" ht="15.75" x14ac:dyDescent="0.25">
      <c r="A183" s="21" t="s">
        <v>26</v>
      </c>
      <c r="B183" s="6"/>
      <c r="C183" s="20"/>
      <c r="D183" s="20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x14ac:dyDescent="0.25">
      <c r="A184" s="21" t="s">
        <v>28</v>
      </c>
      <c r="B184" s="6"/>
      <c r="C184" s="20"/>
      <c r="D184" s="20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x14ac:dyDescent="0.25">
      <c r="A185" s="22" t="s">
        <v>27</v>
      </c>
      <c r="B185" s="6"/>
      <c r="C185" s="20"/>
      <c r="D185" s="20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7" spans="1:18" ht="63" x14ac:dyDescent="0.25">
      <c r="A187" s="3" t="s">
        <v>0</v>
      </c>
      <c r="B187" s="15" t="s">
        <v>1</v>
      </c>
      <c r="C187" s="4" t="s">
        <v>2</v>
      </c>
      <c r="D187" s="28" t="s">
        <v>47</v>
      </c>
    </row>
    <row r="188" spans="1:18" ht="15.75" x14ac:dyDescent="0.25">
      <c r="A188" s="5" t="s">
        <v>4</v>
      </c>
      <c r="B188" s="24">
        <v>0</v>
      </c>
      <c r="C188" s="7">
        <f>B188*$B$2</f>
        <v>0</v>
      </c>
      <c r="D188" s="7">
        <f>B188*$B$3</f>
        <v>0</v>
      </c>
    </row>
    <row r="189" spans="1:18" ht="15.75" x14ac:dyDescent="0.25">
      <c r="A189" s="5" t="s">
        <v>5</v>
      </c>
      <c r="B189" s="24">
        <v>0</v>
      </c>
      <c r="C189" s="7">
        <f t="shared" ref="C189:C199" si="6">B189*$B$2</f>
        <v>0</v>
      </c>
      <c r="D189" s="7">
        <f t="shared" ref="D189:D199" si="7">B189*$B$3</f>
        <v>0</v>
      </c>
    </row>
    <row r="190" spans="1:18" ht="15.75" x14ac:dyDescent="0.25">
      <c r="A190" s="5" t="s">
        <v>6</v>
      </c>
      <c r="B190" s="24">
        <v>0</v>
      </c>
      <c r="C190" s="7">
        <f t="shared" si="6"/>
        <v>0</v>
      </c>
      <c r="D190" s="7">
        <f t="shared" si="7"/>
        <v>0</v>
      </c>
    </row>
    <row r="191" spans="1:18" ht="15.75" x14ac:dyDescent="0.25">
      <c r="A191" s="5" t="s">
        <v>7</v>
      </c>
      <c r="B191" s="24">
        <v>0</v>
      </c>
      <c r="C191" s="7">
        <f t="shared" si="6"/>
        <v>0</v>
      </c>
      <c r="D191" s="7">
        <f t="shared" si="7"/>
        <v>0</v>
      </c>
    </row>
    <row r="192" spans="1:18" ht="15.75" x14ac:dyDescent="0.25">
      <c r="A192" s="5" t="s">
        <v>8</v>
      </c>
      <c r="B192" s="24">
        <v>0</v>
      </c>
      <c r="C192" s="7">
        <f t="shared" si="6"/>
        <v>0</v>
      </c>
      <c r="D192" s="7">
        <f t="shared" si="7"/>
        <v>0</v>
      </c>
    </row>
    <row r="193" spans="1:4" ht="15.75" x14ac:dyDescent="0.25">
      <c r="A193" s="5" t="s">
        <v>9</v>
      </c>
      <c r="B193" s="24">
        <v>0</v>
      </c>
      <c r="C193" s="7">
        <f t="shared" si="6"/>
        <v>0</v>
      </c>
      <c r="D193" s="7">
        <f t="shared" si="7"/>
        <v>0</v>
      </c>
    </row>
    <row r="194" spans="1:4" ht="15.75" x14ac:dyDescent="0.25">
      <c r="A194" s="5" t="s">
        <v>10</v>
      </c>
      <c r="B194" s="24">
        <v>0</v>
      </c>
      <c r="C194" s="7">
        <f t="shared" si="6"/>
        <v>0</v>
      </c>
      <c r="D194" s="7">
        <f t="shared" si="7"/>
        <v>0</v>
      </c>
    </row>
    <row r="195" spans="1:4" ht="15.75" x14ac:dyDescent="0.25">
      <c r="A195" s="5" t="s">
        <v>11</v>
      </c>
      <c r="B195" s="24">
        <v>0</v>
      </c>
      <c r="C195" s="7">
        <f t="shared" si="6"/>
        <v>0</v>
      </c>
      <c r="D195" s="7">
        <f t="shared" si="7"/>
        <v>0</v>
      </c>
    </row>
    <row r="196" spans="1:4" ht="15.75" x14ac:dyDescent="0.25">
      <c r="A196" s="5" t="s">
        <v>12</v>
      </c>
      <c r="B196" s="24">
        <v>0</v>
      </c>
      <c r="C196" s="7">
        <f t="shared" si="6"/>
        <v>0</v>
      </c>
      <c r="D196" s="7">
        <f t="shared" si="7"/>
        <v>0</v>
      </c>
    </row>
    <row r="197" spans="1:4" ht="15.75" x14ac:dyDescent="0.25">
      <c r="A197" s="5" t="s">
        <v>13</v>
      </c>
      <c r="B197" s="24">
        <v>0</v>
      </c>
      <c r="C197" s="7">
        <f t="shared" si="6"/>
        <v>0</v>
      </c>
      <c r="D197" s="7">
        <f t="shared" si="7"/>
        <v>0</v>
      </c>
    </row>
    <row r="198" spans="1:4" ht="15.75" x14ac:dyDescent="0.25">
      <c r="A198" s="5" t="s">
        <v>14</v>
      </c>
      <c r="B198" s="24">
        <v>0</v>
      </c>
      <c r="C198" s="7">
        <f t="shared" si="6"/>
        <v>0</v>
      </c>
      <c r="D198" s="7">
        <f t="shared" si="7"/>
        <v>0</v>
      </c>
    </row>
    <row r="199" spans="1:4" ht="15.75" x14ac:dyDescent="0.25">
      <c r="A199" s="5" t="s">
        <v>15</v>
      </c>
      <c r="B199" s="24">
        <v>0</v>
      </c>
      <c r="C199" s="7">
        <f t="shared" si="6"/>
        <v>0</v>
      </c>
      <c r="D199" s="7">
        <f t="shared" si="7"/>
        <v>0</v>
      </c>
    </row>
    <row r="200" spans="1:4" ht="15.75" x14ac:dyDescent="0.25">
      <c r="A200" s="2"/>
      <c r="B200" s="2"/>
      <c r="C200" s="10"/>
      <c r="D200" s="2"/>
    </row>
    <row r="201" spans="1:4" ht="15.75" x14ac:dyDescent="0.25">
      <c r="A201" s="3" t="s">
        <v>16</v>
      </c>
      <c r="B201" s="11">
        <f>(B188+B189+B190+B191+B192+B193+B194+B195+B196+B197+B198+B199)/12</f>
        <v>0</v>
      </c>
      <c r="C201" s="12">
        <f>(C188+C189+C190+C191+C192+C193+C194+C195+C196+C197+C198+C199)/12</f>
        <v>0</v>
      </c>
      <c r="D201" s="12">
        <f>(D188+D189+D190+D191+D192+D193+D194+D195+D196+D197+D198+D199)/12</f>
        <v>0</v>
      </c>
    </row>
    <row r="202" spans="1:4" ht="15.75" x14ac:dyDescent="0.25">
      <c r="A202" s="3" t="s">
        <v>17</v>
      </c>
      <c r="B202" s="11">
        <f>SUM(B188:B199)</f>
        <v>0</v>
      </c>
      <c r="C202" s="13">
        <f>SUM(C188:C199)</f>
        <v>0</v>
      </c>
      <c r="D202" s="13">
        <f>SUM(D188:D199)</f>
        <v>0</v>
      </c>
    </row>
    <row r="243" spans="1:18" ht="26.25" x14ac:dyDescent="0.4">
      <c r="A243" s="17" t="s">
        <v>34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</row>
    <row r="244" spans="1:18" ht="33.75" x14ac:dyDescent="0.4">
      <c r="A244" s="16"/>
      <c r="B244" s="4" t="s">
        <v>32</v>
      </c>
      <c r="C244" s="4" t="s">
        <v>33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1:18" ht="15.75" x14ac:dyDescent="0.25">
      <c r="A245" s="21" t="s">
        <v>29</v>
      </c>
      <c r="B245" s="6">
        <f t="shared" ref="B245:C247" si="8">B16+B70+B125+B180</f>
        <v>10.1</v>
      </c>
      <c r="C245" s="6">
        <f t="shared" si="8"/>
        <v>0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8" ht="15.75" x14ac:dyDescent="0.25">
      <c r="A246" s="21" t="s">
        <v>30</v>
      </c>
      <c r="B246" s="6">
        <f t="shared" si="8"/>
        <v>0</v>
      </c>
      <c r="C246" s="6">
        <f t="shared" si="8"/>
        <v>0</v>
      </c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8" ht="15.75" x14ac:dyDescent="0.25">
      <c r="A247" s="21" t="s">
        <v>31</v>
      </c>
      <c r="B247" s="6">
        <f t="shared" si="8"/>
        <v>0</v>
      </c>
      <c r="C247" s="6">
        <f t="shared" si="8"/>
        <v>0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8" ht="15.75" x14ac:dyDescent="0.25">
      <c r="A248" s="21" t="s">
        <v>26</v>
      </c>
      <c r="B248" s="6">
        <f>B19+B73+B128+B183</f>
        <v>0</v>
      </c>
      <c r="C248" s="20"/>
      <c r="D248" s="20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1:18" x14ac:dyDescent="0.25"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 spans="1:18" ht="63" x14ac:dyDescent="0.25">
      <c r="A250" s="15" t="s">
        <v>0</v>
      </c>
      <c r="B250" s="35" t="s">
        <v>1</v>
      </c>
      <c r="C250" s="28" t="s">
        <v>50</v>
      </c>
      <c r="D250" s="28" t="s">
        <v>47</v>
      </c>
      <c r="E250" s="4" t="s">
        <v>21</v>
      </c>
      <c r="F250" s="4" t="s">
        <v>3</v>
      </c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</row>
    <row r="251" spans="1:18" ht="15.75" x14ac:dyDescent="0.25">
      <c r="A251" s="29" t="s">
        <v>4</v>
      </c>
      <c r="B251" s="24">
        <f>B24+B78+B133+B188</f>
        <v>1068</v>
      </c>
      <c r="C251" s="30">
        <f>B251*$B$2</f>
        <v>45924</v>
      </c>
      <c r="D251" s="30">
        <f>B251*$B$3</f>
        <v>450.23529411764707</v>
      </c>
      <c r="E251" s="8">
        <v>18223</v>
      </c>
      <c r="F251" s="9">
        <f>C251-E251</f>
        <v>27701</v>
      </c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</row>
    <row r="252" spans="1:18" ht="15.75" x14ac:dyDescent="0.25">
      <c r="A252" s="29" t="s">
        <v>5</v>
      </c>
      <c r="B252" s="24">
        <f t="shared" ref="B252:B262" si="9">B25+B79+B134+B189</f>
        <v>1112</v>
      </c>
      <c r="C252" s="30">
        <f t="shared" ref="C252:C262" si="10">B252*$B$2</f>
        <v>47816</v>
      </c>
      <c r="D252" s="30">
        <f t="shared" ref="D252:D262" si="11">B252*$B$3</f>
        <v>468.78431372549022</v>
      </c>
      <c r="E252" s="8">
        <f>E251</f>
        <v>18223</v>
      </c>
      <c r="F252" s="9">
        <f t="shared" ref="F252:F262" si="12">C252-E252</f>
        <v>29593</v>
      </c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</row>
    <row r="253" spans="1:18" ht="15.75" x14ac:dyDescent="0.25">
      <c r="A253" s="29" t="s">
        <v>6</v>
      </c>
      <c r="B253" s="24">
        <f t="shared" si="9"/>
        <v>1375</v>
      </c>
      <c r="C253" s="30">
        <f t="shared" si="10"/>
        <v>59125</v>
      </c>
      <c r="D253" s="30">
        <f t="shared" si="11"/>
        <v>579.65686274509801</v>
      </c>
      <c r="E253" s="8">
        <f t="shared" ref="E253:E262" si="13">E252</f>
        <v>18223</v>
      </c>
      <c r="F253" s="9">
        <f t="shared" si="12"/>
        <v>40902</v>
      </c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</row>
    <row r="254" spans="1:18" ht="15.75" x14ac:dyDescent="0.25">
      <c r="A254" s="29" t="s">
        <v>7</v>
      </c>
      <c r="B254" s="24">
        <f t="shared" si="9"/>
        <v>1344</v>
      </c>
      <c r="C254" s="30">
        <f t="shared" si="10"/>
        <v>57792</v>
      </c>
      <c r="D254" s="30">
        <f t="shared" si="11"/>
        <v>566.58823529411768</v>
      </c>
      <c r="E254" s="8">
        <f t="shared" si="13"/>
        <v>18223</v>
      </c>
      <c r="F254" s="9">
        <f t="shared" si="12"/>
        <v>39569</v>
      </c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</row>
    <row r="255" spans="1:18" ht="15.75" x14ac:dyDescent="0.25">
      <c r="A255" s="29" t="s">
        <v>8</v>
      </c>
      <c r="B255" s="24">
        <f t="shared" si="9"/>
        <v>1286</v>
      </c>
      <c r="C255" s="30">
        <f t="shared" si="10"/>
        <v>55298</v>
      </c>
      <c r="D255" s="30">
        <f t="shared" si="11"/>
        <v>542.13725490196077</v>
      </c>
      <c r="E255" s="8">
        <f t="shared" si="13"/>
        <v>18223</v>
      </c>
      <c r="F255" s="9">
        <f t="shared" si="12"/>
        <v>37075</v>
      </c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</row>
    <row r="256" spans="1:18" ht="15.75" x14ac:dyDescent="0.25">
      <c r="A256" s="29" t="s">
        <v>9</v>
      </c>
      <c r="B256" s="24">
        <f t="shared" si="9"/>
        <v>1150</v>
      </c>
      <c r="C256" s="30">
        <f t="shared" si="10"/>
        <v>49450</v>
      </c>
      <c r="D256" s="30">
        <f t="shared" si="11"/>
        <v>484.80392156862746</v>
      </c>
      <c r="E256" s="8">
        <f t="shared" si="13"/>
        <v>18223</v>
      </c>
      <c r="F256" s="9">
        <f t="shared" si="12"/>
        <v>31227</v>
      </c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</row>
    <row r="257" spans="1:18" ht="15.75" x14ac:dyDescent="0.25">
      <c r="A257" s="29" t="s">
        <v>10</v>
      </c>
      <c r="B257" s="24">
        <f t="shared" si="9"/>
        <v>1248</v>
      </c>
      <c r="C257" s="30">
        <f t="shared" si="10"/>
        <v>53664</v>
      </c>
      <c r="D257" s="30">
        <f t="shared" si="11"/>
        <v>526.11764705882354</v>
      </c>
      <c r="E257" s="8">
        <f t="shared" si="13"/>
        <v>18223</v>
      </c>
      <c r="F257" s="9">
        <f t="shared" si="12"/>
        <v>35441</v>
      </c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</row>
    <row r="258" spans="1:18" ht="15.75" x14ac:dyDescent="0.25">
      <c r="A258" s="29" t="s">
        <v>11</v>
      </c>
      <c r="B258" s="24">
        <f t="shared" si="9"/>
        <v>1245</v>
      </c>
      <c r="C258" s="30">
        <f t="shared" si="10"/>
        <v>53535</v>
      </c>
      <c r="D258" s="30">
        <f t="shared" si="11"/>
        <v>524.85294117647061</v>
      </c>
      <c r="E258" s="8">
        <f t="shared" si="13"/>
        <v>18223</v>
      </c>
      <c r="F258" s="9">
        <f t="shared" si="12"/>
        <v>35312</v>
      </c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</row>
    <row r="259" spans="1:18" ht="15.75" x14ac:dyDescent="0.25">
      <c r="A259" s="29" t="s">
        <v>12</v>
      </c>
      <c r="B259" s="24">
        <f t="shared" si="9"/>
        <v>1178</v>
      </c>
      <c r="C259" s="30">
        <f t="shared" si="10"/>
        <v>50654</v>
      </c>
      <c r="D259" s="30">
        <f t="shared" si="11"/>
        <v>496.60784313725492</v>
      </c>
      <c r="E259" s="8">
        <f t="shared" si="13"/>
        <v>18223</v>
      </c>
      <c r="F259" s="9">
        <f t="shared" si="12"/>
        <v>32431</v>
      </c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</row>
    <row r="260" spans="1:18" ht="15.75" x14ac:dyDescent="0.25">
      <c r="A260" s="29" t="s">
        <v>13</v>
      </c>
      <c r="B260" s="24">
        <f t="shared" si="9"/>
        <v>1161</v>
      </c>
      <c r="C260" s="30">
        <f t="shared" si="10"/>
        <v>49923</v>
      </c>
      <c r="D260" s="30">
        <f t="shared" si="11"/>
        <v>489.44117647058823</v>
      </c>
      <c r="E260" s="8">
        <f t="shared" si="13"/>
        <v>18223</v>
      </c>
      <c r="F260" s="9">
        <f t="shared" si="12"/>
        <v>31700</v>
      </c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</row>
    <row r="261" spans="1:18" ht="15.75" x14ac:dyDescent="0.25">
      <c r="A261" s="29" t="s">
        <v>14</v>
      </c>
      <c r="B261" s="24">
        <f t="shared" si="9"/>
        <v>1071</v>
      </c>
      <c r="C261" s="30">
        <f t="shared" si="10"/>
        <v>46053</v>
      </c>
      <c r="D261" s="30">
        <f t="shared" si="11"/>
        <v>451.5</v>
      </c>
      <c r="E261" s="8">
        <f t="shared" si="13"/>
        <v>18223</v>
      </c>
      <c r="F261" s="9">
        <f t="shared" si="12"/>
        <v>27830</v>
      </c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</row>
    <row r="262" spans="1:18" ht="15.75" x14ac:dyDescent="0.25">
      <c r="A262" s="29" t="s">
        <v>15</v>
      </c>
      <c r="B262" s="24">
        <f t="shared" si="9"/>
        <v>1075</v>
      </c>
      <c r="C262" s="30">
        <f t="shared" si="10"/>
        <v>46225</v>
      </c>
      <c r="D262" s="30">
        <f t="shared" si="11"/>
        <v>453.18627450980392</v>
      </c>
      <c r="E262" s="8">
        <f t="shared" si="13"/>
        <v>18223</v>
      </c>
      <c r="F262" s="9">
        <f t="shared" si="12"/>
        <v>28002</v>
      </c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</row>
    <row r="263" spans="1:18" ht="15.75" x14ac:dyDescent="0.25">
      <c r="A263" s="31"/>
      <c r="B263" s="36"/>
      <c r="C263" s="32"/>
      <c r="D263" s="31"/>
      <c r="E263" s="1"/>
      <c r="F263" s="1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</row>
    <row r="264" spans="1:18" ht="15.75" x14ac:dyDescent="0.25">
      <c r="A264" s="15" t="s">
        <v>16</v>
      </c>
      <c r="B264" s="37">
        <f>(B251+B252+B253+B254+B255+B256+B257+B258+B259+B260+B261+B262)/12</f>
        <v>1192.75</v>
      </c>
      <c r="C264" s="33">
        <f>(C251+C252+C253+C254+C255+C256+C257+C258+C259+C260+C261+C262)/12</f>
        <v>51288.25</v>
      </c>
      <c r="D264" s="33">
        <f>(D251+D252+D253+D254+D255+D256+D257+D258+D259+D260+D261+D262)/12</f>
        <v>502.82598039215691</v>
      </c>
      <c r="E264" s="12">
        <f>(E251+E252+E253+E254+E255+E256+E257+E258+E259+E260+E261+E262)/12</f>
        <v>18223</v>
      </c>
      <c r="F264" s="12">
        <f>(F251+F252+F253+F254+F255+F256+F257+F258+F259+F260+F261+F262)/12</f>
        <v>33065.25</v>
      </c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</row>
    <row r="265" spans="1:18" ht="15.75" x14ac:dyDescent="0.25">
      <c r="A265" s="15" t="s">
        <v>17</v>
      </c>
      <c r="B265" s="37">
        <f>SUM(B251:B262)</f>
        <v>14313</v>
      </c>
      <c r="C265" s="34">
        <f>SUM(C251:C262)</f>
        <v>615459</v>
      </c>
      <c r="D265" s="34">
        <f>SUM(D251:D262)</f>
        <v>6033.9117647058829</v>
      </c>
      <c r="E265" s="13">
        <f>SUM(E251:E262)</f>
        <v>218676</v>
      </c>
      <c r="F265" s="13">
        <f>SUM(F251:F262)</f>
        <v>396783</v>
      </c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</row>
    <row r="266" spans="1:18" x14ac:dyDescent="0.25"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</row>
    <row r="269" spans="1:18" x14ac:dyDescent="0.25">
      <c r="A269" s="25"/>
      <c r="B269" s="25"/>
      <c r="C269" s="25"/>
      <c r="D269" s="25"/>
      <c r="E269" s="25"/>
      <c r="F269" s="25"/>
    </row>
    <row r="270" spans="1:18" x14ac:dyDescent="0.25">
      <c r="A270" s="25"/>
      <c r="B270" s="25"/>
      <c r="C270" s="25"/>
      <c r="D270" s="25"/>
      <c r="E270" s="25"/>
      <c r="F270" s="25"/>
    </row>
    <row r="271" spans="1:18" x14ac:dyDescent="0.25">
      <c r="A271" s="25"/>
      <c r="B271" s="25"/>
      <c r="C271" s="25"/>
      <c r="D271" s="25"/>
      <c r="E271" s="25"/>
      <c r="F271" s="25"/>
    </row>
    <row r="272" spans="1:18" x14ac:dyDescent="0.25">
      <c r="A272" s="25"/>
      <c r="B272" s="25"/>
      <c r="C272" s="25"/>
      <c r="D272" s="25"/>
      <c r="E272" s="25"/>
      <c r="F272" s="25"/>
    </row>
    <row r="273" spans="1:6" x14ac:dyDescent="0.25">
      <c r="A273" s="25"/>
      <c r="B273" s="25"/>
      <c r="C273" s="25"/>
      <c r="D273" s="25"/>
      <c r="E273" s="25"/>
      <c r="F273" s="25"/>
    </row>
    <row r="274" spans="1:6" x14ac:dyDescent="0.25">
      <c r="A274" s="25"/>
      <c r="B274" s="25"/>
      <c r="C274" s="25"/>
      <c r="D274" s="25"/>
      <c r="E274" s="25"/>
      <c r="F274" s="25"/>
    </row>
    <row r="275" spans="1:6" x14ac:dyDescent="0.25">
      <c r="A275" s="25"/>
      <c r="B275" s="25"/>
      <c r="C275" s="25"/>
      <c r="D275" s="25"/>
      <c r="E275" s="25"/>
      <c r="F275" s="25"/>
    </row>
    <row r="276" spans="1:6" x14ac:dyDescent="0.25">
      <c r="A276" s="25"/>
      <c r="B276" s="25"/>
      <c r="C276" s="25"/>
      <c r="D276" s="25"/>
      <c r="E276" s="25"/>
      <c r="F276" s="25"/>
    </row>
    <row r="277" spans="1:6" x14ac:dyDescent="0.25">
      <c r="A277" s="25"/>
      <c r="B277" s="25"/>
      <c r="C277" s="25"/>
      <c r="D277" s="25"/>
      <c r="E277" s="25"/>
      <c r="F277" s="25"/>
    </row>
    <row r="278" spans="1:6" x14ac:dyDescent="0.25">
      <c r="A278" s="25"/>
      <c r="B278" s="25"/>
      <c r="C278" s="25"/>
      <c r="D278" s="25"/>
      <c r="E278" s="25"/>
      <c r="F278" s="25"/>
    </row>
    <row r="279" spans="1:6" x14ac:dyDescent="0.25">
      <c r="A279" s="25"/>
      <c r="B279" s="25"/>
      <c r="C279" s="25"/>
      <c r="D279" s="25"/>
      <c r="E279" s="25"/>
      <c r="F279" s="25"/>
    </row>
    <row r="280" spans="1:6" x14ac:dyDescent="0.25">
      <c r="A280" s="25"/>
      <c r="B280" s="25"/>
      <c r="C280" s="25"/>
      <c r="D280" s="25"/>
      <c r="E280" s="25"/>
      <c r="F280" s="25"/>
    </row>
    <row r="281" spans="1:6" x14ac:dyDescent="0.25">
      <c r="A281" s="25"/>
      <c r="B281" s="25"/>
      <c r="C281" s="25"/>
      <c r="D281" s="25"/>
      <c r="E281" s="25"/>
      <c r="F281" s="25"/>
    </row>
    <row r="282" spans="1:6" x14ac:dyDescent="0.25">
      <c r="A282" s="25"/>
      <c r="B282" s="25"/>
      <c r="C282" s="25"/>
      <c r="D282" s="25"/>
      <c r="E282" s="25"/>
      <c r="F282" s="25"/>
    </row>
    <row r="283" spans="1:6" x14ac:dyDescent="0.25">
      <c r="A283" s="25"/>
      <c r="B283" s="25"/>
      <c r="C283" s="25"/>
      <c r="D283" s="25"/>
      <c r="E283" s="25"/>
      <c r="F283" s="25"/>
    </row>
    <row r="284" spans="1:6" x14ac:dyDescent="0.25">
      <c r="A284" s="25"/>
      <c r="B284" s="25"/>
      <c r="C284" s="25"/>
      <c r="D284" s="25"/>
      <c r="E284" s="25"/>
      <c r="F284" s="25"/>
    </row>
    <row r="285" spans="1:6" x14ac:dyDescent="0.25">
      <c r="A285" s="25"/>
      <c r="B285" s="25"/>
      <c r="C285" s="25"/>
      <c r="D285" s="25"/>
      <c r="E285" s="25"/>
      <c r="F285" s="25"/>
    </row>
    <row r="286" spans="1:6" x14ac:dyDescent="0.25">
      <c r="A286" s="25"/>
      <c r="B286" s="25"/>
      <c r="C286" s="25"/>
      <c r="D286" s="25"/>
      <c r="E286" s="25"/>
      <c r="F286" s="25"/>
    </row>
    <row r="287" spans="1:6" x14ac:dyDescent="0.25">
      <c r="A287" s="25"/>
      <c r="B287" s="25"/>
      <c r="C287" s="25"/>
      <c r="D287" s="25"/>
      <c r="E287" s="25"/>
      <c r="F287" s="25"/>
    </row>
    <row r="288" spans="1:6" x14ac:dyDescent="0.25">
      <c r="A288" s="25"/>
      <c r="B288" s="25"/>
      <c r="C288" s="25"/>
      <c r="D288" s="25"/>
      <c r="E288" s="25"/>
      <c r="F288" s="25"/>
    </row>
    <row r="289" spans="1:6" x14ac:dyDescent="0.25">
      <c r="A289" s="25"/>
      <c r="B289" s="25"/>
      <c r="C289" s="25"/>
      <c r="D289" s="25"/>
      <c r="E289" s="25"/>
      <c r="F289" s="25"/>
    </row>
    <row r="290" spans="1:6" x14ac:dyDescent="0.25">
      <c r="A290" s="25"/>
      <c r="B290" s="25"/>
      <c r="C290" s="25"/>
      <c r="D290" s="25"/>
      <c r="E290" s="25"/>
      <c r="F290" s="25"/>
    </row>
    <row r="291" spans="1:6" x14ac:dyDescent="0.25">
      <c r="A291" s="25"/>
      <c r="B291" s="25"/>
      <c r="C291" s="25"/>
      <c r="D291" s="25"/>
      <c r="E291" s="25"/>
      <c r="F291" s="25"/>
    </row>
    <row r="292" spans="1:6" x14ac:dyDescent="0.25">
      <c r="A292" s="25"/>
      <c r="B292" s="25"/>
      <c r="C292" s="25"/>
      <c r="D292" s="25"/>
      <c r="E292" s="25"/>
      <c r="F292" s="25"/>
    </row>
    <row r="293" spans="1:6" x14ac:dyDescent="0.25">
      <c r="A293" s="25"/>
      <c r="B293" s="25"/>
      <c r="C293" s="25"/>
      <c r="D293" s="25"/>
      <c r="E293" s="25"/>
      <c r="F293" s="25"/>
    </row>
    <row r="294" spans="1:6" x14ac:dyDescent="0.25">
      <c r="A294" s="25"/>
      <c r="B294" s="25"/>
      <c r="C294" s="25"/>
      <c r="D294" s="25"/>
      <c r="E294" s="25"/>
      <c r="F294" s="2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Aubyn</dc:creator>
  <cp:lastModifiedBy>Alex Hill</cp:lastModifiedBy>
  <dcterms:created xsi:type="dcterms:W3CDTF">2012-11-20T15:26:18Z</dcterms:created>
  <dcterms:modified xsi:type="dcterms:W3CDTF">2013-09-17T05:00:23Z</dcterms:modified>
</cp:coreProperties>
</file>