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92" windowWidth="18192" windowHeight="11700"/>
  </bookViews>
  <sheets>
    <sheet name="Sheet2" sheetId="2" r:id="rId1"/>
    <sheet name="Sheet3" sheetId="3" r:id="rId2"/>
  </sheets>
  <calcPr calcId="125725"/>
  <fileRecoveryPr repairLoad="1"/>
</workbook>
</file>

<file path=xl/calcChain.xml><?xml version="1.0" encoding="utf-8"?>
<calcChain xmlns="http://schemas.openxmlformats.org/spreadsheetml/2006/main">
  <c r="E17" i="2"/>
  <c r="E16"/>
  <c r="F13" l="1"/>
  <c r="C13"/>
  <c r="D13" s="1"/>
  <c r="E13" s="1"/>
  <c r="G13" s="1"/>
  <c r="B14"/>
  <c r="B15" s="1"/>
  <c r="B16" s="1"/>
  <c r="B17" s="1"/>
  <c r="B18" s="1"/>
  <c r="F18" l="1"/>
  <c r="C14"/>
  <c r="C15" s="1"/>
  <c r="D15" s="1"/>
  <c r="E15" s="1"/>
  <c r="B19"/>
  <c r="C16" l="1"/>
  <c r="D16" s="1"/>
  <c r="C17"/>
  <c r="D17" s="1"/>
  <c r="D14"/>
  <c r="E14" s="1"/>
  <c r="B20"/>
  <c r="C18" l="1"/>
  <c r="D18" s="1"/>
  <c r="E18" s="1"/>
  <c r="B21"/>
  <c r="G18" l="1"/>
  <c r="E19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C19"/>
  <c r="B22"/>
  <c r="G23" l="1"/>
  <c r="C20"/>
  <c r="D19"/>
  <c r="B23"/>
  <c r="F23" s="1"/>
  <c r="I18" l="1"/>
  <c r="G28"/>
  <c r="G33" s="1"/>
  <c r="C21"/>
  <c r="D20"/>
  <c r="B24"/>
  <c r="I28" l="1"/>
  <c r="G38"/>
  <c r="G43" s="1"/>
  <c r="C22"/>
  <c r="D21"/>
  <c r="B25"/>
  <c r="G48" l="1"/>
  <c r="I38"/>
  <c r="C23"/>
  <c r="D22"/>
  <c r="B26"/>
  <c r="I43" l="1"/>
  <c r="J43" s="1"/>
  <c r="G44" s="1"/>
  <c r="G45" s="1"/>
  <c r="G46" s="1"/>
  <c r="G47" s="1"/>
  <c r="G53"/>
  <c r="C24"/>
  <c r="D23"/>
  <c r="B27"/>
  <c r="G58" l="1"/>
  <c r="I53" s="1"/>
  <c r="J53" s="1"/>
  <c r="G54" s="1"/>
  <c r="G55" s="1"/>
  <c r="G56" s="1"/>
  <c r="G57" s="1"/>
  <c r="I48"/>
  <c r="J48" s="1"/>
  <c r="G49" s="1"/>
  <c r="G50" s="1"/>
  <c r="G51" s="1"/>
  <c r="G52" s="1"/>
  <c r="C25"/>
  <c r="D24"/>
  <c r="B28"/>
  <c r="F28" s="1"/>
  <c r="C26" l="1"/>
  <c r="D25"/>
  <c r="B29"/>
  <c r="C27" l="1"/>
  <c r="D26"/>
  <c r="B30"/>
  <c r="C28" l="1"/>
  <c r="D27"/>
  <c r="B31"/>
  <c r="C29" l="1"/>
  <c r="D28"/>
  <c r="B32"/>
  <c r="C30" l="1"/>
  <c r="D29"/>
  <c r="B33"/>
  <c r="F33" s="1"/>
  <c r="C31" l="1"/>
  <c r="D30"/>
  <c r="B34"/>
  <c r="B35" l="1"/>
  <c r="C32"/>
  <c r="D31"/>
  <c r="C33" l="1"/>
  <c r="D32"/>
  <c r="B36"/>
  <c r="C34" l="1"/>
  <c r="D33"/>
  <c r="B37"/>
  <c r="B38" l="1"/>
  <c r="F38" s="1"/>
  <c r="C35"/>
  <c r="D34"/>
  <c r="C36" l="1"/>
  <c r="D35"/>
  <c r="B39"/>
  <c r="B40" l="1"/>
  <c r="C37"/>
  <c r="D36"/>
  <c r="J18"/>
  <c r="G19" s="1"/>
  <c r="G20" s="1"/>
  <c r="G21" s="1"/>
  <c r="G22" s="1"/>
  <c r="I23"/>
  <c r="J23" s="1"/>
  <c r="G24" s="1"/>
  <c r="G25" s="1"/>
  <c r="G26" s="1"/>
  <c r="G27" s="1"/>
  <c r="J28"/>
  <c r="G29" s="1"/>
  <c r="G30" s="1"/>
  <c r="G31" s="1"/>
  <c r="G32" s="1"/>
  <c r="I13"/>
  <c r="J13" s="1"/>
  <c r="G14" l="1"/>
  <c r="G15" s="1"/>
  <c r="G16" s="1"/>
  <c r="G17" s="1"/>
  <c r="C38"/>
  <c r="D37"/>
  <c r="B41"/>
  <c r="B42" l="1"/>
  <c r="C39"/>
  <c r="D38"/>
  <c r="C40" l="1"/>
  <c r="D39"/>
  <c r="B43"/>
  <c r="F43" s="1"/>
  <c r="B44" l="1"/>
  <c r="C41"/>
  <c r="D40"/>
  <c r="B45" l="1"/>
  <c r="C42"/>
  <c r="D41"/>
  <c r="C43" l="1"/>
  <c r="D42"/>
  <c r="B46"/>
  <c r="B47" l="1"/>
  <c r="C44"/>
  <c r="D43"/>
  <c r="C45" l="1"/>
  <c r="D44"/>
  <c r="B48"/>
  <c r="F48" s="1"/>
  <c r="B49" l="1"/>
  <c r="C46"/>
  <c r="D45"/>
  <c r="C47" l="1"/>
  <c r="D46"/>
  <c r="B50"/>
  <c r="C48" l="1"/>
  <c r="D47"/>
  <c r="B51"/>
  <c r="B52" l="1"/>
  <c r="C49"/>
  <c r="D48"/>
  <c r="C50" l="1"/>
  <c r="D49"/>
  <c r="B53"/>
  <c r="F53" s="1"/>
  <c r="C51" l="1"/>
  <c r="D50"/>
  <c r="B54"/>
  <c r="B55" l="1"/>
  <c r="C52"/>
  <c r="D51"/>
  <c r="C53" l="1"/>
  <c r="D52"/>
  <c r="B56"/>
  <c r="B57" l="1"/>
  <c r="C54"/>
  <c r="D53"/>
  <c r="C55" l="1"/>
  <c r="D54"/>
  <c r="B58"/>
  <c r="F58" s="1"/>
  <c r="C56" l="1"/>
  <c r="D55"/>
  <c r="C57" l="1"/>
  <c r="D56"/>
  <c r="C58" l="1"/>
  <c r="D58" s="1"/>
  <c r="D57"/>
  <c r="J38" l="1"/>
  <c r="G39" s="1"/>
  <c r="G40" s="1"/>
  <c r="G41" s="1"/>
  <c r="G42" s="1"/>
  <c r="I33"/>
  <c r="J33" s="1"/>
  <c r="G34" l="1"/>
  <c r="G35" s="1"/>
  <c r="B9" l="1"/>
  <c r="G36"/>
  <c r="G37" s="1"/>
</calcChain>
</file>

<file path=xl/sharedStrings.xml><?xml version="1.0" encoding="utf-8"?>
<sst xmlns="http://schemas.openxmlformats.org/spreadsheetml/2006/main" count="65" uniqueCount="64">
  <si>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</si>
  <si>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</si>
  <si>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</si>
  <si>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</si>
  <si>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</si>
  <si>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</si>
  <si>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</si>
  <si>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</si>
  <si>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</si>
  <si>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</si>
  <si>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Average Annual Increase in kWh Rate</t>
  </si>
  <si>
    <t>Avg Annual kWh Production</t>
  </si>
  <si>
    <t>Total Installed Price of System (USD)</t>
  </si>
  <si>
    <t>Avg $ Value of Annual Power Production Adjusted for Inflation (USD)</t>
  </si>
  <si>
    <t>Avg $ Value of Annual Power Production (USD)</t>
  </si>
  <si>
    <t>Avg kWh Rate (USD)</t>
  </si>
  <si>
    <t>Average Annual Inflation Rate of Jamaican Dollar</t>
  </si>
  <si>
    <t>Repayment on System (Years)</t>
  </si>
  <si>
    <t>YEAR</t>
  </si>
  <si>
    <t>Cumualtive Cash Flow (USD)</t>
  </si>
  <si>
    <t>Year 4.2</t>
  </si>
  <si>
    <t>Year 4.4</t>
  </si>
  <si>
    <t>Year 4.6</t>
  </si>
  <si>
    <t>Year 4.8</t>
  </si>
  <si>
    <t>Year 3.2</t>
  </si>
  <si>
    <t>Year 3.4</t>
  </si>
  <si>
    <t>Year 3.6</t>
  </si>
  <si>
    <t>Year 3.8</t>
  </si>
  <si>
    <t>Year 5.2</t>
  </si>
  <si>
    <t>Year 5.4</t>
  </si>
  <si>
    <t>Year 5.6</t>
  </si>
  <si>
    <t>Year 5.8</t>
  </si>
  <si>
    <t>Year 2.2</t>
  </si>
  <si>
    <t>Year 2.4</t>
  </si>
  <si>
    <t>Year 2.6</t>
  </si>
  <si>
    <t>Year 2.8</t>
  </si>
  <si>
    <t>Year 1.2</t>
  </si>
  <si>
    <t>Year 1.4</t>
  </si>
  <si>
    <t>Year 1.6</t>
  </si>
  <si>
    <t>Year 1.8</t>
  </si>
  <si>
    <t>Year 6.2</t>
  </si>
  <si>
    <t>Year 6.4</t>
  </si>
  <si>
    <t>Year 6.6</t>
  </si>
  <si>
    <t>Year 6.8</t>
  </si>
  <si>
    <t>Annual Difference/5</t>
  </si>
  <si>
    <t>Annual Difference</t>
  </si>
  <si>
    <t>Year</t>
  </si>
  <si>
    <t>Annual Module Degredation Factor (%)</t>
  </si>
  <si>
    <t>Year 7.2</t>
  </si>
  <si>
    <t>Year 7.4</t>
  </si>
  <si>
    <t>Year 7.6</t>
  </si>
  <si>
    <t>Year 7.8</t>
  </si>
  <si>
    <t>Year 8.2</t>
  </si>
  <si>
    <t>Year 8.4</t>
  </si>
  <si>
    <t>Year 8.6</t>
  </si>
  <si>
    <t>Year 8.8</t>
  </si>
  <si>
    <t>Year 9.2</t>
  </si>
  <si>
    <t>Year 9.4</t>
  </si>
  <si>
    <t>Year 9.6</t>
  </si>
  <si>
    <t>Year 9.8</t>
  </si>
  <si>
    <t>Cumulative kWh Production</t>
  </si>
  <si>
    <t>INPUT CELL</t>
  </si>
  <si>
    <t>OUTPUT CELL</t>
  </si>
  <si>
    <t>LEGEND</t>
  </si>
</sst>
</file>

<file path=xl/styles.xml><?xml version="1.0" encoding="utf-8"?>
<styleSheet xmlns="http://schemas.openxmlformats.org/spreadsheetml/2006/main">
  <numFmts count="6">
    <numFmt numFmtId="164" formatCode="_-* #,##0.00_-;\-* #,##0.00_-;_-* &quot;-&quot;??_-;_-@_-"/>
    <numFmt numFmtId="165" formatCode="_-&quot;$&quot;* #,##0.00_-;\-&quot;$&quot;* #,##0.00_-;_-&quot;$&quot;* &quot;-&quot;??_-;_-@_-"/>
    <numFmt numFmtId="166" formatCode="_-* #,##0_-;\-* #,##0_-;_-* &quot;-&quot;??_-;_-@_-"/>
    <numFmt numFmtId="167" formatCode="0.0"/>
    <numFmt numFmtId="168" formatCode="_-[$$-409]* #,##0.00_ ;_-[$$-409]* \-#,##0.00\ ;_-[$$-409]* &quot;-&quot;??_ ;_-@_ "/>
    <numFmt numFmtId="169" formatCode="0.0%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u val="singleAccounting"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165" fontId="0" fillId="0" borderId="0" xfId="2" applyFont="1"/>
    <xf numFmtId="0" fontId="0" fillId="0" borderId="0" xfId="0" applyAlignment="1">
      <alignment wrapText="1"/>
    </xf>
    <xf numFmtId="165" fontId="2" fillId="0" borderId="0" xfId="2" applyFont="1"/>
    <xf numFmtId="0" fontId="0" fillId="0" borderId="1" xfId="0" applyBorder="1"/>
    <xf numFmtId="167" fontId="0" fillId="0" borderId="0" xfId="0" applyNumberFormat="1"/>
    <xf numFmtId="0" fontId="0" fillId="0" borderId="1" xfId="0" applyBorder="1" applyAlignment="1">
      <alignment wrapText="1"/>
    </xf>
    <xf numFmtId="167" fontId="0" fillId="0" borderId="0" xfId="0" applyNumberFormat="1" applyBorder="1"/>
    <xf numFmtId="9" fontId="0" fillId="0" borderId="0" xfId="3" applyFont="1" applyBorder="1"/>
    <xf numFmtId="165" fontId="0" fillId="0" borderId="0" xfId="2" applyFont="1" applyBorder="1"/>
    <xf numFmtId="165" fontId="2" fillId="0" borderId="0" xfId="2" applyFont="1" applyBorder="1"/>
    <xf numFmtId="0" fontId="0" fillId="0" borderId="0" xfId="0" applyBorder="1" applyAlignment="1">
      <alignment wrapText="1"/>
    </xf>
    <xf numFmtId="0" fontId="0" fillId="0" borderId="0" xfId="0" applyBorder="1"/>
    <xf numFmtId="2" fontId="0" fillId="0" borderId="0" xfId="0" applyNumberFormat="1" applyBorder="1" applyAlignment="1">
      <alignment horizontal="center"/>
    </xf>
    <xf numFmtId="165" fontId="0" fillId="0" borderId="0" xfId="2" applyFont="1" applyBorder="1" applyAlignment="1">
      <alignment horizontal="center"/>
    </xf>
    <xf numFmtId="0" fontId="3" fillId="0" borderId="1" xfId="0" applyFont="1" applyFill="1" applyBorder="1" applyAlignment="1">
      <alignment horizontal="center" wrapText="1"/>
    </xf>
    <xf numFmtId="165" fontId="2" fillId="0" borderId="1" xfId="2" applyFont="1" applyFill="1" applyBorder="1" applyAlignment="1">
      <alignment horizontal="center" wrapText="1"/>
    </xf>
    <xf numFmtId="0" fontId="2" fillId="0" borderId="1" xfId="0" applyFont="1" applyFill="1" applyBorder="1" applyAlignment="1">
      <alignment wrapText="1"/>
    </xf>
    <xf numFmtId="167" fontId="3" fillId="0" borderId="1" xfId="0" applyNumberFormat="1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wrapText="1"/>
    </xf>
    <xf numFmtId="0" fontId="3" fillId="0" borderId="0" xfId="0" applyFont="1" applyFill="1" applyAlignment="1">
      <alignment wrapText="1"/>
    </xf>
    <xf numFmtId="0" fontId="5" fillId="0" borderId="1" xfId="0" applyFont="1" applyBorder="1"/>
    <xf numFmtId="0" fontId="6" fillId="0" borderId="1" xfId="0" applyFont="1" applyBorder="1"/>
    <xf numFmtId="165" fontId="2" fillId="2" borderId="1" xfId="2" applyFont="1" applyFill="1" applyBorder="1" applyAlignment="1">
      <alignment horizontal="center"/>
    </xf>
    <xf numFmtId="165" fontId="2" fillId="4" borderId="1" xfId="2" applyFont="1" applyFill="1" applyBorder="1" applyAlignment="1">
      <alignment horizontal="center"/>
    </xf>
    <xf numFmtId="165" fontId="7" fillId="0" borderId="1" xfId="2" applyFont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165" fontId="4" fillId="0" borderId="1" xfId="2" applyFont="1" applyFill="1" applyBorder="1" applyAlignment="1">
      <alignment horizontal="center"/>
    </xf>
    <xf numFmtId="168" fontId="4" fillId="0" borderId="1" xfId="0" applyNumberFormat="1" applyFont="1" applyFill="1" applyBorder="1"/>
    <xf numFmtId="167" fontId="4" fillId="0" borderId="1" xfId="0" applyNumberFormat="1" applyFont="1" applyFill="1" applyBorder="1" applyAlignment="1">
      <alignment horizontal="center"/>
    </xf>
    <xf numFmtId="168" fontId="4" fillId="0" borderId="2" xfId="0" applyNumberFormat="1" applyFont="1" applyFill="1" applyBorder="1"/>
    <xf numFmtId="0" fontId="4" fillId="0" borderId="0" xfId="0" applyFont="1" applyFill="1"/>
    <xf numFmtId="0" fontId="4" fillId="0" borderId="1" xfId="0" applyFont="1" applyFill="1" applyBorder="1"/>
    <xf numFmtId="9" fontId="0" fillId="0" borderId="1" xfId="3" applyFont="1" applyBorder="1" applyAlignment="1">
      <alignment wrapText="1"/>
    </xf>
    <xf numFmtId="165" fontId="0" fillId="0" borderId="1" xfId="2" applyFont="1" applyBorder="1" applyAlignment="1">
      <alignment wrapText="1"/>
    </xf>
    <xf numFmtId="169" fontId="0" fillId="0" borderId="0" xfId="3" applyNumberFormat="1" applyFont="1" applyAlignment="1">
      <alignment wrapText="1"/>
    </xf>
    <xf numFmtId="165" fontId="5" fillId="2" borderId="1" xfId="2" applyFont="1" applyFill="1" applyBorder="1" applyAlignment="1">
      <alignment wrapText="1"/>
    </xf>
    <xf numFmtId="165" fontId="2" fillId="0" borderId="0" xfId="2" applyFont="1" applyAlignment="1">
      <alignment wrapText="1"/>
    </xf>
    <xf numFmtId="167" fontId="6" fillId="4" borderId="1" xfId="0" applyNumberFormat="1" applyFont="1" applyFill="1" applyBorder="1" applyAlignment="1">
      <alignment wrapText="1"/>
    </xf>
    <xf numFmtId="1" fontId="4" fillId="0" borderId="1" xfId="0" applyNumberFormat="1" applyFont="1" applyFill="1" applyBorder="1" applyAlignment="1">
      <alignment horizontal="center" wrapText="1"/>
    </xf>
    <xf numFmtId="2" fontId="0" fillId="0" borderId="0" xfId="0" applyNumberFormat="1" applyBorder="1" applyAlignment="1">
      <alignment horizontal="center" wrapText="1"/>
    </xf>
    <xf numFmtId="166" fontId="3" fillId="0" borderId="1" xfId="1" applyNumberFormat="1" applyFont="1" applyFill="1" applyBorder="1" applyAlignment="1">
      <alignment horizontal="center" wrapText="1"/>
    </xf>
    <xf numFmtId="2" fontId="4" fillId="3" borderId="1" xfId="0" applyNumberFormat="1" applyFont="1" applyFill="1" applyBorder="1" applyAlignment="1">
      <alignment horizontal="center"/>
    </xf>
    <xf numFmtId="1" fontId="4" fillId="3" borderId="1" xfId="0" applyNumberFormat="1" applyFont="1" applyFill="1" applyBorder="1" applyAlignment="1">
      <alignment horizontal="center" wrapText="1"/>
    </xf>
    <xf numFmtId="165" fontId="4" fillId="3" borderId="1" xfId="2" applyFont="1" applyFill="1" applyBorder="1" applyAlignment="1">
      <alignment horizontal="center"/>
    </xf>
    <xf numFmtId="168" fontId="4" fillId="3" borderId="1" xfId="0" applyNumberFormat="1" applyFont="1" applyFill="1" applyBorder="1"/>
    <xf numFmtId="164" fontId="4" fillId="3" borderId="1" xfId="2" applyNumberFormat="1" applyFont="1" applyFill="1" applyBorder="1" applyAlignment="1">
      <alignment horizontal="center"/>
    </xf>
    <xf numFmtId="1" fontId="5" fillId="2" borderId="1" xfId="0" applyNumberFormat="1" applyFont="1" applyFill="1" applyBorder="1" applyAlignment="1">
      <alignment horizontal="center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68"/>
  <sheetViews>
    <sheetView tabSelected="1" topLeftCell="A4" zoomScale="70" zoomScaleNormal="70" workbookViewId="0">
      <selection activeCell="G30" sqref="G30"/>
    </sheetView>
  </sheetViews>
  <sheetFormatPr defaultRowHeight="14.4"/>
  <cols>
    <col min="1" max="1" width="48.6640625" bestFit="1" customWidth="1"/>
    <col min="2" max="2" width="21.6640625" style="2" customWidth="1"/>
    <col min="3" max="3" width="15.5546875" style="1" customWidth="1"/>
    <col min="4" max="4" width="19.88671875" style="1" customWidth="1"/>
    <col min="5" max="5" width="25.44140625" style="1" customWidth="1"/>
    <col min="6" max="6" width="16.44140625" style="1" customWidth="1"/>
    <col min="7" max="7" width="19.44140625" customWidth="1"/>
    <col min="8" max="8" width="9.109375" style="5" customWidth="1"/>
    <col min="9" max="9" width="14.5546875" customWidth="1"/>
    <col min="10" max="10" width="16.88671875" customWidth="1"/>
    <col min="12" max="12" width="10.33203125" bestFit="1" customWidth="1"/>
  </cols>
  <sheetData>
    <row r="1" spans="1:10" ht="24.6">
      <c r="A1" s="6" t="s">
        <v>10</v>
      </c>
      <c r="B1" s="34">
        <v>0.1</v>
      </c>
      <c r="E1" s="26" t="s">
        <v>63</v>
      </c>
      <c r="I1" s="8"/>
    </row>
    <row r="2" spans="1:10">
      <c r="A2" s="6" t="s">
        <v>16</v>
      </c>
      <c r="B2" s="34">
        <v>0.15</v>
      </c>
      <c r="E2" s="24" t="s">
        <v>61</v>
      </c>
      <c r="I2" s="8"/>
    </row>
    <row r="3" spans="1:10">
      <c r="A3" s="4" t="s">
        <v>15</v>
      </c>
      <c r="B3" s="35">
        <v>0.4</v>
      </c>
      <c r="E3" s="25" t="s">
        <v>62</v>
      </c>
      <c r="I3" s="9"/>
    </row>
    <row r="4" spans="1:10">
      <c r="A4" t="s">
        <v>47</v>
      </c>
      <c r="B4" s="36">
        <v>5.0000000000000001E-3</v>
      </c>
    </row>
    <row r="5" spans="1:10">
      <c r="B5" s="36"/>
    </row>
    <row r="6" spans="1:10">
      <c r="B6" s="36"/>
    </row>
    <row r="7" spans="1:10" ht="21">
      <c r="A7" s="22" t="s">
        <v>12</v>
      </c>
      <c r="B7" s="37">
        <v>10453.66</v>
      </c>
      <c r="I7" s="10"/>
    </row>
    <row r="8" spans="1:10">
      <c r="B8" s="38"/>
      <c r="I8" s="3"/>
    </row>
    <row r="9" spans="1:10" ht="21">
      <c r="A9" s="23" t="s">
        <v>17</v>
      </c>
      <c r="B9" s="39">
        <f>VLOOKUP(B7,G12:H58,2)</f>
        <v>4.4000000000000004</v>
      </c>
      <c r="I9" s="7"/>
    </row>
    <row r="10" spans="1:10">
      <c r="A10" s="12"/>
      <c r="B10" s="11"/>
      <c r="C10" s="9"/>
      <c r="D10" s="9"/>
      <c r="E10" s="9"/>
      <c r="F10" s="9"/>
      <c r="G10" s="7"/>
      <c r="H10" s="7"/>
      <c r="I10" s="7"/>
    </row>
    <row r="11" spans="1:10">
      <c r="A11" s="12"/>
      <c r="B11" s="11"/>
      <c r="C11" s="9"/>
      <c r="D11" s="9"/>
      <c r="E11" s="9"/>
      <c r="F11" s="9"/>
      <c r="G11" s="7"/>
      <c r="H11" s="7"/>
      <c r="I11" s="7"/>
    </row>
    <row r="12" spans="1:10" s="21" customFormat="1" ht="66.75" customHeight="1">
      <c r="A12" s="15" t="s">
        <v>18</v>
      </c>
      <c r="B12" s="42" t="s">
        <v>11</v>
      </c>
      <c r="C12" s="16" t="s">
        <v>15</v>
      </c>
      <c r="D12" s="17" t="s">
        <v>14</v>
      </c>
      <c r="E12" s="17" t="s">
        <v>13</v>
      </c>
      <c r="F12" s="17" t="s">
        <v>60</v>
      </c>
      <c r="G12" s="15" t="s">
        <v>19</v>
      </c>
      <c r="H12" s="18" t="s">
        <v>46</v>
      </c>
      <c r="I12" s="19" t="s">
        <v>45</v>
      </c>
      <c r="J12" s="20" t="s">
        <v>44</v>
      </c>
    </row>
    <row r="13" spans="1:10" s="32" customFormat="1" ht="21">
      <c r="A13" s="27" t="s">
        <v>0</v>
      </c>
      <c r="B13" s="48">
        <v>4045</v>
      </c>
      <c r="C13" s="28">
        <f>B3</f>
        <v>0.4</v>
      </c>
      <c r="D13" s="28">
        <f t="shared" ref="D13:D58" si="0">B13*C13</f>
        <v>1618</v>
      </c>
      <c r="E13" s="28">
        <f>D13</f>
        <v>1618</v>
      </c>
      <c r="F13" s="28">
        <f>B13</f>
        <v>4045</v>
      </c>
      <c r="G13" s="29">
        <f>E13</f>
        <v>1618</v>
      </c>
      <c r="H13" s="30">
        <v>1</v>
      </c>
      <c r="I13" s="31">
        <f>G18-G13</f>
        <v>2044.1118578598125</v>
      </c>
      <c r="J13" s="29">
        <f>I13/5</f>
        <v>408.82237157196249</v>
      </c>
    </row>
    <row r="14" spans="1:10" s="32" customFormat="1" ht="15.6">
      <c r="A14" s="27" t="s">
        <v>36</v>
      </c>
      <c r="B14" s="40">
        <f t="shared" ref="B14:B58" si="1">B13-(B13*($B$4/5))</f>
        <v>4040.9549999999999</v>
      </c>
      <c r="C14" s="28">
        <f>C13+(B3*($B$1/5))</f>
        <v>0.40800000000000003</v>
      </c>
      <c r="D14" s="28">
        <f t="shared" si="0"/>
        <v>1648.70964</v>
      </c>
      <c r="E14" s="28">
        <f>D14+(D14*$B$2)</f>
        <v>1896.0160860000001</v>
      </c>
      <c r="F14" s="28"/>
      <c r="G14" s="29">
        <f>G13+$J$13</f>
        <v>2026.8223715719625</v>
      </c>
      <c r="H14" s="30">
        <v>1.2</v>
      </c>
      <c r="I14" s="31"/>
      <c r="J14" s="33"/>
    </row>
    <row r="15" spans="1:10" s="32" customFormat="1" ht="15.6">
      <c r="A15" s="27" t="s">
        <v>37</v>
      </c>
      <c r="B15" s="40">
        <f t="shared" si="1"/>
        <v>4036.914045</v>
      </c>
      <c r="C15" s="28">
        <f t="shared" ref="C15:C58" si="2">C14+(C14*($B$1/5))</f>
        <v>0.41616000000000003</v>
      </c>
      <c r="D15" s="28">
        <f t="shared" si="0"/>
        <v>1680.0021489672001</v>
      </c>
      <c r="E15" s="28">
        <f>D15+(D15*$B$2)</f>
        <v>1932.0024713122802</v>
      </c>
      <c r="F15" s="28"/>
      <c r="G15" s="29">
        <f>G14+$J$13</f>
        <v>2435.6447431439251</v>
      </c>
      <c r="H15" s="30">
        <v>1.4</v>
      </c>
      <c r="I15" s="29"/>
      <c r="J15" s="33"/>
    </row>
    <row r="16" spans="1:10" s="32" customFormat="1" ht="15.6">
      <c r="A16" s="27" t="s">
        <v>38</v>
      </c>
      <c r="B16" s="40">
        <f t="shared" si="1"/>
        <v>4032.8771309550002</v>
      </c>
      <c r="C16" s="28">
        <f t="shared" si="2"/>
        <v>0.4244832</v>
      </c>
      <c r="D16" s="28">
        <f t="shared" si="0"/>
        <v>1711.8885897545977</v>
      </c>
      <c r="E16" s="28">
        <f>D16+(D16*$B$2)</f>
        <v>1968.6718782177873</v>
      </c>
      <c r="F16" s="28"/>
      <c r="G16" s="29">
        <f>G15+$J$13</f>
        <v>2844.4671147158874</v>
      </c>
      <c r="H16" s="30">
        <v>1.6</v>
      </c>
      <c r="I16" s="29"/>
      <c r="J16" s="33"/>
    </row>
    <row r="17" spans="1:10" s="32" customFormat="1" ht="15.6">
      <c r="A17" s="27" t="s">
        <v>39</v>
      </c>
      <c r="B17" s="40">
        <f t="shared" si="1"/>
        <v>4028.8442538240452</v>
      </c>
      <c r="C17" s="28">
        <f t="shared" si="2"/>
        <v>0.43297286400000001</v>
      </c>
      <c r="D17" s="28">
        <f t="shared" si="0"/>
        <v>1744.3802351881397</v>
      </c>
      <c r="E17" s="28">
        <f>D17+(D17*$B$2)</f>
        <v>2006.0372704663607</v>
      </c>
      <c r="F17" s="28"/>
      <c r="G17" s="29">
        <f>G16+$J$13</f>
        <v>3253.2894862878497</v>
      </c>
      <c r="H17" s="30">
        <v>1.8</v>
      </c>
      <c r="I17" s="29"/>
      <c r="J17" s="33"/>
    </row>
    <row r="18" spans="1:10" s="32" customFormat="1" ht="15.6">
      <c r="A18" s="43" t="s">
        <v>1</v>
      </c>
      <c r="B18" s="44">
        <f t="shared" si="1"/>
        <v>4024.8154095702212</v>
      </c>
      <c r="C18" s="45">
        <f t="shared" si="2"/>
        <v>0.44163232128000002</v>
      </c>
      <c r="D18" s="45">
        <f t="shared" si="0"/>
        <v>1777.4885720520108</v>
      </c>
      <c r="E18" s="45">
        <f>D18+(D18*$B$2)</f>
        <v>2044.1118578598125</v>
      </c>
      <c r="F18" s="45">
        <f>F13+B18</f>
        <v>8069.8154095702212</v>
      </c>
      <c r="G18" s="46">
        <f>G13+E18</f>
        <v>3662.1118578598125</v>
      </c>
      <c r="H18" s="30">
        <v>2</v>
      </c>
      <c r="I18" s="29">
        <f>G23-G18</f>
        <v>2369.6858817860866</v>
      </c>
      <c r="J18" s="29">
        <f>I18/5</f>
        <v>473.93717635721731</v>
      </c>
    </row>
    <row r="19" spans="1:10" s="32" customFormat="1" ht="15.6">
      <c r="A19" s="27" t="s">
        <v>32</v>
      </c>
      <c r="B19" s="40">
        <f t="shared" si="1"/>
        <v>4020.7905941606509</v>
      </c>
      <c r="C19" s="28">
        <f t="shared" si="2"/>
        <v>0.45046496770560002</v>
      </c>
      <c r="D19" s="28">
        <f t="shared" si="0"/>
        <v>1811.2253051495579</v>
      </c>
      <c r="E19" s="28">
        <f t="shared" ref="E19:E27" si="3">E18+(E18*($B$2/5))</f>
        <v>2105.4352135956069</v>
      </c>
      <c r="F19" s="28"/>
      <c r="G19" s="29">
        <f>G18+$J$18</f>
        <v>4136.0490342170297</v>
      </c>
      <c r="H19" s="30">
        <v>2.2000000000000002</v>
      </c>
      <c r="I19" s="29"/>
      <c r="J19" s="33"/>
    </row>
    <row r="20" spans="1:10" s="32" customFormat="1" ht="15.6">
      <c r="A20" s="27" t="s">
        <v>33</v>
      </c>
      <c r="B20" s="40">
        <f t="shared" si="1"/>
        <v>4016.7698035664903</v>
      </c>
      <c r="C20" s="28">
        <f t="shared" si="2"/>
        <v>0.459474267059712</v>
      </c>
      <c r="D20" s="28">
        <f t="shared" si="0"/>
        <v>1845.6023614412966</v>
      </c>
      <c r="E20" s="28">
        <f t="shared" si="3"/>
        <v>2168.5982700034751</v>
      </c>
      <c r="F20" s="28"/>
      <c r="G20" s="29">
        <f>G19+$J$18</f>
        <v>4609.9862105742468</v>
      </c>
      <c r="H20" s="30">
        <v>2.4</v>
      </c>
      <c r="I20" s="29"/>
      <c r="J20" s="33"/>
    </row>
    <row r="21" spans="1:10" s="32" customFormat="1" ht="15.6">
      <c r="A21" s="27" t="s">
        <v>34</v>
      </c>
      <c r="B21" s="40">
        <f t="shared" si="1"/>
        <v>4012.7530337629237</v>
      </c>
      <c r="C21" s="28">
        <f t="shared" si="2"/>
        <v>0.46866375240090624</v>
      </c>
      <c r="D21" s="28">
        <f t="shared" si="0"/>
        <v>1880.6318942614523</v>
      </c>
      <c r="E21" s="28">
        <f t="shared" si="3"/>
        <v>2233.6562181035792</v>
      </c>
      <c r="F21" s="28"/>
      <c r="G21" s="29">
        <f>G20+$J$18</f>
        <v>5083.9233869314639</v>
      </c>
      <c r="H21" s="30">
        <v>2.6</v>
      </c>
      <c r="I21" s="29"/>
      <c r="J21" s="33"/>
    </row>
    <row r="22" spans="1:10" s="32" customFormat="1" ht="15.6">
      <c r="A22" s="27" t="s">
        <v>35</v>
      </c>
      <c r="B22" s="40">
        <f t="shared" si="1"/>
        <v>4008.7402807291605</v>
      </c>
      <c r="C22" s="28">
        <f t="shared" si="2"/>
        <v>0.47803702744892435</v>
      </c>
      <c r="D22" s="28">
        <f t="shared" si="0"/>
        <v>1916.3262876145343</v>
      </c>
      <c r="E22" s="28">
        <f t="shared" si="3"/>
        <v>2300.6659046466866</v>
      </c>
      <c r="F22" s="28"/>
      <c r="G22" s="29">
        <f>G21+$J$18</f>
        <v>5557.8605632886811</v>
      </c>
      <c r="H22" s="30">
        <v>2.8</v>
      </c>
      <c r="I22" s="29"/>
      <c r="J22" s="33"/>
    </row>
    <row r="23" spans="1:10" s="32" customFormat="1" ht="15.6">
      <c r="A23" s="43" t="s">
        <v>2</v>
      </c>
      <c r="B23" s="44">
        <f t="shared" si="1"/>
        <v>4004.7315404484316</v>
      </c>
      <c r="C23" s="45">
        <f t="shared" si="2"/>
        <v>0.48759776799790283</v>
      </c>
      <c r="D23" s="45">
        <f t="shared" si="0"/>
        <v>1952.6981605534584</v>
      </c>
      <c r="E23" s="45">
        <f t="shared" si="3"/>
        <v>2369.6858817860871</v>
      </c>
      <c r="F23" s="45">
        <f>F18+B23</f>
        <v>12074.546950018652</v>
      </c>
      <c r="G23" s="46">
        <f>G18+E23</f>
        <v>6031.7977396458991</v>
      </c>
      <c r="H23" s="30">
        <v>3</v>
      </c>
      <c r="I23" s="29">
        <f>G28-G23</f>
        <v>2747.1154069893455</v>
      </c>
      <c r="J23" s="29">
        <f>I23/5</f>
        <v>549.42308139786905</v>
      </c>
    </row>
    <row r="24" spans="1:10" s="32" customFormat="1" ht="15.6">
      <c r="A24" s="27" t="s">
        <v>24</v>
      </c>
      <c r="B24" s="40">
        <f t="shared" si="1"/>
        <v>4000.726808907983</v>
      </c>
      <c r="C24" s="28">
        <f t="shared" si="2"/>
        <v>0.49734972335786087</v>
      </c>
      <c r="D24" s="28">
        <f t="shared" si="0"/>
        <v>1989.760371640763</v>
      </c>
      <c r="E24" s="28">
        <f t="shared" si="3"/>
        <v>2440.7764582396699</v>
      </c>
      <c r="F24" s="28"/>
      <c r="G24" s="29">
        <f>G23+$J$23</f>
        <v>6581.2208210437684</v>
      </c>
      <c r="H24" s="30">
        <v>3.2</v>
      </c>
      <c r="I24" s="29"/>
      <c r="J24" s="33"/>
    </row>
    <row r="25" spans="1:10" s="32" customFormat="1" ht="15.6">
      <c r="A25" s="27" t="s">
        <v>25</v>
      </c>
      <c r="B25" s="40">
        <f t="shared" si="1"/>
        <v>3996.726082099075</v>
      </c>
      <c r="C25" s="28">
        <f t="shared" si="2"/>
        <v>0.50729671782501806</v>
      </c>
      <c r="D25" s="28">
        <f t="shared" si="0"/>
        <v>2027.5260234945044</v>
      </c>
      <c r="E25" s="28">
        <f t="shared" si="3"/>
        <v>2513.9997519868598</v>
      </c>
      <c r="F25" s="28"/>
      <c r="G25" s="29">
        <f>G24+$J$23</f>
        <v>7130.6439024416377</v>
      </c>
      <c r="H25" s="30">
        <v>3.4</v>
      </c>
      <c r="I25" s="29"/>
      <c r="J25" s="33"/>
    </row>
    <row r="26" spans="1:10" s="32" customFormat="1" ht="15.6">
      <c r="A26" s="27" t="s">
        <v>26</v>
      </c>
      <c r="B26" s="40">
        <f t="shared" si="1"/>
        <v>3992.729356016976</v>
      </c>
      <c r="C26" s="28">
        <f t="shared" si="2"/>
        <v>0.51744265218151841</v>
      </c>
      <c r="D26" s="28">
        <f t="shared" si="0"/>
        <v>2066.00846742043</v>
      </c>
      <c r="E26" s="28">
        <f t="shared" si="3"/>
        <v>2589.4197445464656</v>
      </c>
      <c r="F26" s="28"/>
      <c r="G26" s="29">
        <f>G25+$J$23</f>
        <v>7680.066983839507</v>
      </c>
      <c r="H26" s="30">
        <v>3.6</v>
      </c>
      <c r="I26" s="29"/>
      <c r="J26" s="33"/>
    </row>
    <row r="27" spans="1:10" s="32" customFormat="1" ht="15.6">
      <c r="A27" s="27" t="s">
        <v>27</v>
      </c>
      <c r="B27" s="40">
        <f t="shared" si="1"/>
        <v>3988.7366266609592</v>
      </c>
      <c r="C27" s="28">
        <f t="shared" si="2"/>
        <v>0.52779150522514873</v>
      </c>
      <c r="D27" s="28">
        <f t="shared" si="0"/>
        <v>2105.2213081320697</v>
      </c>
      <c r="E27" s="28">
        <f t="shared" si="3"/>
        <v>2667.1023368828596</v>
      </c>
      <c r="F27" s="28"/>
      <c r="G27" s="29">
        <f>G26+$J$23</f>
        <v>8229.4900652373763</v>
      </c>
      <c r="H27" s="30">
        <v>3.8</v>
      </c>
      <c r="I27" s="29"/>
      <c r="J27" s="33"/>
    </row>
    <row r="28" spans="1:10" s="32" customFormat="1" ht="15.6">
      <c r="A28" s="43" t="s">
        <v>3</v>
      </c>
      <c r="B28" s="44">
        <f t="shared" si="1"/>
        <v>3984.7478900342985</v>
      </c>
      <c r="C28" s="45">
        <f t="shared" si="2"/>
        <v>0.53834733532965173</v>
      </c>
      <c r="D28" s="45">
        <f t="shared" si="0"/>
        <v>2145.1784085604168</v>
      </c>
      <c r="E28" s="45">
        <f>E27+(E27*($B$2/5))</f>
        <v>2747.1154069893455</v>
      </c>
      <c r="F28" s="47">
        <f>F23+B28</f>
        <v>16059.294840052949</v>
      </c>
      <c r="G28" s="46">
        <f>G23+E28</f>
        <v>8778.9131466352446</v>
      </c>
      <c r="H28" s="30">
        <v>4</v>
      </c>
      <c r="I28" s="29">
        <f>G33-G28</f>
        <v>3184.6596704328404</v>
      </c>
      <c r="J28" s="29">
        <f>I28/5</f>
        <v>636.93193408656805</v>
      </c>
    </row>
    <row r="29" spans="1:10" s="32" customFormat="1" ht="15.6">
      <c r="A29" s="27" t="s">
        <v>20</v>
      </c>
      <c r="B29" s="40">
        <f t="shared" si="1"/>
        <v>3980.7631421442643</v>
      </c>
      <c r="C29" s="28">
        <f t="shared" si="2"/>
        <v>0.54911428203624479</v>
      </c>
      <c r="D29" s="28">
        <f t="shared" si="0"/>
        <v>2185.8938947548936</v>
      </c>
      <c r="E29" s="28">
        <f t="shared" ref="E29:E58" si="4">E28+(E28*($B$2/5))</f>
        <v>2829.5288691990258</v>
      </c>
      <c r="F29" s="28"/>
      <c r="G29" s="29">
        <f>G28+$J$28</f>
        <v>9415.8450807218123</v>
      </c>
      <c r="H29" s="30">
        <v>4.2</v>
      </c>
      <c r="I29" s="29"/>
      <c r="J29" s="33"/>
    </row>
    <row r="30" spans="1:10" s="32" customFormat="1" ht="15.6">
      <c r="A30" s="27" t="s">
        <v>21</v>
      </c>
      <c r="B30" s="40">
        <f t="shared" si="1"/>
        <v>3976.7823790021203</v>
      </c>
      <c r="C30" s="28">
        <f t="shared" si="2"/>
        <v>0.56009656767696969</v>
      </c>
      <c r="D30" s="28">
        <f t="shared" si="0"/>
        <v>2227.3821608773414</v>
      </c>
      <c r="E30" s="28">
        <f t="shared" si="4"/>
        <v>2914.4147352749965</v>
      </c>
      <c r="F30" s="28"/>
      <c r="G30" s="29">
        <f>G29+$J$28</f>
        <v>10052.77701480838</v>
      </c>
      <c r="H30" s="30">
        <v>4.4000000000000004</v>
      </c>
      <c r="I30" s="29"/>
      <c r="J30" s="33"/>
    </row>
    <row r="31" spans="1:10" s="32" customFormat="1" ht="15.6">
      <c r="A31" s="27" t="s">
        <v>22</v>
      </c>
      <c r="B31" s="40">
        <f t="shared" si="1"/>
        <v>3972.8055966231182</v>
      </c>
      <c r="C31" s="28">
        <f t="shared" si="2"/>
        <v>0.57129849903050911</v>
      </c>
      <c r="D31" s="28">
        <f t="shared" si="0"/>
        <v>2269.6578742907936</v>
      </c>
      <c r="E31" s="28">
        <f t="shared" si="4"/>
        <v>3001.8471773332462</v>
      </c>
      <c r="F31" s="28"/>
      <c r="G31" s="29">
        <f>G30+$J$28</f>
        <v>10689.708948894948</v>
      </c>
      <c r="H31" s="30">
        <v>4.5999999999999996</v>
      </c>
      <c r="I31" s="29"/>
      <c r="J31" s="33"/>
    </row>
    <row r="32" spans="1:10" s="32" customFormat="1" ht="15.6">
      <c r="A32" s="27" t="s">
        <v>23</v>
      </c>
      <c r="B32" s="40">
        <f t="shared" si="1"/>
        <v>3968.8327910264952</v>
      </c>
      <c r="C32" s="28">
        <f t="shared" si="2"/>
        <v>0.58272446901111929</v>
      </c>
      <c r="D32" s="28">
        <f t="shared" si="0"/>
        <v>2312.7359807448329</v>
      </c>
      <c r="E32" s="28">
        <f t="shared" si="4"/>
        <v>3091.9025926532436</v>
      </c>
      <c r="F32" s="28"/>
      <c r="G32" s="29">
        <f>G31+$J$28</f>
        <v>11326.640882981515</v>
      </c>
      <c r="H32" s="30">
        <v>4.8</v>
      </c>
      <c r="I32" s="29"/>
      <c r="J32" s="33"/>
    </row>
    <row r="33" spans="1:10" s="32" customFormat="1" ht="15.6">
      <c r="A33" s="43" t="s">
        <v>4</v>
      </c>
      <c r="B33" s="44">
        <f t="shared" si="1"/>
        <v>3964.8639582354685</v>
      </c>
      <c r="C33" s="45">
        <f t="shared" si="2"/>
        <v>0.59437895839134169</v>
      </c>
      <c r="D33" s="45">
        <f t="shared" si="0"/>
        <v>2356.6317096593698</v>
      </c>
      <c r="E33" s="45">
        <f t="shared" si="4"/>
        <v>3184.6596704328408</v>
      </c>
      <c r="F33" s="45">
        <f>F28+B33</f>
        <v>20024.158798288419</v>
      </c>
      <c r="G33" s="46">
        <f>G28+E33</f>
        <v>11963.572817068085</v>
      </c>
      <c r="H33" s="30">
        <v>5</v>
      </c>
      <c r="I33" s="29">
        <f>G38-G33</f>
        <v>3691.8933914015743</v>
      </c>
      <c r="J33" s="29">
        <f>I33/5</f>
        <v>738.37867828031483</v>
      </c>
    </row>
    <row r="34" spans="1:10" s="32" customFormat="1" ht="15.6">
      <c r="A34" s="27" t="s">
        <v>28</v>
      </c>
      <c r="B34" s="40">
        <f t="shared" si="1"/>
        <v>3960.899094277233</v>
      </c>
      <c r="C34" s="28">
        <f t="shared" si="2"/>
        <v>0.60626653755916848</v>
      </c>
      <c r="D34" s="28">
        <f t="shared" si="0"/>
        <v>2401.3605795087046</v>
      </c>
      <c r="E34" s="28">
        <f t="shared" si="4"/>
        <v>3280.1994605458262</v>
      </c>
      <c r="F34" s="28"/>
      <c r="G34" s="29">
        <f>G33+$J$33</f>
        <v>12701.951495348399</v>
      </c>
      <c r="H34" s="30">
        <v>5.2</v>
      </c>
      <c r="I34" s="29"/>
      <c r="J34" s="33"/>
    </row>
    <row r="35" spans="1:10" s="32" customFormat="1" ht="15.6">
      <c r="A35" s="27" t="s">
        <v>29</v>
      </c>
      <c r="B35" s="40">
        <f t="shared" si="1"/>
        <v>3956.938195182956</v>
      </c>
      <c r="C35" s="28">
        <f t="shared" si="2"/>
        <v>0.61839186831035187</v>
      </c>
      <c r="D35" s="28">
        <f t="shared" si="0"/>
        <v>2446.9384033077799</v>
      </c>
      <c r="E35" s="28">
        <f t="shared" si="4"/>
        <v>3378.6054443622011</v>
      </c>
      <c r="F35" s="28"/>
      <c r="G35" s="29">
        <f>G34+$J$33</f>
        <v>13440.330173628714</v>
      </c>
      <c r="H35" s="30">
        <v>5.4</v>
      </c>
      <c r="I35" s="31"/>
      <c r="J35" s="33"/>
    </row>
    <row r="36" spans="1:10" s="32" customFormat="1" ht="15.6">
      <c r="A36" s="27" t="s">
        <v>30</v>
      </c>
      <c r="B36" s="40">
        <f t="shared" si="1"/>
        <v>3952.9812569877731</v>
      </c>
      <c r="C36" s="28">
        <f t="shared" si="2"/>
        <v>0.63075970567655892</v>
      </c>
      <c r="D36" s="28">
        <f t="shared" si="0"/>
        <v>2493.3812942025615</v>
      </c>
      <c r="E36" s="28">
        <f t="shared" si="4"/>
        <v>3479.9636076930669</v>
      </c>
      <c r="F36" s="28"/>
      <c r="G36" s="29">
        <f>G35+$J$33</f>
        <v>14178.708851909028</v>
      </c>
      <c r="H36" s="30">
        <v>5.6</v>
      </c>
      <c r="I36" s="31"/>
      <c r="J36" s="33"/>
    </row>
    <row r="37" spans="1:10" s="32" customFormat="1" ht="15.6">
      <c r="A37" s="27" t="s">
        <v>31</v>
      </c>
      <c r="B37" s="40">
        <f t="shared" si="1"/>
        <v>3949.0282757307855</v>
      </c>
      <c r="C37" s="28">
        <f t="shared" si="2"/>
        <v>0.6433748997900901</v>
      </c>
      <c r="D37" s="28">
        <f t="shared" si="0"/>
        <v>2540.7056711665264</v>
      </c>
      <c r="E37" s="28">
        <f t="shared" si="4"/>
        <v>3584.3625159238591</v>
      </c>
      <c r="F37" s="28"/>
      <c r="G37" s="29">
        <f>G36+$J$33</f>
        <v>14917.087530189343</v>
      </c>
      <c r="H37" s="30">
        <v>5.8</v>
      </c>
      <c r="I37" s="31"/>
      <c r="J37" s="33"/>
    </row>
    <row r="38" spans="1:10" s="32" customFormat="1" ht="15.6">
      <c r="A38" s="43" t="s">
        <v>5</v>
      </c>
      <c r="B38" s="44">
        <f t="shared" si="1"/>
        <v>3945.0792474550549</v>
      </c>
      <c r="C38" s="45">
        <f t="shared" si="2"/>
        <v>0.65624239778589188</v>
      </c>
      <c r="D38" s="45">
        <f t="shared" si="0"/>
        <v>2588.9282648052672</v>
      </c>
      <c r="E38" s="45">
        <f t="shared" si="4"/>
        <v>3691.8933914015747</v>
      </c>
      <c r="F38" s="45">
        <f>F33+B38</f>
        <v>23969.238045743474</v>
      </c>
      <c r="G38" s="46">
        <f>G33+E38</f>
        <v>15655.466208469659</v>
      </c>
      <c r="H38" s="30">
        <v>6</v>
      </c>
      <c r="I38" s="31">
        <f>G43-G38</f>
        <v>4279.9162937313467</v>
      </c>
      <c r="J38" s="29">
        <f>I38/5</f>
        <v>855.98325874626937</v>
      </c>
    </row>
    <row r="39" spans="1:10" s="32" customFormat="1" ht="15.6">
      <c r="A39" s="27" t="s">
        <v>40</v>
      </c>
      <c r="B39" s="40">
        <f t="shared" si="1"/>
        <v>3941.1341682075999</v>
      </c>
      <c r="C39" s="28">
        <f t="shared" si="2"/>
        <v>0.66936724574160977</v>
      </c>
      <c r="D39" s="28">
        <f t="shared" si="0"/>
        <v>2638.0661232712714</v>
      </c>
      <c r="E39" s="28">
        <f t="shared" si="4"/>
        <v>3802.6501931436219</v>
      </c>
      <c r="F39" s="28"/>
      <c r="G39" s="29">
        <f>G38+$J$38</f>
        <v>16511.449467215927</v>
      </c>
      <c r="H39" s="30">
        <v>6.2</v>
      </c>
      <c r="I39" s="31"/>
      <c r="J39" s="33"/>
    </row>
    <row r="40" spans="1:10" s="32" customFormat="1" ht="15.6">
      <c r="A40" s="27" t="s">
        <v>41</v>
      </c>
      <c r="B40" s="40">
        <f t="shared" si="1"/>
        <v>3937.1930340393924</v>
      </c>
      <c r="C40" s="28">
        <f t="shared" si="2"/>
        <v>0.68275459065644195</v>
      </c>
      <c r="D40" s="28">
        <f t="shared" si="0"/>
        <v>2688.1366182909601</v>
      </c>
      <c r="E40" s="28">
        <f t="shared" si="4"/>
        <v>3916.7296989379306</v>
      </c>
      <c r="F40" s="28"/>
      <c r="G40" s="29">
        <f>G39+$J$38</f>
        <v>17367.432725962197</v>
      </c>
      <c r="H40" s="30">
        <v>6.4</v>
      </c>
      <c r="I40" s="31"/>
      <c r="J40" s="33"/>
    </row>
    <row r="41" spans="1:10" s="32" customFormat="1" ht="15.6">
      <c r="A41" s="27" t="s">
        <v>42</v>
      </c>
      <c r="B41" s="40">
        <f t="shared" si="1"/>
        <v>3933.255841005353</v>
      </c>
      <c r="C41" s="28">
        <f t="shared" si="2"/>
        <v>0.6964096824695708</v>
      </c>
      <c r="D41" s="28">
        <f t="shared" si="0"/>
        <v>2739.1574513061223</v>
      </c>
      <c r="E41" s="28">
        <f t="shared" si="4"/>
        <v>4034.2315899060686</v>
      </c>
      <c r="F41" s="28"/>
      <c r="G41" s="29">
        <f>G40+$J$38</f>
        <v>18223.415984708467</v>
      </c>
      <c r="H41" s="30">
        <v>6.6</v>
      </c>
      <c r="I41" s="31"/>
      <c r="J41" s="33"/>
    </row>
    <row r="42" spans="1:10" s="32" customFormat="1" ht="15.6">
      <c r="A42" s="27" t="s">
        <v>43</v>
      </c>
      <c r="B42" s="40">
        <f t="shared" si="1"/>
        <v>3929.3225851643474</v>
      </c>
      <c r="C42" s="28">
        <f t="shared" si="2"/>
        <v>0.71033787611896226</v>
      </c>
      <c r="D42" s="28">
        <f t="shared" si="0"/>
        <v>2791.1466597319127</v>
      </c>
      <c r="E42" s="28">
        <f t="shared" si="4"/>
        <v>4155.2585376032503</v>
      </c>
      <c r="F42" s="28"/>
      <c r="G42" s="29">
        <f>G41+$J$38</f>
        <v>19079.399243454736</v>
      </c>
      <c r="H42" s="30">
        <v>6.8</v>
      </c>
      <c r="I42" s="31"/>
      <c r="J42" s="33"/>
    </row>
    <row r="43" spans="1:10" s="32" customFormat="1" ht="15.6">
      <c r="A43" s="43" t="s">
        <v>6</v>
      </c>
      <c r="B43" s="44">
        <f t="shared" si="1"/>
        <v>3925.3932625791831</v>
      </c>
      <c r="C43" s="45">
        <f t="shared" si="2"/>
        <v>0.72454463364134147</v>
      </c>
      <c r="D43" s="45">
        <f t="shared" si="0"/>
        <v>2844.1226233336242</v>
      </c>
      <c r="E43" s="45">
        <f t="shared" si="4"/>
        <v>4279.9162937313477</v>
      </c>
      <c r="F43" s="45">
        <f>F38+B43</f>
        <v>27894.631308322656</v>
      </c>
      <c r="G43" s="46">
        <f>G38+E43</f>
        <v>19935.382502201006</v>
      </c>
      <c r="H43" s="30">
        <v>7</v>
      </c>
      <c r="I43" s="31">
        <f>G48-G43</f>
        <v>4961.5959994968944</v>
      </c>
      <c r="J43" s="29">
        <f>I43/5</f>
        <v>992.31919989937887</v>
      </c>
    </row>
    <row r="44" spans="1:10" s="32" customFormat="1" ht="15.6">
      <c r="A44" s="27" t="s">
        <v>48</v>
      </c>
      <c r="B44" s="40">
        <f t="shared" si="1"/>
        <v>3921.4678693166038</v>
      </c>
      <c r="C44" s="28">
        <f t="shared" si="2"/>
        <v>0.73903552631416836</v>
      </c>
      <c r="D44" s="28">
        <f t="shared" si="0"/>
        <v>2898.1040707244965</v>
      </c>
      <c r="E44" s="28">
        <f t="shared" si="4"/>
        <v>4408.3137825432877</v>
      </c>
      <c r="F44" s="28"/>
      <c r="G44" s="29">
        <f>G43+$J$43</f>
        <v>20927.701702100385</v>
      </c>
      <c r="H44" s="30">
        <v>7.2</v>
      </c>
      <c r="I44" s="31"/>
      <c r="J44" s="33"/>
    </row>
    <row r="45" spans="1:10" s="32" customFormat="1" ht="15.6">
      <c r="A45" s="27" t="s">
        <v>49</v>
      </c>
      <c r="B45" s="40">
        <f t="shared" si="1"/>
        <v>3917.5464014472873</v>
      </c>
      <c r="C45" s="28">
        <f t="shared" si="2"/>
        <v>0.75381623684045174</v>
      </c>
      <c r="D45" s="28">
        <f t="shared" si="0"/>
        <v>2953.1100859868479</v>
      </c>
      <c r="E45" s="28">
        <f t="shared" si="4"/>
        <v>4540.563196019586</v>
      </c>
      <c r="F45" s="28"/>
      <c r="G45" s="29">
        <f>G44+$J$43</f>
        <v>21920.020901999764</v>
      </c>
      <c r="H45" s="30">
        <v>7.4</v>
      </c>
      <c r="I45" s="31"/>
      <c r="J45" s="33"/>
    </row>
    <row r="46" spans="1:10" s="32" customFormat="1" ht="15.6">
      <c r="A46" s="27" t="s">
        <v>50</v>
      </c>
      <c r="B46" s="40">
        <f t="shared" si="1"/>
        <v>3913.6288550458398</v>
      </c>
      <c r="C46" s="28">
        <f t="shared" si="2"/>
        <v>0.76889256157726082</v>
      </c>
      <c r="D46" s="28">
        <f t="shared" si="0"/>
        <v>3009.1601154188784</v>
      </c>
      <c r="E46" s="28">
        <f t="shared" si="4"/>
        <v>4676.7800919001738</v>
      </c>
      <c r="F46" s="28"/>
      <c r="G46" s="29">
        <f>G45+$J$43</f>
        <v>22912.340101899143</v>
      </c>
      <c r="H46" s="30">
        <v>7.6</v>
      </c>
      <c r="I46" s="31"/>
      <c r="J46" s="33"/>
    </row>
    <row r="47" spans="1:10" s="32" customFormat="1" ht="15.6">
      <c r="A47" s="27" t="s">
        <v>51</v>
      </c>
      <c r="B47" s="40">
        <f t="shared" si="1"/>
        <v>3909.7152261907941</v>
      </c>
      <c r="C47" s="28">
        <f t="shared" si="2"/>
        <v>0.78427041280880605</v>
      </c>
      <c r="D47" s="28">
        <f t="shared" si="0"/>
        <v>3066.2739744095284</v>
      </c>
      <c r="E47" s="28">
        <f t="shared" si="4"/>
        <v>4817.0834946571795</v>
      </c>
      <c r="F47" s="28"/>
      <c r="G47" s="29">
        <f>G46+$J$43</f>
        <v>23904.659301798521</v>
      </c>
      <c r="H47" s="30">
        <v>7.8</v>
      </c>
      <c r="I47" s="31"/>
      <c r="J47" s="33"/>
    </row>
    <row r="48" spans="1:10" s="32" customFormat="1" ht="15.6">
      <c r="A48" s="43" t="s">
        <v>7</v>
      </c>
      <c r="B48" s="44">
        <f t="shared" si="1"/>
        <v>3905.8055109646034</v>
      </c>
      <c r="C48" s="45">
        <f t="shared" si="2"/>
        <v>0.7999558210649822</v>
      </c>
      <c r="D48" s="45">
        <f t="shared" si="0"/>
        <v>3124.4718544438215</v>
      </c>
      <c r="E48" s="45">
        <f t="shared" si="4"/>
        <v>4961.5959994968953</v>
      </c>
      <c r="F48" s="45">
        <f>F43+B48</f>
        <v>31800.436819287261</v>
      </c>
      <c r="G48" s="46">
        <f>G43+E48</f>
        <v>24896.9785016979</v>
      </c>
      <c r="H48" s="30">
        <v>8</v>
      </c>
      <c r="I48" s="31">
        <f>G53-G48</f>
        <v>5751.8496093673457</v>
      </c>
      <c r="J48" s="29">
        <f>I48/5</f>
        <v>1150.3699218734691</v>
      </c>
    </row>
    <row r="49" spans="1:10" s="32" customFormat="1" ht="15.6">
      <c r="A49" s="27" t="s">
        <v>52</v>
      </c>
      <c r="B49" s="40">
        <f t="shared" si="1"/>
        <v>3901.8997054536389</v>
      </c>
      <c r="C49" s="28">
        <f t="shared" si="2"/>
        <v>0.81595493748628189</v>
      </c>
      <c r="D49" s="28">
        <f t="shared" si="0"/>
        <v>3183.7743302411659</v>
      </c>
      <c r="E49" s="28">
        <f t="shared" si="4"/>
        <v>5110.4438794818025</v>
      </c>
      <c r="F49" s="28"/>
      <c r="G49" s="29">
        <f>G48+$J$48</f>
        <v>26047.348423571369</v>
      </c>
      <c r="H49" s="30">
        <v>8.1999999999999993</v>
      </c>
      <c r="I49" s="31"/>
      <c r="J49" s="33"/>
    </row>
    <row r="50" spans="1:10" s="32" customFormat="1" ht="15.6">
      <c r="A50" s="27" t="s">
        <v>53</v>
      </c>
      <c r="B50" s="40">
        <f t="shared" si="1"/>
        <v>3897.9978057481853</v>
      </c>
      <c r="C50" s="28">
        <f t="shared" si="2"/>
        <v>0.83227403623600749</v>
      </c>
      <c r="D50" s="28">
        <f t="shared" si="0"/>
        <v>3244.2023670291428</v>
      </c>
      <c r="E50" s="28">
        <f t="shared" si="4"/>
        <v>5263.7571958662566</v>
      </c>
      <c r="F50" s="28"/>
      <c r="G50" s="29">
        <f>G49+$J$48</f>
        <v>27197.718345444839</v>
      </c>
      <c r="H50" s="30">
        <v>8.4</v>
      </c>
      <c r="I50" s="31"/>
      <c r="J50" s="33"/>
    </row>
    <row r="51" spans="1:10" s="32" customFormat="1" ht="15.6">
      <c r="A51" s="27" t="s">
        <v>54</v>
      </c>
      <c r="B51" s="40">
        <f t="shared" si="1"/>
        <v>3894.0998079424371</v>
      </c>
      <c r="C51" s="28">
        <f t="shared" si="2"/>
        <v>0.84891951696072765</v>
      </c>
      <c r="D51" s="28">
        <f t="shared" si="0"/>
        <v>3305.7773279553562</v>
      </c>
      <c r="E51" s="28">
        <f t="shared" si="4"/>
        <v>5421.669911742244</v>
      </c>
      <c r="F51" s="28"/>
      <c r="G51" s="29">
        <f>G50+$J$48</f>
        <v>28348.088267318308</v>
      </c>
      <c r="H51" s="30">
        <v>8.6</v>
      </c>
      <c r="I51" s="31"/>
      <c r="J51" s="33"/>
    </row>
    <row r="52" spans="1:10" s="32" customFormat="1" ht="15.6">
      <c r="A52" s="27" t="s">
        <v>55</v>
      </c>
      <c r="B52" s="40">
        <f t="shared" si="1"/>
        <v>3890.2057081344947</v>
      </c>
      <c r="C52" s="28">
        <f t="shared" si="2"/>
        <v>0.8658979072999422</v>
      </c>
      <c r="D52" s="28">
        <f t="shared" si="0"/>
        <v>3368.5209816399488</v>
      </c>
      <c r="E52" s="28">
        <f t="shared" si="4"/>
        <v>5584.3200090945111</v>
      </c>
      <c r="F52" s="28"/>
      <c r="G52" s="29">
        <f>G51+$J$48</f>
        <v>29498.458189191777</v>
      </c>
      <c r="H52" s="30">
        <v>8.8000000000000007</v>
      </c>
      <c r="I52" s="31"/>
      <c r="J52" s="33"/>
    </row>
    <row r="53" spans="1:10" s="32" customFormat="1" ht="15.6">
      <c r="A53" s="43" t="s">
        <v>8</v>
      </c>
      <c r="B53" s="44">
        <f t="shared" si="1"/>
        <v>3886.3155024263601</v>
      </c>
      <c r="C53" s="45">
        <f t="shared" si="2"/>
        <v>0.883215865445941</v>
      </c>
      <c r="D53" s="45">
        <f t="shared" si="0"/>
        <v>3432.4555098714745</v>
      </c>
      <c r="E53" s="45">
        <f t="shared" si="4"/>
        <v>5751.8496093673466</v>
      </c>
      <c r="F53" s="45">
        <f>F48+B53</f>
        <v>35686.752321713619</v>
      </c>
      <c r="G53" s="46">
        <f>G48+E53</f>
        <v>30648.828111065246</v>
      </c>
      <c r="H53" s="30">
        <v>9</v>
      </c>
      <c r="I53" s="31">
        <f>G58-G53</f>
        <v>6667.9701314121485</v>
      </c>
      <c r="J53" s="29">
        <f>I53/5</f>
        <v>1333.5940262824297</v>
      </c>
    </row>
    <row r="54" spans="1:10" s="32" customFormat="1" ht="15.6">
      <c r="A54" s="27" t="s">
        <v>56</v>
      </c>
      <c r="B54" s="40">
        <f t="shared" si="1"/>
        <v>3882.4291869239337</v>
      </c>
      <c r="C54" s="28">
        <f t="shared" si="2"/>
        <v>0.90088018275485982</v>
      </c>
      <c r="D54" s="28">
        <f t="shared" si="0"/>
        <v>3497.603515448835</v>
      </c>
      <c r="E54" s="28">
        <f t="shared" si="4"/>
        <v>5924.4050976483668</v>
      </c>
      <c r="F54" s="28"/>
      <c r="G54" s="29">
        <f>G53+$J$53</f>
        <v>31982.422137347676</v>
      </c>
      <c r="H54" s="30">
        <v>9.1999999999999993</v>
      </c>
      <c r="I54" s="31"/>
      <c r="J54" s="33"/>
    </row>
    <row r="55" spans="1:10" s="32" customFormat="1" ht="15.6">
      <c r="A55" s="27" t="s">
        <v>57</v>
      </c>
      <c r="B55" s="40">
        <f t="shared" si="1"/>
        <v>3878.5467577370096</v>
      </c>
      <c r="C55" s="28">
        <f t="shared" si="2"/>
        <v>0.91889778640995701</v>
      </c>
      <c r="D55" s="28">
        <f t="shared" si="0"/>
        <v>3563.9880301720541</v>
      </c>
      <c r="E55" s="28">
        <f t="shared" si="4"/>
        <v>6102.1372505778181</v>
      </c>
      <c r="F55" s="28"/>
      <c r="G55" s="29">
        <f>G54+$J$53</f>
        <v>33316.016163630105</v>
      </c>
      <c r="H55" s="30">
        <v>9.4</v>
      </c>
      <c r="I55" s="31"/>
      <c r="J55" s="33"/>
    </row>
    <row r="56" spans="1:10" s="32" customFormat="1" ht="15.6">
      <c r="A56" s="27" t="s">
        <v>58</v>
      </c>
      <c r="B56" s="40">
        <f t="shared" si="1"/>
        <v>3874.6682109792728</v>
      </c>
      <c r="C56" s="28">
        <f t="shared" si="2"/>
        <v>0.93727574213815612</v>
      </c>
      <c r="D56" s="28">
        <f t="shared" si="0"/>
        <v>3631.6325229847193</v>
      </c>
      <c r="E56" s="28">
        <f t="shared" si="4"/>
        <v>6285.2013680951522</v>
      </c>
      <c r="F56" s="28"/>
      <c r="G56" s="29">
        <f>G55+$J$53</f>
        <v>34649.610189912535</v>
      </c>
      <c r="H56" s="30">
        <v>9.6</v>
      </c>
      <c r="I56" s="31"/>
      <c r="J56" s="33"/>
    </row>
    <row r="57" spans="1:10" s="32" customFormat="1" ht="15.6">
      <c r="A57" s="27" t="s">
        <v>59</v>
      </c>
      <c r="B57" s="40">
        <f t="shared" si="1"/>
        <v>3870.7935427682937</v>
      </c>
      <c r="C57" s="28">
        <f t="shared" si="2"/>
        <v>0.95602125698091922</v>
      </c>
      <c r="D57" s="28">
        <f t="shared" si="0"/>
        <v>3700.5609082709698</v>
      </c>
      <c r="E57" s="28">
        <f t="shared" si="4"/>
        <v>6473.7574091380066</v>
      </c>
      <c r="F57" s="28"/>
      <c r="G57" s="29">
        <f>G56+$J$53</f>
        <v>35983.204216194965</v>
      </c>
      <c r="H57" s="30">
        <v>9.8000000000000007</v>
      </c>
      <c r="I57" s="31"/>
      <c r="J57" s="33"/>
    </row>
    <row r="58" spans="1:10" s="32" customFormat="1" ht="15.6">
      <c r="A58" s="43" t="s">
        <v>9</v>
      </c>
      <c r="B58" s="44">
        <f t="shared" si="1"/>
        <v>3866.9227492255254</v>
      </c>
      <c r="C58" s="45">
        <f t="shared" si="2"/>
        <v>0.97514168212053765</v>
      </c>
      <c r="D58" s="45">
        <f t="shared" si="0"/>
        <v>3770.7975543099528</v>
      </c>
      <c r="E58" s="45">
        <f t="shared" si="4"/>
        <v>6667.9701314121467</v>
      </c>
      <c r="F58" s="45">
        <f>F53+B58</f>
        <v>39553.675070939142</v>
      </c>
      <c r="G58" s="46">
        <f>G53+E58</f>
        <v>37316.798242477395</v>
      </c>
      <c r="H58" s="30">
        <v>10</v>
      </c>
      <c r="I58" s="31"/>
      <c r="J58" s="33"/>
    </row>
    <row r="59" spans="1:10">
      <c r="A59" s="13"/>
      <c r="B59" s="41"/>
      <c r="C59" s="14"/>
      <c r="D59" s="14"/>
      <c r="E59" s="14"/>
      <c r="F59" s="14"/>
    </row>
    <row r="60" spans="1:10">
      <c r="A60" s="13"/>
      <c r="B60" s="41"/>
      <c r="C60" s="14"/>
      <c r="D60" s="14"/>
      <c r="E60" s="14"/>
      <c r="F60" s="14"/>
    </row>
    <row r="61" spans="1:10">
      <c r="A61" s="13"/>
      <c r="B61" s="41"/>
      <c r="C61" s="14"/>
      <c r="D61" s="14"/>
      <c r="E61" s="14"/>
      <c r="F61" s="14"/>
    </row>
    <row r="62" spans="1:10">
      <c r="A62" s="13"/>
      <c r="B62" s="41"/>
      <c r="C62" s="14"/>
      <c r="D62" s="14"/>
      <c r="E62" s="14"/>
      <c r="F62" s="14"/>
    </row>
    <row r="63" spans="1:10">
      <c r="A63" s="13"/>
      <c r="B63" s="41"/>
      <c r="C63" s="14"/>
      <c r="D63" s="14"/>
      <c r="E63" s="14"/>
      <c r="F63" s="14"/>
    </row>
    <row r="64" spans="1:10">
      <c r="A64" s="13"/>
      <c r="B64" s="41"/>
      <c r="C64" s="14"/>
      <c r="D64" s="14"/>
      <c r="E64" s="14"/>
      <c r="F64" s="14"/>
    </row>
    <row r="65" spans="1:6">
      <c r="A65" s="13"/>
      <c r="B65" s="41"/>
      <c r="C65" s="14"/>
      <c r="D65" s="14"/>
      <c r="E65" s="14"/>
      <c r="F65" s="14"/>
    </row>
    <row r="66" spans="1:6">
      <c r="A66" s="13"/>
      <c r="B66" s="41"/>
      <c r="C66" s="14"/>
      <c r="D66" s="14"/>
      <c r="E66" s="14"/>
      <c r="F66" s="14"/>
    </row>
    <row r="67" spans="1:6">
      <c r="A67" s="13"/>
      <c r="B67" s="41"/>
      <c r="C67" s="14"/>
      <c r="D67" s="14"/>
      <c r="E67" s="14"/>
      <c r="F67" s="14"/>
    </row>
    <row r="68" spans="1:6">
      <c r="A68" s="13"/>
      <c r="B68" s="41"/>
      <c r="C68" s="14"/>
      <c r="D68" s="14"/>
      <c r="E68" s="14"/>
      <c r="F68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Aubyn</dc:creator>
  <cp:lastModifiedBy>Iceman</cp:lastModifiedBy>
  <dcterms:created xsi:type="dcterms:W3CDTF">2013-02-19T03:50:48Z</dcterms:created>
  <dcterms:modified xsi:type="dcterms:W3CDTF">2013-09-23T08:20:45Z</dcterms:modified>
</cp:coreProperties>
</file>