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IREE Solar\Grid-Tied PV Proposal Generator Folder\"/>
    </mc:Choice>
  </mc:AlternateContent>
  <bookViews>
    <workbookView xWindow="480" yWindow="195" windowWidth="18195" windowHeight="11700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13" i="2" l="1"/>
  <c r="C13" i="2"/>
  <c r="D13" i="2" s="1"/>
  <c r="E13" i="2" s="1"/>
  <c r="G13" i="2" s="1"/>
  <c r="B14" i="2"/>
  <c r="B15" i="2" s="1"/>
  <c r="B16" i="2" s="1"/>
  <c r="B17" i="2" s="1"/>
  <c r="B18" i="2" s="1"/>
  <c r="F18" i="2" l="1"/>
  <c r="C14" i="2"/>
  <c r="C15" i="2" s="1"/>
  <c r="D15" i="2" s="1"/>
  <c r="E15" i="2" s="1"/>
  <c r="B19" i="2"/>
  <c r="C16" i="2" l="1"/>
  <c r="D16" i="2" s="1"/>
  <c r="E16" i="2" s="1"/>
  <c r="C17" i="2"/>
  <c r="D17" i="2" s="1"/>
  <c r="E17" i="2" s="1"/>
  <c r="D14" i="2"/>
  <c r="E14" i="2" s="1"/>
  <c r="B20" i="2"/>
  <c r="C18" i="2" l="1"/>
  <c r="D18" i="2" s="1"/>
  <c r="E18" i="2" s="1"/>
  <c r="B21" i="2"/>
  <c r="G18" i="2" l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C19" i="2"/>
  <c r="B22" i="2"/>
  <c r="G23" i="2" l="1"/>
  <c r="C20" i="2"/>
  <c r="D19" i="2"/>
  <c r="B23" i="2"/>
  <c r="F23" i="2" s="1"/>
  <c r="I18" i="2" l="1"/>
  <c r="G28" i="2"/>
  <c r="G33" i="2" s="1"/>
  <c r="C21" i="2"/>
  <c r="D20" i="2"/>
  <c r="B24" i="2"/>
  <c r="I28" i="2" l="1"/>
  <c r="G38" i="2"/>
  <c r="G43" i="2" s="1"/>
  <c r="C22" i="2"/>
  <c r="D21" i="2"/>
  <c r="B25" i="2"/>
  <c r="G48" i="2" l="1"/>
  <c r="I38" i="2"/>
  <c r="C23" i="2"/>
  <c r="D22" i="2"/>
  <c r="B26" i="2"/>
  <c r="I43" i="2" l="1"/>
  <c r="J43" i="2" s="1"/>
  <c r="G44" i="2" s="1"/>
  <c r="G45" i="2" s="1"/>
  <c r="G46" i="2" s="1"/>
  <c r="G47" i="2" s="1"/>
  <c r="G53" i="2"/>
  <c r="C24" i="2"/>
  <c r="D23" i="2"/>
  <c r="B27" i="2"/>
  <c r="G58" i="2" l="1"/>
  <c r="I53" i="2" s="1"/>
  <c r="J53" i="2" s="1"/>
  <c r="G54" i="2" s="1"/>
  <c r="G55" i="2" s="1"/>
  <c r="G56" i="2" s="1"/>
  <c r="G57" i="2" s="1"/>
  <c r="I48" i="2"/>
  <c r="J48" i="2" s="1"/>
  <c r="G49" i="2" s="1"/>
  <c r="G50" i="2" s="1"/>
  <c r="G51" i="2" s="1"/>
  <c r="G52" i="2" s="1"/>
  <c r="C25" i="2"/>
  <c r="D24" i="2"/>
  <c r="B28" i="2"/>
  <c r="F28" i="2" s="1"/>
  <c r="C26" i="2" l="1"/>
  <c r="D25" i="2"/>
  <c r="B29" i="2"/>
  <c r="C27" i="2" l="1"/>
  <c r="D26" i="2"/>
  <c r="B30" i="2"/>
  <c r="C28" i="2" l="1"/>
  <c r="D27" i="2"/>
  <c r="B31" i="2"/>
  <c r="C29" i="2" l="1"/>
  <c r="D28" i="2"/>
  <c r="B32" i="2"/>
  <c r="C30" i="2" l="1"/>
  <c r="D29" i="2"/>
  <c r="B33" i="2"/>
  <c r="F33" i="2" s="1"/>
  <c r="C31" i="2" l="1"/>
  <c r="D30" i="2"/>
  <c r="B34" i="2"/>
  <c r="B35" i="2" l="1"/>
  <c r="C32" i="2"/>
  <c r="D31" i="2"/>
  <c r="C33" i="2" l="1"/>
  <c r="D32" i="2"/>
  <c r="B36" i="2"/>
  <c r="C34" i="2" l="1"/>
  <c r="D33" i="2"/>
  <c r="B37" i="2"/>
  <c r="B38" i="2" l="1"/>
  <c r="F38" i="2" s="1"/>
  <c r="C35" i="2"/>
  <c r="D34" i="2"/>
  <c r="C36" i="2" l="1"/>
  <c r="D35" i="2"/>
  <c r="B39" i="2"/>
  <c r="B40" i="2" l="1"/>
  <c r="C37" i="2"/>
  <c r="D36" i="2"/>
  <c r="J18" i="2"/>
  <c r="G19" i="2" s="1"/>
  <c r="G20" i="2" s="1"/>
  <c r="G21" i="2" s="1"/>
  <c r="G22" i="2" s="1"/>
  <c r="I23" i="2"/>
  <c r="J23" i="2" s="1"/>
  <c r="G24" i="2" s="1"/>
  <c r="G25" i="2" s="1"/>
  <c r="G26" i="2" s="1"/>
  <c r="G27" i="2" s="1"/>
  <c r="J28" i="2"/>
  <c r="G29" i="2" s="1"/>
  <c r="G30" i="2" s="1"/>
  <c r="G31" i="2" s="1"/>
  <c r="G32" i="2" s="1"/>
  <c r="I13" i="2"/>
  <c r="J13" i="2" s="1"/>
  <c r="G14" i="2" l="1"/>
  <c r="G15" i="2" s="1"/>
  <c r="G16" i="2" s="1"/>
  <c r="G17" i="2" s="1"/>
  <c r="C38" i="2"/>
  <c r="D37" i="2"/>
  <c r="B41" i="2"/>
  <c r="B42" i="2" l="1"/>
  <c r="C39" i="2"/>
  <c r="D38" i="2"/>
  <c r="C40" i="2" l="1"/>
  <c r="D39" i="2"/>
  <c r="B43" i="2"/>
  <c r="F43" i="2" s="1"/>
  <c r="B44" i="2" l="1"/>
  <c r="C41" i="2"/>
  <c r="D40" i="2"/>
  <c r="B45" i="2" l="1"/>
  <c r="C42" i="2"/>
  <c r="D41" i="2"/>
  <c r="C43" i="2" l="1"/>
  <c r="D42" i="2"/>
  <c r="B46" i="2"/>
  <c r="B47" i="2" l="1"/>
  <c r="C44" i="2"/>
  <c r="D43" i="2"/>
  <c r="C45" i="2" l="1"/>
  <c r="D44" i="2"/>
  <c r="B48" i="2"/>
  <c r="F48" i="2" s="1"/>
  <c r="B49" i="2" l="1"/>
  <c r="C46" i="2"/>
  <c r="D45" i="2"/>
  <c r="C47" i="2" l="1"/>
  <c r="D46" i="2"/>
  <c r="B50" i="2"/>
  <c r="C48" i="2" l="1"/>
  <c r="D47" i="2"/>
  <c r="B51" i="2"/>
  <c r="B52" i="2" l="1"/>
  <c r="C49" i="2"/>
  <c r="D48" i="2"/>
  <c r="C50" i="2" l="1"/>
  <c r="D49" i="2"/>
  <c r="B53" i="2"/>
  <c r="F53" i="2" s="1"/>
  <c r="C51" i="2" l="1"/>
  <c r="D50" i="2"/>
  <c r="B54" i="2"/>
  <c r="B55" i="2" l="1"/>
  <c r="C52" i="2"/>
  <c r="D51" i="2"/>
  <c r="C53" i="2" l="1"/>
  <c r="D52" i="2"/>
  <c r="B56" i="2"/>
  <c r="B57" i="2" l="1"/>
  <c r="C54" i="2"/>
  <c r="D53" i="2"/>
  <c r="C55" i="2" l="1"/>
  <c r="D54" i="2"/>
  <c r="B58" i="2"/>
  <c r="F58" i="2" s="1"/>
  <c r="C56" i="2" l="1"/>
  <c r="D55" i="2"/>
  <c r="C57" i="2" l="1"/>
  <c r="D56" i="2"/>
  <c r="C58" i="2" l="1"/>
  <c r="D58" i="2" s="1"/>
  <c r="D57" i="2"/>
  <c r="J38" i="2" l="1"/>
  <c r="G39" i="2" s="1"/>
  <c r="G40" i="2" s="1"/>
  <c r="G41" i="2" s="1"/>
  <c r="G42" i="2" s="1"/>
  <c r="I33" i="2"/>
  <c r="J33" i="2" s="1"/>
  <c r="G34" i="2" l="1"/>
  <c r="G35" i="2" s="1"/>
  <c r="B9" i="2" l="1"/>
  <c r="G36" i="2"/>
  <c r="G37" i="2" s="1"/>
</calcChain>
</file>

<file path=xl/sharedStrings.xml><?xml version="1.0" encoding="utf-8"?>
<sst xmlns="http://schemas.openxmlformats.org/spreadsheetml/2006/main" count="65" uniqueCount="64">
  <si>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</si>
  <si>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</si>
  <si>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</si>
  <si>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</si>
  <si>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</si>
  <si>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</si>
  <si>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</si>
  <si>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</si>
  <si>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</si>
  <si>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</si>
  <si>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Average Annual Increase in kWh Rate</t>
  </si>
  <si>
    <t>Avg Annual kWh Production</t>
  </si>
  <si>
    <t>Total Installed Price of System (USD)</t>
  </si>
  <si>
    <t>Avg $ Value of Annual Power Production Adjusted for Inflation (USD)</t>
  </si>
  <si>
    <t>Avg $ Value of Annual Power Production (USD)</t>
  </si>
  <si>
    <t>Avg kWh Rate (USD)</t>
  </si>
  <si>
    <t>Average Annual Inflation Rate of Jamaican Dollar</t>
  </si>
  <si>
    <t>Repayment on System (Years)</t>
  </si>
  <si>
    <t>YEAR</t>
  </si>
  <si>
    <t>Cumualtive Cash Flow (USD)</t>
  </si>
  <si>
    <t>Year 4.2</t>
  </si>
  <si>
    <t>Year 4.4</t>
  </si>
  <si>
    <t>Year 4.6</t>
  </si>
  <si>
    <t>Year 4.8</t>
  </si>
  <si>
    <t>Year 3.2</t>
  </si>
  <si>
    <t>Year 3.4</t>
  </si>
  <si>
    <t>Year 3.6</t>
  </si>
  <si>
    <t>Year 3.8</t>
  </si>
  <si>
    <t>Year 5.2</t>
  </si>
  <si>
    <t>Year 5.4</t>
  </si>
  <si>
    <t>Year 5.6</t>
  </si>
  <si>
    <t>Year 5.8</t>
  </si>
  <si>
    <t>Year 2.2</t>
  </si>
  <si>
    <t>Year 2.4</t>
  </si>
  <si>
    <t>Year 2.6</t>
  </si>
  <si>
    <t>Year 2.8</t>
  </si>
  <si>
    <t>Year 1.2</t>
  </si>
  <si>
    <t>Year 1.4</t>
  </si>
  <si>
    <t>Year 1.6</t>
  </si>
  <si>
    <t>Year 1.8</t>
  </si>
  <si>
    <t>Year 6.2</t>
  </si>
  <si>
    <t>Year 6.4</t>
  </si>
  <si>
    <t>Year 6.6</t>
  </si>
  <si>
    <t>Year 6.8</t>
  </si>
  <si>
    <t>Annual Difference/5</t>
  </si>
  <si>
    <t>Annual Difference</t>
  </si>
  <si>
    <t>Year</t>
  </si>
  <si>
    <t>Annual Module Degredation Factor (%)</t>
  </si>
  <si>
    <t>Year 7.2</t>
  </si>
  <si>
    <t>Year 7.4</t>
  </si>
  <si>
    <t>Year 7.6</t>
  </si>
  <si>
    <t>Year 7.8</t>
  </si>
  <si>
    <t>Year 8.2</t>
  </si>
  <si>
    <t>Year 8.4</t>
  </si>
  <si>
    <t>Year 8.6</t>
  </si>
  <si>
    <t>Year 8.8</t>
  </si>
  <si>
    <t>Year 9.2</t>
  </si>
  <si>
    <t>Year 9.4</t>
  </si>
  <si>
    <t>Year 9.6</t>
  </si>
  <si>
    <t>Year 9.8</t>
  </si>
  <si>
    <t>Cumulative kWh Production</t>
  </si>
  <si>
    <t>INPUT CELL</t>
  </si>
  <si>
    <t>OUTPUT CELL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</si>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</sst>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* #,##0_-;\-* #,##0_-;_-* &quot;-&quot;??_-;_-@_-"/>
    <numFmt numFmtId="166" formatCode="0.0"/>
    <numFmt numFmtId="167" formatCode="_-[$$-409]* #,##0.00_ ;_-[$$-409]* \-#,##0.00\ ;_-[$$-409]* &quot;-&quot;??_ ;_-@_ "/>
    <numFmt numFmtId="173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2" applyFont="1"/>
    <xf numFmtId="0" fontId="0" fillId="0" borderId="0" xfId="0" applyAlignment="1">
      <alignment wrapText="1"/>
    </xf>
    <xf numFmtId="164" fontId="2" fillId="0" borderId="0" xfId="2" applyFont="1"/>
    <xf numFmtId="0" fontId="0" fillId="0" borderId="1" xfId="0" applyBorder="1"/>
    <xf numFmtId="166" fontId="0" fillId="0" borderId="0" xfId="0" applyNumberFormat="1"/>
    <xf numFmtId="0" fontId="0" fillId="0" borderId="1" xfId="0" applyBorder="1" applyAlignment="1">
      <alignment wrapText="1"/>
    </xf>
    <xf numFmtId="166" fontId="0" fillId="0" borderId="0" xfId="0" applyNumberFormat="1" applyBorder="1"/>
    <xf numFmtId="9" fontId="0" fillId="0" borderId="0" xfId="3" applyFont="1" applyBorder="1"/>
    <xf numFmtId="164" fontId="0" fillId="0" borderId="0" xfId="2" applyFont="1" applyBorder="1"/>
    <xf numFmtId="164" fontId="2" fillId="0" borderId="0" xfId="2" applyFont="1" applyBorder="1"/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2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4" fontId="2" fillId="0" borderId="1" xfId="2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66" fontId="3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5" fillId="0" borderId="1" xfId="0" applyFont="1" applyBorder="1"/>
    <xf numFmtId="0" fontId="6" fillId="0" borderId="1" xfId="0" applyFont="1" applyBorder="1"/>
    <xf numFmtId="164" fontId="2" fillId="2" borderId="1" xfId="2" applyFont="1" applyFill="1" applyBorder="1" applyAlignment="1">
      <alignment horizontal="center"/>
    </xf>
    <xf numFmtId="164" fontId="2" fillId="4" borderId="1" xfId="2" applyFont="1" applyFill="1" applyBorder="1" applyAlignment="1">
      <alignment horizontal="center"/>
    </xf>
    <xf numFmtId="164" fontId="7" fillId="0" borderId="1" xfId="2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4" fontId="4" fillId="0" borderId="1" xfId="2" applyFont="1" applyFill="1" applyBorder="1" applyAlignment="1">
      <alignment horizontal="center"/>
    </xf>
    <xf numFmtId="167" fontId="4" fillId="0" borderId="1" xfId="0" applyNumberFormat="1" applyFont="1" applyFill="1" applyBorder="1"/>
    <xf numFmtId="166" fontId="4" fillId="0" borderId="1" xfId="0" applyNumberFormat="1" applyFont="1" applyFill="1" applyBorder="1" applyAlignment="1">
      <alignment horizontal="center"/>
    </xf>
    <xf numFmtId="167" fontId="4" fillId="0" borderId="2" xfId="0" applyNumberFormat="1" applyFont="1" applyFill="1" applyBorder="1"/>
    <xf numFmtId="0" fontId="4" fillId="0" borderId="0" xfId="0" applyFont="1" applyFill="1"/>
    <xf numFmtId="0" fontId="4" fillId="0" borderId="1" xfId="0" applyFont="1" applyFill="1" applyBorder="1"/>
    <xf numFmtId="9" fontId="0" fillId="0" borderId="1" xfId="3" applyFont="1" applyBorder="1" applyAlignment="1">
      <alignment wrapText="1"/>
    </xf>
    <xf numFmtId="164" fontId="0" fillId="0" borderId="1" xfId="2" applyFont="1" applyBorder="1" applyAlignment="1">
      <alignment wrapText="1"/>
    </xf>
    <xf numFmtId="173" fontId="0" fillId="0" borderId="0" xfId="3" applyNumberFormat="1" applyFont="1" applyAlignment="1">
      <alignment wrapText="1"/>
    </xf>
    <xf numFmtId="164" fontId="5" fillId="2" borderId="1" xfId="2" applyFont="1" applyFill="1" applyBorder="1" applyAlignment="1">
      <alignment wrapText="1"/>
    </xf>
    <xf numFmtId="164" fontId="2" fillId="0" borderId="0" xfId="2" applyFont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2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wrapText="1"/>
    </xf>
    <xf numFmtId="164" fontId="4" fillId="3" borderId="1" xfId="2" applyFont="1" applyFill="1" applyBorder="1" applyAlignment="1">
      <alignment horizontal="center"/>
    </xf>
    <xf numFmtId="167" fontId="4" fillId="3" borderId="1" xfId="0" applyNumberFormat="1" applyFont="1" applyFill="1" applyBorder="1"/>
    <xf numFmtId="43" fontId="4" fillId="3" borderId="1" xfId="2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70" zoomScaleNormal="70" workbookViewId="0">
      <selection activeCell="D7" sqref="D7"/>
    </sheetView>
  </sheetViews>
  <sheetFormatPr defaultRowHeight="15" x14ac:dyDescent="0.25"/>
  <cols>
    <col min="1" max="1" width="48.7109375" bestFit="1" customWidth="1"/>
    <col min="2" max="2" width="21.7109375" style="2" customWidth="1"/>
    <col min="3" max="3" width="15.5703125" style="1" customWidth="1"/>
    <col min="4" max="4" width="19.85546875" style="1" customWidth="1"/>
    <col min="5" max="5" width="25.42578125" style="1" customWidth="1"/>
    <col min="6" max="6" width="16.42578125" style="1" customWidth="1"/>
    <col min="7" max="7" width="19.42578125" customWidth="1"/>
    <col min="8" max="8" width="9.140625" style="5" customWidth="1"/>
    <col min="9" max="9" width="14.5703125" customWidth="1"/>
    <col min="10" max="10" width="16.85546875" customWidth="1"/>
    <col min="12" max="12" width="10.28515625" bestFit="1" customWidth="1"/>
  </cols>
  <sheetData>
    <row r="1" spans="1:10" ht="23.25" x14ac:dyDescent="0.5">
      <c r="A1" s="6" t="s">
        <v>10</v>
      </c>
      <c r="B1" s="34">
        <v>0.1</v>
      </c>
      <c r="E1" s="26" t="s">
        <v>63</v>
      </c>
      <c r="I1" s="8"/>
    </row>
    <row r="2" spans="1:10" x14ac:dyDescent="0.25">
      <c r="A2" s="6" t="s">
        <v>16</v>
      </c>
      <c r="B2" s="34">
        <v>0.15</v>
      </c>
      <c r="E2" s="24" t="s">
        <v>61</v>
      </c>
      <c r="I2" s="8"/>
    </row>
    <row r="3" spans="1:10" x14ac:dyDescent="0.25">
      <c r="A3" s="4" t="s">
        <v>15</v>
      </c>
      <c r="B3" s="35">
        <v>0.42</v>
      </c>
      <c r="E3" s="25" t="s">
        <v>62</v>
      </c>
      <c r="I3" s="9"/>
    </row>
    <row r="4" spans="1:10" x14ac:dyDescent="0.25">
      <c r="A4" t="s">
        <v>47</v>
      </c>
      <c r="B4" s="36">
        <v>5.0000000000000001E-3</v>
      </c>
    </row>
    <row r="5" spans="1:10" x14ac:dyDescent="0.25">
      <c r="B5" s="36"/>
    </row>
    <row r="6" spans="1:10" x14ac:dyDescent="0.25">
      <c r="B6" s="36"/>
    </row>
    <row r="7" spans="1:10" ht="21" x14ac:dyDescent="0.35">
      <c r="A7" s="22" t="s">
        <v>12</v>
      </c>
      <c r="B7" s="37">
        <v>8650</v>
      </c>
      <c r="I7" s="10"/>
    </row>
    <row r="8" spans="1:10" x14ac:dyDescent="0.25">
      <c r="B8" s="38"/>
      <c r="I8" s="3"/>
    </row>
    <row r="9" spans="1:10" ht="21" x14ac:dyDescent="0.35">
      <c r="A9" s="23" t="s">
        <v>17</v>
      </c>
      <c r="B9" s="39">
        <f>VLOOKUP(B7,G12:H58,2)</f>
        <v>4</v>
      </c>
      <c r="I9" s="7"/>
    </row>
    <row r="10" spans="1:10" x14ac:dyDescent="0.25">
      <c r="A10" s="12"/>
      <c r="B10" s="11"/>
      <c r="C10" s="9"/>
      <c r="D10" s="9"/>
      <c r="E10" s="9"/>
      <c r="F10" s="9"/>
      <c r="G10" s="7"/>
      <c r="H10" s="7"/>
      <c r="I10" s="7"/>
    </row>
    <row r="11" spans="1:10" x14ac:dyDescent="0.25">
      <c r="A11" s="12"/>
      <c r="B11" s="11"/>
      <c r="C11" s="9"/>
      <c r="D11" s="9"/>
      <c r="E11" s="9"/>
      <c r="F11" s="9"/>
      <c r="G11" s="7"/>
      <c r="H11" s="7"/>
      <c r="I11" s="7"/>
    </row>
    <row r="12" spans="1:10" s="21" customFormat="1" ht="66.75" customHeight="1" x14ac:dyDescent="0.3">
      <c r="A12" s="15" t="s">
        <v>18</v>
      </c>
      <c r="B12" s="42" t="s">
        <v>11</v>
      </c>
      <c r="C12" s="16" t="s">
        <v>15</v>
      </c>
      <c r="D12" s="17" t="s">
        <v>14</v>
      </c>
      <c r="E12" s="17" t="s">
        <v>13</v>
      </c>
      <c r="F12" s="17" t="s">
        <v>60</v>
      </c>
      <c r="G12" s="15" t="s">
        <v>19</v>
      </c>
      <c r="H12" s="18" t="s">
        <v>46</v>
      </c>
      <c r="I12" s="19" t="s">
        <v>45</v>
      </c>
      <c r="J12" s="20" t="s">
        <v>44</v>
      </c>
    </row>
    <row r="13" spans="1:10" s="32" customFormat="1" ht="21" x14ac:dyDescent="0.35">
      <c r="A13" s="27" t="s">
        <v>0</v>
      </c>
      <c r="B13" s="48">
        <v>3762</v>
      </c>
      <c r="C13" s="28">
        <f>B3</f>
        <v>0.42</v>
      </c>
      <c r="D13" s="28">
        <f>B13*C13</f>
        <v>1580.04</v>
      </c>
      <c r="E13" s="28">
        <f>D13</f>
        <v>1580.04</v>
      </c>
      <c r="F13" s="28">
        <f>B13</f>
        <v>3762</v>
      </c>
      <c r="G13" s="29">
        <f>E13</f>
        <v>1580.04</v>
      </c>
      <c r="H13" s="30">
        <v>1</v>
      </c>
      <c r="I13" s="31">
        <f>G18-G13</f>
        <v>1996.1548207001347</v>
      </c>
      <c r="J13" s="29">
        <f>I13/5</f>
        <v>399.23096414002691</v>
      </c>
    </row>
    <row r="14" spans="1:10" s="32" customFormat="1" ht="15.75" x14ac:dyDescent="0.25">
      <c r="A14" s="27" t="s">
        <v>36</v>
      </c>
      <c r="B14" s="40">
        <f>B13-(B13*($B$4/5))</f>
        <v>3758.2379999999998</v>
      </c>
      <c r="C14" s="28">
        <f>C13+(B3*($B$1/5))</f>
        <v>0.4284</v>
      </c>
      <c r="D14" s="28">
        <f>B14*C14</f>
        <v>1610.0291591999999</v>
      </c>
      <c r="E14" s="28">
        <f>D14+(D14*$B$2)</f>
        <v>1851.5335330799999</v>
      </c>
      <c r="F14" s="28"/>
      <c r="G14" s="29">
        <f>G13+$J$13</f>
        <v>1979.270964140027</v>
      </c>
      <c r="H14" s="30">
        <v>1.2</v>
      </c>
      <c r="I14" s="31"/>
      <c r="J14" s="33"/>
    </row>
    <row r="15" spans="1:10" s="32" customFormat="1" ht="15.75" x14ac:dyDescent="0.25">
      <c r="A15" s="27" t="s">
        <v>37</v>
      </c>
      <c r="B15" s="40">
        <f>B14-(B14*($B$4/5))</f>
        <v>3754.4797619999999</v>
      </c>
      <c r="C15" s="28">
        <f>C14+(C14*($B$1/5))</f>
        <v>0.43696800000000002</v>
      </c>
      <c r="D15" s="28">
        <f>B15*C15</f>
        <v>1640.5875126416161</v>
      </c>
      <c r="E15" s="28">
        <f t="shared" ref="E15:E18" si="0">D15+(D15*$B$2)</f>
        <v>1886.6756395378584</v>
      </c>
      <c r="F15" s="28"/>
      <c r="G15" s="29">
        <f t="shared" ref="G15:G17" si="1">G14+$J$13</f>
        <v>2378.501928280054</v>
      </c>
      <c r="H15" s="30">
        <v>1.4</v>
      </c>
      <c r="I15" s="29"/>
      <c r="J15" s="33"/>
    </row>
    <row r="16" spans="1:10" s="32" customFormat="1" ht="15.75" x14ac:dyDescent="0.25">
      <c r="A16" s="27" t="s">
        <v>38</v>
      </c>
      <c r="B16" s="40">
        <f>B15-(B15*($B$4/5))</f>
        <v>3750.7252822380001</v>
      </c>
      <c r="C16" s="28">
        <f>C15+(C15*($B$1/5))</f>
        <v>0.44570736</v>
      </c>
      <c r="D16" s="28">
        <f>B16*C16</f>
        <v>1671.7258636315539</v>
      </c>
      <c r="E16" s="28">
        <f t="shared" si="0"/>
        <v>1922.4847431762869</v>
      </c>
      <c r="F16" s="28"/>
      <c r="G16" s="29">
        <f t="shared" si="1"/>
        <v>2777.732892420081</v>
      </c>
      <c r="H16" s="30">
        <v>1.6</v>
      </c>
      <c r="I16" s="29"/>
      <c r="J16" s="33"/>
    </row>
    <row r="17" spans="1:10" s="32" customFormat="1" ht="15.75" x14ac:dyDescent="0.25">
      <c r="A17" s="27" t="s">
        <v>39</v>
      </c>
      <c r="B17" s="40">
        <f>B16-(B16*($B$4/5))</f>
        <v>3746.9745569557622</v>
      </c>
      <c r="C17" s="28">
        <f>C16+(C16*($B$1/5))</f>
        <v>0.4546215072</v>
      </c>
      <c r="D17" s="28">
        <f>B17*C17</f>
        <v>1703.4552205232808</v>
      </c>
      <c r="E17" s="28">
        <f t="shared" si="0"/>
        <v>1958.9735036017728</v>
      </c>
      <c r="F17" s="28"/>
      <c r="G17" s="29">
        <f t="shared" si="1"/>
        <v>3176.9638565601081</v>
      </c>
      <c r="H17" s="30">
        <v>1.8</v>
      </c>
      <c r="I17" s="29"/>
      <c r="J17" s="33"/>
    </row>
    <row r="18" spans="1:10" s="32" customFormat="1" ht="15.75" x14ac:dyDescent="0.25">
      <c r="A18" s="43" t="s">
        <v>1</v>
      </c>
      <c r="B18" s="44">
        <f>B17-(B17*($B$4/5))</f>
        <v>3743.2275823988066</v>
      </c>
      <c r="C18" s="45">
        <f>C17+(C17*($B$1/5))</f>
        <v>0.46371393734400002</v>
      </c>
      <c r="D18" s="45">
        <f>B18*C18</f>
        <v>1735.7868006088129</v>
      </c>
      <c r="E18" s="45">
        <f t="shared" si="0"/>
        <v>1996.1548207001347</v>
      </c>
      <c r="F18" s="45">
        <f>F13+B18</f>
        <v>7505.2275823988066</v>
      </c>
      <c r="G18" s="46">
        <f>G13+E18</f>
        <v>3576.1948207001346</v>
      </c>
      <c r="H18" s="30">
        <v>2</v>
      </c>
      <c r="I18" s="29">
        <f>G23-G18</f>
        <v>2314.0905319266317</v>
      </c>
      <c r="J18" s="29">
        <f>I18/5</f>
        <v>462.81810638532636</v>
      </c>
    </row>
    <row r="19" spans="1:10" s="32" customFormat="1" ht="15.75" x14ac:dyDescent="0.25">
      <c r="A19" s="27" t="s">
        <v>32</v>
      </c>
      <c r="B19" s="40">
        <f>B18-(B18*($B$4/5))</f>
        <v>3739.4843548164076</v>
      </c>
      <c r="C19" s="28">
        <f>C18+(C18*($B$1/5))</f>
        <v>0.47298821609088004</v>
      </c>
      <c r="D19" s="28">
        <f>B19*C19</f>
        <v>1768.7320340843683</v>
      </c>
      <c r="E19" s="28">
        <f t="shared" ref="E19:E27" si="2">E18+(E18*($B$2/5))</f>
        <v>2056.0394653211388</v>
      </c>
      <c r="F19" s="28"/>
      <c r="G19" s="29">
        <f>G18+$J$18</f>
        <v>4039.0129270854609</v>
      </c>
      <c r="H19" s="30">
        <v>2.2000000000000002</v>
      </c>
      <c r="I19" s="29"/>
      <c r="J19" s="33"/>
    </row>
    <row r="20" spans="1:10" s="32" customFormat="1" ht="15.75" x14ac:dyDescent="0.25">
      <c r="A20" s="27" t="s">
        <v>33</v>
      </c>
      <c r="B20" s="40">
        <f>B19-(B19*($B$4/5))</f>
        <v>3735.7448704615913</v>
      </c>
      <c r="C20" s="28">
        <f>C19+(C19*($B$1/5))</f>
        <v>0.48244798041269765</v>
      </c>
      <c r="D20" s="28">
        <f>B20*C20</f>
        <v>1802.3025680912895</v>
      </c>
      <c r="E20" s="28">
        <f t="shared" si="2"/>
        <v>2117.7206492807732</v>
      </c>
      <c r="F20" s="28"/>
      <c r="G20" s="29">
        <f t="shared" ref="G20:G22" si="3">G19+$J$18</f>
        <v>4501.8310334707876</v>
      </c>
      <c r="H20" s="30">
        <v>2.4</v>
      </c>
      <c r="I20" s="29"/>
      <c r="J20" s="33"/>
    </row>
    <row r="21" spans="1:10" s="32" customFormat="1" ht="15.75" x14ac:dyDescent="0.25">
      <c r="A21" s="27" t="s">
        <v>34</v>
      </c>
      <c r="B21" s="40">
        <f>B20-(B20*($B$4/5))</f>
        <v>3732.0091255911298</v>
      </c>
      <c r="C21" s="28">
        <f>C20+(C20*($B$1/5))</f>
        <v>0.49209694002095161</v>
      </c>
      <c r="D21" s="28">
        <f>B21*C21</f>
        <v>1836.5102708336622</v>
      </c>
      <c r="E21" s="28">
        <f t="shared" si="2"/>
        <v>2181.2522687591963</v>
      </c>
      <c r="F21" s="28"/>
      <c r="G21" s="29">
        <f t="shared" si="3"/>
        <v>4964.6491398561138</v>
      </c>
      <c r="H21" s="30">
        <v>2.6</v>
      </c>
      <c r="I21" s="29"/>
      <c r="J21" s="33"/>
    </row>
    <row r="22" spans="1:10" s="32" customFormat="1" ht="15.75" x14ac:dyDescent="0.25">
      <c r="A22" s="27" t="s">
        <v>35</v>
      </c>
      <c r="B22" s="40">
        <f>B21-(B21*($B$4/5))</f>
        <v>3728.2771164655387</v>
      </c>
      <c r="C22" s="28">
        <f>C21+(C21*($B$1/5))</f>
        <v>0.50193887882137067</v>
      </c>
      <c r="D22" s="28">
        <f>B22*C22</f>
        <v>1871.3672357740852</v>
      </c>
      <c r="E22" s="28">
        <f t="shared" si="2"/>
        <v>2246.6898368219722</v>
      </c>
      <c r="F22" s="28"/>
      <c r="G22" s="29">
        <f t="shared" si="3"/>
        <v>5427.4672462414401</v>
      </c>
      <c r="H22" s="30">
        <v>2.8</v>
      </c>
      <c r="I22" s="29"/>
      <c r="J22" s="33"/>
    </row>
    <row r="23" spans="1:10" s="32" customFormat="1" ht="15.75" x14ac:dyDescent="0.25">
      <c r="A23" s="43" t="s">
        <v>2</v>
      </c>
      <c r="B23" s="44">
        <f>B22-(B22*($B$4/5))</f>
        <v>3724.5488393490732</v>
      </c>
      <c r="C23" s="45">
        <f>C22+(C22*($B$1/5))</f>
        <v>0.51197765639779813</v>
      </c>
      <c r="D23" s="45">
        <f>B23*C23</f>
        <v>1906.8857859090776</v>
      </c>
      <c r="E23" s="45">
        <f t="shared" si="2"/>
        <v>2314.0905319266312</v>
      </c>
      <c r="F23" s="45">
        <f>F18+B23</f>
        <v>11229.77642174788</v>
      </c>
      <c r="G23" s="46">
        <f>G18+E23</f>
        <v>5890.2853526267663</v>
      </c>
      <c r="H23" s="30">
        <v>3</v>
      </c>
      <c r="I23" s="29">
        <f>G28-G23</f>
        <v>2682.6651592456401</v>
      </c>
      <c r="J23" s="29">
        <f>I23/5</f>
        <v>536.53303184912807</v>
      </c>
    </row>
    <row r="24" spans="1:10" s="32" customFormat="1" ht="15.75" x14ac:dyDescent="0.25">
      <c r="A24" s="27" t="s">
        <v>24</v>
      </c>
      <c r="B24" s="40">
        <f>B23-(B23*($B$4/5))</f>
        <v>3720.8242905097241</v>
      </c>
      <c r="C24" s="28">
        <f>C23+(C23*($B$1/5))</f>
        <v>0.52221720952575412</v>
      </c>
      <c r="D24" s="28">
        <f>B24*C24</f>
        <v>1943.078478125632</v>
      </c>
      <c r="E24" s="28">
        <f t="shared" si="2"/>
        <v>2383.5132478844303</v>
      </c>
      <c r="F24" s="28"/>
      <c r="G24" s="29">
        <f>G23+$J$23</f>
        <v>6426.8183844758942</v>
      </c>
      <c r="H24" s="30">
        <v>3.2</v>
      </c>
      <c r="I24" s="29"/>
      <c r="J24" s="33"/>
    </row>
    <row r="25" spans="1:10" s="32" customFormat="1" ht="15.75" x14ac:dyDescent="0.25">
      <c r="A25" s="27" t="s">
        <v>25</v>
      </c>
      <c r="B25" s="40">
        <f>B24-(B24*($B$4/5))</f>
        <v>3717.1034662192142</v>
      </c>
      <c r="C25" s="28">
        <f>C24+(C24*($B$1/5))</f>
        <v>0.53266155371626922</v>
      </c>
      <c r="D25" s="28">
        <f>B25*C25</f>
        <v>1979.9581076404565</v>
      </c>
      <c r="E25" s="28">
        <f t="shared" si="2"/>
        <v>2455.0186453209631</v>
      </c>
      <c r="F25" s="28"/>
      <c r="G25" s="29">
        <f t="shared" ref="G25:G27" si="4">G24+$J$23</f>
        <v>6963.351416325022</v>
      </c>
      <c r="H25" s="30">
        <v>3.4</v>
      </c>
      <c r="I25" s="29"/>
      <c r="J25" s="33"/>
    </row>
    <row r="26" spans="1:10" s="32" customFormat="1" ht="15.75" x14ac:dyDescent="0.25">
      <c r="A26" s="27" t="s">
        <v>26</v>
      </c>
      <c r="B26" s="40">
        <f>B25-(B25*($B$4/5))</f>
        <v>3713.386362752995</v>
      </c>
      <c r="C26" s="28">
        <f>C25+(C25*($B$1/5))</f>
        <v>0.54331478479059458</v>
      </c>
      <c r="D26" s="28">
        <f>B26*C26</f>
        <v>2017.5377125234722</v>
      </c>
      <c r="E26" s="28">
        <f t="shared" si="2"/>
        <v>2528.669204680592</v>
      </c>
      <c r="F26" s="28"/>
      <c r="G26" s="29">
        <f t="shared" si="4"/>
        <v>7499.8844481741498</v>
      </c>
      <c r="H26" s="30">
        <v>3.6</v>
      </c>
      <c r="I26" s="29"/>
      <c r="J26" s="33"/>
    </row>
    <row r="27" spans="1:10" s="32" customFormat="1" ht="15.75" x14ac:dyDescent="0.25">
      <c r="A27" s="27" t="s">
        <v>27</v>
      </c>
      <c r="B27" s="40">
        <f>B26-(B26*($B$4/5))</f>
        <v>3709.6729763902422</v>
      </c>
      <c r="C27" s="28">
        <f>C26+(C26*($B$1/5))</f>
        <v>0.55418108048640646</v>
      </c>
      <c r="D27" s="28">
        <f>B27*C27</f>
        <v>2055.8305783071678</v>
      </c>
      <c r="E27" s="28">
        <f t="shared" si="2"/>
        <v>2604.5292808210097</v>
      </c>
      <c r="F27" s="28"/>
      <c r="G27" s="29">
        <f t="shared" si="4"/>
        <v>8036.4174800232777</v>
      </c>
      <c r="H27" s="30">
        <v>3.8</v>
      </c>
      <c r="I27" s="29"/>
      <c r="J27" s="33"/>
    </row>
    <row r="28" spans="1:10" s="32" customFormat="1" ht="15.75" x14ac:dyDescent="0.25">
      <c r="A28" s="43" t="s">
        <v>3</v>
      </c>
      <c r="B28" s="44">
        <f>B27-(B27*($B$4/5))</f>
        <v>3705.9633034138519</v>
      </c>
      <c r="C28" s="45">
        <f>C27+(C27*($B$1/5))</f>
        <v>0.56526470209613455</v>
      </c>
      <c r="D28" s="45">
        <f>B28*C28</f>
        <v>2094.8502426834375</v>
      </c>
      <c r="E28" s="45">
        <f>E27+(E27*($B$2/5))</f>
        <v>2682.6651592456401</v>
      </c>
      <c r="F28" s="47">
        <f>F23+B28</f>
        <v>14935.739725161731</v>
      </c>
      <c r="G28" s="46">
        <f>G23+E28</f>
        <v>8572.9505118724064</v>
      </c>
      <c r="H28" s="30">
        <v>4</v>
      </c>
      <c r="I28" s="29">
        <f>G33-G28</f>
        <v>3109.9441691413504</v>
      </c>
      <c r="J28" s="29">
        <f>I28/5</f>
        <v>621.98883382827012</v>
      </c>
    </row>
    <row r="29" spans="1:10" s="32" customFormat="1" ht="15.75" x14ac:dyDescent="0.25">
      <c r="A29" s="27" t="s">
        <v>20</v>
      </c>
      <c r="B29" s="40">
        <f>B28-(B28*($B$4/5))</f>
        <v>3702.2573401104382</v>
      </c>
      <c r="C29" s="28">
        <f>C28+(C28*($B$1/5))</f>
        <v>0.57656999613805726</v>
      </c>
      <c r="D29" s="28">
        <f>B29*C29</f>
        <v>2134.6105002895697</v>
      </c>
      <c r="E29" s="28">
        <f t="shared" ref="E29:E58" si="5">E28+(E28*($B$2/5))</f>
        <v>2763.1451140230092</v>
      </c>
      <c r="F29" s="28"/>
      <c r="G29" s="29">
        <f>G28+$J$28</f>
        <v>9194.9393457006772</v>
      </c>
      <c r="H29" s="30">
        <v>4.2</v>
      </c>
      <c r="I29" s="29"/>
      <c r="J29" s="33"/>
    </row>
    <row r="30" spans="1:10" s="32" customFormat="1" ht="15.75" x14ac:dyDescent="0.25">
      <c r="A30" s="27" t="s">
        <v>21</v>
      </c>
      <c r="B30" s="40">
        <f>B29-(B29*($B$4/5))</f>
        <v>3698.5550827703278</v>
      </c>
      <c r="C30" s="28">
        <f>C29+(C29*($B$1/5))</f>
        <v>0.58810139606081846</v>
      </c>
      <c r="D30" s="28">
        <f>B30*C30</f>
        <v>2175.1254075850657</v>
      </c>
      <c r="E30" s="28">
        <f t="shared" si="5"/>
        <v>2846.0394674436993</v>
      </c>
      <c r="F30" s="28"/>
      <c r="G30" s="29">
        <f>G29+$J$28</f>
        <v>9816.928179528948</v>
      </c>
      <c r="H30" s="30">
        <v>4.4000000000000004</v>
      </c>
      <c r="I30" s="29"/>
      <c r="J30" s="33"/>
    </row>
    <row r="31" spans="1:10" s="32" customFormat="1" ht="15.75" x14ac:dyDescent="0.25">
      <c r="A31" s="27" t="s">
        <v>22</v>
      </c>
      <c r="B31" s="40">
        <f>B30-(B30*($B$4/5))</f>
        <v>3694.8565276875574</v>
      </c>
      <c r="C31" s="28">
        <f>C30+(C30*($B$1/5))</f>
        <v>0.59986342398203485</v>
      </c>
      <c r="D31" s="28">
        <f>B31*C31</f>
        <v>2216.4092878210304</v>
      </c>
      <c r="E31" s="28">
        <f t="shared" si="5"/>
        <v>2931.4206514670104</v>
      </c>
      <c r="F31" s="28"/>
      <c r="G31" s="29">
        <f>G30+$J$28</f>
        <v>10438.917013357219</v>
      </c>
      <c r="H31" s="30">
        <v>4.5999999999999996</v>
      </c>
      <c r="I31" s="29"/>
      <c r="J31" s="33"/>
    </row>
    <row r="32" spans="1:10" s="32" customFormat="1" ht="15.75" x14ac:dyDescent="0.25">
      <c r="A32" s="27" t="s">
        <v>23</v>
      </c>
      <c r="B32" s="40">
        <f>B31-(B31*($B$4/5))</f>
        <v>3691.1616711598699</v>
      </c>
      <c r="C32" s="28">
        <f>C31+(C31*($B$1/5))</f>
        <v>0.61186069246167551</v>
      </c>
      <c r="D32" s="28">
        <f>B32*C32</f>
        <v>2258.4767361038735</v>
      </c>
      <c r="E32" s="28">
        <f t="shared" si="5"/>
        <v>3019.3632710110205</v>
      </c>
      <c r="F32" s="28"/>
      <c r="G32" s="29">
        <f>G31+$J$28</f>
        <v>11060.90584718549</v>
      </c>
      <c r="H32" s="30">
        <v>4.8</v>
      </c>
      <c r="I32" s="29"/>
      <c r="J32" s="33"/>
    </row>
    <row r="33" spans="1:10" s="32" customFormat="1" ht="15.75" x14ac:dyDescent="0.25">
      <c r="A33" s="43" t="s">
        <v>4</v>
      </c>
      <c r="B33" s="44">
        <f>B32-(B32*($B$4/5))</f>
        <v>3687.4705094887099</v>
      </c>
      <c r="C33" s="45">
        <f>C32+(C32*($B$1/5))</f>
        <v>0.624097906310909</v>
      </c>
      <c r="D33" s="45">
        <f>B33*C33</f>
        <v>2301.342624555125</v>
      </c>
      <c r="E33" s="45">
        <f t="shared" si="5"/>
        <v>3109.9441691413513</v>
      </c>
      <c r="F33" s="45">
        <f>F28+B33</f>
        <v>18623.21023465044</v>
      </c>
      <c r="G33" s="46">
        <f>G28+E33</f>
        <v>11682.894681013757</v>
      </c>
      <c r="H33" s="30">
        <v>5</v>
      </c>
      <c r="I33" s="29">
        <f>G38-G33</f>
        <v>3605.2776478060223</v>
      </c>
      <c r="J33" s="29">
        <f>I33/5</f>
        <v>721.05552956120448</v>
      </c>
    </row>
    <row r="34" spans="1:10" s="32" customFormat="1" ht="15.75" x14ac:dyDescent="0.25">
      <c r="A34" s="27" t="s">
        <v>28</v>
      </c>
      <c r="B34" s="40">
        <f>B33-(B33*($B$4/5))</f>
        <v>3683.7830389792211</v>
      </c>
      <c r="C34" s="28">
        <f>C33+(C33*($B$1/5))</f>
        <v>0.63657986443712722</v>
      </c>
      <c r="D34" s="28">
        <f>B34*C34</f>
        <v>2345.0221075691811</v>
      </c>
      <c r="E34" s="28">
        <f t="shared" si="5"/>
        <v>3203.2424942155917</v>
      </c>
      <c r="F34" s="28"/>
      <c r="G34" s="29">
        <f>G33+$J$33</f>
        <v>12403.950210574962</v>
      </c>
      <c r="H34" s="30">
        <v>5.2</v>
      </c>
      <c r="I34" s="29"/>
      <c r="J34" s="33"/>
    </row>
    <row r="35" spans="1:10" s="32" customFormat="1" ht="15.75" x14ac:dyDescent="0.25">
      <c r="A35" s="27" t="s">
        <v>29</v>
      </c>
      <c r="B35" s="40">
        <f>B34-(B34*($B$4/5))</f>
        <v>3680.0992559402421</v>
      </c>
      <c r="C35" s="28">
        <f>C34+(C34*($B$1/5))</f>
        <v>0.64931146172586973</v>
      </c>
      <c r="D35" s="28">
        <f>B35*C35</f>
        <v>2389.5306271708441</v>
      </c>
      <c r="E35" s="28">
        <f t="shared" si="5"/>
        <v>3299.3397690420593</v>
      </c>
      <c r="F35" s="28"/>
      <c r="G35" s="29">
        <f t="shared" ref="G35:G43" si="6">G34+$J$33</f>
        <v>13125.005740136166</v>
      </c>
      <c r="H35" s="30">
        <v>5.4</v>
      </c>
      <c r="I35" s="31"/>
      <c r="J35" s="33"/>
    </row>
    <row r="36" spans="1:10" s="32" customFormat="1" ht="15.75" x14ac:dyDescent="0.25">
      <c r="A36" s="27" t="s">
        <v>30</v>
      </c>
      <c r="B36" s="40">
        <f>B35-(B35*($B$4/5))</f>
        <v>3676.4191566843019</v>
      </c>
      <c r="C36" s="28">
        <f>C35+(C35*($B$1/5))</f>
        <v>0.66229769096038715</v>
      </c>
      <c r="D36" s="28">
        <f>B36*C36</f>
        <v>2434.883918474547</v>
      </c>
      <c r="E36" s="28">
        <f t="shared" si="5"/>
        <v>3398.3199621133213</v>
      </c>
      <c r="F36" s="28"/>
      <c r="G36" s="29">
        <f t="shared" si="6"/>
        <v>13846.061269697371</v>
      </c>
      <c r="H36" s="30">
        <v>5.6</v>
      </c>
      <c r="I36" s="31"/>
      <c r="J36" s="33"/>
    </row>
    <row r="37" spans="1:10" s="32" customFormat="1" ht="15.75" x14ac:dyDescent="0.25">
      <c r="A37" s="27" t="s">
        <v>31</v>
      </c>
      <c r="B37" s="40">
        <f>B36-(B36*($B$4/5))</f>
        <v>3672.7427375276175</v>
      </c>
      <c r="C37" s="28">
        <f>C36+(C36*($B$1/5))</f>
        <v>0.67554364477959494</v>
      </c>
      <c r="D37" s="28">
        <f>B37*C37</f>
        <v>2481.0980152471939</v>
      </c>
      <c r="E37" s="28">
        <f t="shared" si="5"/>
        <v>3500.2695609767211</v>
      </c>
      <c r="F37" s="28"/>
      <c r="G37" s="29">
        <f t="shared" si="6"/>
        <v>14567.116799258576</v>
      </c>
      <c r="H37" s="30">
        <v>5.8</v>
      </c>
      <c r="I37" s="31"/>
      <c r="J37" s="33"/>
    </row>
    <row r="38" spans="1:10" s="32" customFormat="1" ht="15.75" x14ac:dyDescent="0.25">
      <c r="A38" s="43" t="s">
        <v>5</v>
      </c>
      <c r="B38" s="44">
        <f>B37-(B37*($B$4/5))</f>
        <v>3669.0699947900898</v>
      </c>
      <c r="C38" s="45">
        <f>C37+(C37*($B$1/5))</f>
        <v>0.68905451767518688</v>
      </c>
      <c r="D38" s="45">
        <f>B38*C38</f>
        <v>2528.1892555765858</v>
      </c>
      <c r="E38" s="45">
        <f t="shared" si="5"/>
        <v>3605.2776478060227</v>
      </c>
      <c r="F38" s="45">
        <f>F33+B38</f>
        <v>22292.28022944053</v>
      </c>
      <c r="G38" s="46">
        <f>G33+E38</f>
        <v>15288.172328819779</v>
      </c>
      <c r="H38" s="30">
        <v>6</v>
      </c>
      <c r="I38" s="31">
        <f>G43-G38</f>
        <v>4179.5049077548065</v>
      </c>
      <c r="J38" s="29">
        <f>I38/5</f>
        <v>835.90098155096132</v>
      </c>
    </row>
    <row r="39" spans="1:10" s="32" customFormat="1" ht="15.75" x14ac:dyDescent="0.25">
      <c r="A39" s="27" t="s">
        <v>40</v>
      </c>
      <c r="B39" s="40">
        <f>B38-(B38*($B$4/5))</f>
        <v>3665.4009247952999</v>
      </c>
      <c r="C39" s="28">
        <f>C38+(C38*($B$1/5))</f>
        <v>0.70283560802869061</v>
      </c>
      <c r="D39" s="28">
        <f>B39*C39</f>
        <v>2576.1742876474295</v>
      </c>
      <c r="E39" s="28">
        <f t="shared" si="5"/>
        <v>3713.4359772402036</v>
      </c>
      <c r="F39" s="28"/>
      <c r="G39" s="29">
        <f>G38+$J$38</f>
        <v>16124.073310370741</v>
      </c>
      <c r="H39" s="30">
        <v>6.2</v>
      </c>
      <c r="I39" s="31"/>
      <c r="J39" s="33"/>
    </row>
    <row r="40" spans="1:10" s="32" customFormat="1" ht="15.75" x14ac:dyDescent="0.25">
      <c r="A40" s="27" t="s">
        <v>41</v>
      </c>
      <c r="B40" s="40">
        <f>B39-(B39*($B$4/5))</f>
        <v>3661.7355238705045</v>
      </c>
      <c r="C40" s="28">
        <f>C39+(C39*($B$1/5))</f>
        <v>0.71689232018926441</v>
      </c>
      <c r="D40" s="28">
        <f>B40*C40</f>
        <v>2625.0700756269775</v>
      </c>
      <c r="E40" s="28">
        <f t="shared" si="5"/>
        <v>3824.8390565574095</v>
      </c>
      <c r="F40" s="28"/>
      <c r="G40" s="29">
        <f t="shared" ref="G40:G42" si="7">G39+$J$38</f>
        <v>16959.974291921702</v>
      </c>
      <c r="H40" s="30">
        <v>6.4</v>
      </c>
      <c r="I40" s="31"/>
      <c r="J40" s="33"/>
    </row>
    <row r="41" spans="1:10" s="32" customFormat="1" ht="15.75" x14ac:dyDescent="0.25">
      <c r="A41" s="27" t="s">
        <v>42</v>
      </c>
      <c r="B41" s="40">
        <f>B40-(B40*($B$4/5))</f>
        <v>3658.073788346634</v>
      </c>
      <c r="C41" s="28">
        <f>C40+(C40*($B$1/5))</f>
        <v>0.73123016659304974</v>
      </c>
      <c r="D41" s="28">
        <f>B41*C41</f>
        <v>2674.8939056623776</v>
      </c>
      <c r="E41" s="28">
        <f t="shared" si="5"/>
        <v>3939.5842282541316</v>
      </c>
      <c r="F41" s="28"/>
      <c r="G41" s="29">
        <f t="shared" si="7"/>
        <v>17795.875273472662</v>
      </c>
      <c r="H41" s="30">
        <v>6.6</v>
      </c>
      <c r="I41" s="31"/>
      <c r="J41" s="33"/>
    </row>
    <row r="42" spans="1:10" s="32" customFormat="1" ht="15.75" x14ac:dyDescent="0.25">
      <c r="A42" s="27" t="s">
        <v>43</v>
      </c>
      <c r="B42" s="40">
        <f>B41-(B41*($B$4/5))</f>
        <v>3654.4157145582876</v>
      </c>
      <c r="C42" s="28">
        <f>C41+(C41*($B$1/5))</f>
        <v>0.74585476992491073</v>
      </c>
      <c r="D42" s="28">
        <f>B42*C42</f>
        <v>2725.6633919918499</v>
      </c>
      <c r="E42" s="28">
        <f t="shared" si="5"/>
        <v>4057.7717551017554</v>
      </c>
      <c r="F42" s="28"/>
      <c r="G42" s="29">
        <f t="shared" si="7"/>
        <v>18631.776255023622</v>
      </c>
      <c r="H42" s="30">
        <v>6.8</v>
      </c>
      <c r="I42" s="31"/>
      <c r="J42" s="33"/>
    </row>
    <row r="43" spans="1:10" s="32" customFormat="1" ht="15.75" x14ac:dyDescent="0.25">
      <c r="A43" s="43" t="s">
        <v>6</v>
      </c>
      <c r="B43" s="44">
        <f>B42-(B42*($B$4/5))</f>
        <v>3650.7612988437295</v>
      </c>
      <c r="C43" s="45">
        <f>C42+(C42*($B$1/5))</f>
        <v>0.7607718653234089</v>
      </c>
      <c r="D43" s="45">
        <f>B43*C43</f>
        <v>2777.3964831718549</v>
      </c>
      <c r="E43" s="45">
        <f t="shared" si="5"/>
        <v>4179.5049077548083</v>
      </c>
      <c r="F43" s="45">
        <f>F38+B43</f>
        <v>25943.041528284259</v>
      </c>
      <c r="G43" s="46">
        <f>G38+E43</f>
        <v>19467.677236574586</v>
      </c>
      <c r="H43" s="30">
        <v>7</v>
      </c>
      <c r="I43" s="31">
        <f>G48-G43</f>
        <v>4845.191682969762</v>
      </c>
      <c r="J43" s="29">
        <f>I43/5</f>
        <v>969.03833659395241</v>
      </c>
    </row>
    <row r="44" spans="1:10" s="32" customFormat="1" ht="15.75" x14ac:dyDescent="0.25">
      <c r="A44" s="27" t="s">
        <v>48</v>
      </c>
      <c r="B44" s="40">
        <f>B43-(B43*($B$4/5))</f>
        <v>3647.1105375448856</v>
      </c>
      <c r="C44" s="28">
        <f>C43+(C43*($B$1/5))</f>
        <v>0.77598730262987703</v>
      </c>
      <c r="D44" s="28">
        <f>B44*C44</f>
        <v>2830.1114684224567</v>
      </c>
      <c r="E44" s="28">
        <f t="shared" si="5"/>
        <v>4304.8900549874525</v>
      </c>
      <c r="F44" s="28"/>
      <c r="G44" s="29">
        <f>G43+$J$43</f>
        <v>20436.715573168538</v>
      </c>
      <c r="H44" s="30">
        <v>7.2</v>
      </c>
      <c r="I44" s="31"/>
      <c r="J44" s="33"/>
    </row>
    <row r="45" spans="1:10" s="32" customFormat="1" ht="15.75" x14ac:dyDescent="0.25">
      <c r="A45" s="27" t="s">
        <v>49</v>
      </c>
      <c r="B45" s="40">
        <f>B44-(B44*($B$4/5))</f>
        <v>3643.4634270073407</v>
      </c>
      <c r="C45" s="28">
        <f>C44+(C44*($B$1/5))</f>
        <v>0.79150704868247457</v>
      </c>
      <c r="D45" s="28">
        <f>B45*C45</f>
        <v>2883.8269840931148</v>
      </c>
      <c r="E45" s="28">
        <f t="shared" si="5"/>
        <v>4434.036756637076</v>
      </c>
      <c r="F45" s="28"/>
      <c r="G45" s="29">
        <f t="shared" ref="G45:G47" si="8">G44+$J$43</f>
        <v>21405.75390976249</v>
      </c>
      <c r="H45" s="30">
        <v>7.4</v>
      </c>
      <c r="I45" s="31"/>
      <c r="J45" s="33"/>
    </row>
    <row r="46" spans="1:10" s="32" customFormat="1" ht="15.75" x14ac:dyDescent="0.25">
      <c r="A46" s="27" t="s">
        <v>50</v>
      </c>
      <c r="B46" s="40">
        <f>B45-(B45*($B$4/5))</f>
        <v>3639.8199635803335</v>
      </c>
      <c r="C46" s="28">
        <f>C45+(C45*($B$1/5))</f>
        <v>0.80733718965612411</v>
      </c>
      <c r="D46" s="28">
        <f>B46*C46</f>
        <v>2938.5620202512023</v>
      </c>
      <c r="E46" s="28">
        <f t="shared" si="5"/>
        <v>4567.0578593361879</v>
      </c>
      <c r="F46" s="28"/>
      <c r="G46" s="29">
        <f t="shared" si="8"/>
        <v>22374.792246356443</v>
      </c>
      <c r="H46" s="30">
        <v>7.6</v>
      </c>
      <c r="I46" s="31"/>
      <c r="J46" s="33"/>
    </row>
    <row r="47" spans="1:10" s="32" customFormat="1" ht="15.75" x14ac:dyDescent="0.25">
      <c r="A47" s="27" t="s">
        <v>51</v>
      </c>
      <c r="B47" s="40">
        <f>B46-(B46*($B$4/5))</f>
        <v>3636.180143616753</v>
      </c>
      <c r="C47" s="28">
        <f>C46+(C46*($B$1/5))</f>
        <v>0.82348393344924664</v>
      </c>
      <c r="D47" s="28">
        <f>B47*C47</f>
        <v>2994.3359273955703</v>
      </c>
      <c r="E47" s="28">
        <f t="shared" si="5"/>
        <v>4704.0695951162734</v>
      </c>
      <c r="F47" s="28"/>
      <c r="G47" s="29">
        <f t="shared" si="8"/>
        <v>23343.830582950395</v>
      </c>
      <c r="H47" s="30">
        <v>7.8</v>
      </c>
      <c r="I47" s="31"/>
      <c r="J47" s="33"/>
    </row>
    <row r="48" spans="1:10" s="32" customFormat="1" ht="15.75" x14ac:dyDescent="0.25">
      <c r="A48" s="43" t="s">
        <v>7</v>
      </c>
      <c r="B48" s="44">
        <f>B47-(B47*($B$4/5))</f>
        <v>3632.543963473136</v>
      </c>
      <c r="C48" s="45">
        <f>C47+(C47*($B$1/5))</f>
        <v>0.83995361211823161</v>
      </c>
      <c r="D48" s="45">
        <f>B48*C48</f>
        <v>3051.1684232975381</v>
      </c>
      <c r="E48" s="45">
        <f t="shared" si="5"/>
        <v>4845.1916829697611</v>
      </c>
      <c r="F48" s="45">
        <f>F43+B48</f>
        <v>29575.585491757396</v>
      </c>
      <c r="G48" s="46">
        <f>G43+E48</f>
        <v>24312.868919544348</v>
      </c>
      <c r="H48" s="30">
        <v>8</v>
      </c>
      <c r="I48" s="31">
        <f>G53-G48</f>
        <v>5616.9051030808296</v>
      </c>
      <c r="J48" s="29">
        <f>I48/5</f>
        <v>1123.3810206161659</v>
      </c>
    </row>
    <row r="49" spans="1:10" s="32" customFormat="1" ht="15.75" x14ac:dyDescent="0.25">
      <c r="A49" s="27" t="s">
        <v>52</v>
      </c>
      <c r="B49" s="40">
        <f>B48-(B48*($B$4/5))</f>
        <v>3628.9114195096631</v>
      </c>
      <c r="C49" s="28">
        <f>C48+(C48*($B$1/5))</f>
        <v>0.85675268436059626</v>
      </c>
      <c r="D49" s="28">
        <f>B49*C49</f>
        <v>3109.0795999717257</v>
      </c>
      <c r="E49" s="28">
        <f t="shared" si="5"/>
        <v>4990.5474334588544</v>
      </c>
      <c r="F49" s="28"/>
      <c r="G49" s="29">
        <f>G48+$J$48</f>
        <v>25436.249940160513</v>
      </c>
      <c r="H49" s="30">
        <v>8.1999999999999993</v>
      </c>
      <c r="I49" s="31"/>
      <c r="J49" s="33"/>
    </row>
    <row r="50" spans="1:10" s="32" customFormat="1" ht="15.75" x14ac:dyDescent="0.25">
      <c r="A50" s="27" t="s">
        <v>53</v>
      </c>
      <c r="B50" s="40">
        <f>B49-(B49*($B$4/5))</f>
        <v>3625.2825080901534</v>
      </c>
      <c r="C50" s="28">
        <f>C49+(C49*($B$1/5))</f>
        <v>0.87388773804780817</v>
      </c>
      <c r="D50" s="28">
        <f>B50*C50</f>
        <v>3168.0899307791892</v>
      </c>
      <c r="E50" s="28">
        <f t="shared" si="5"/>
        <v>5140.2638564626195</v>
      </c>
      <c r="F50" s="28"/>
      <c r="G50" s="29">
        <f t="shared" ref="G50:G52" si="9">G49+$J$48</f>
        <v>26559.630960776678</v>
      </c>
      <c r="H50" s="30">
        <v>8.4</v>
      </c>
      <c r="I50" s="31"/>
      <c r="J50" s="33"/>
    </row>
    <row r="51" spans="1:10" s="32" customFormat="1" ht="15.75" x14ac:dyDescent="0.25">
      <c r="A51" s="27" t="s">
        <v>54</v>
      </c>
      <c r="B51" s="40">
        <f>B50-(B50*($B$4/5))</f>
        <v>3621.6572255820633</v>
      </c>
      <c r="C51" s="28">
        <f>C50+(C50*($B$1/5))</f>
        <v>0.89136549280876431</v>
      </c>
      <c r="D51" s="28">
        <f>B51*C51</f>
        <v>3228.220277665378</v>
      </c>
      <c r="E51" s="28">
        <f t="shared" si="5"/>
        <v>5294.4717721564984</v>
      </c>
      <c r="F51" s="28"/>
      <c r="G51" s="29">
        <f t="shared" si="9"/>
        <v>27683.011981392843</v>
      </c>
      <c r="H51" s="30">
        <v>8.6</v>
      </c>
      <c r="I51" s="31"/>
      <c r="J51" s="33"/>
    </row>
    <row r="52" spans="1:10" s="32" customFormat="1" ht="15.75" x14ac:dyDescent="0.25">
      <c r="A52" s="27" t="s">
        <v>55</v>
      </c>
      <c r="B52" s="40">
        <f>B51-(B51*($B$4/5))</f>
        <v>3618.0355683564812</v>
      </c>
      <c r="C52" s="28">
        <f>C51+(C51*($B$1/5))</f>
        <v>0.90919280266493963</v>
      </c>
      <c r="D52" s="28">
        <f>B52*C52</f>
        <v>3289.491898535467</v>
      </c>
      <c r="E52" s="28">
        <f t="shared" si="5"/>
        <v>5453.3059253211932</v>
      </c>
      <c r="F52" s="28"/>
      <c r="G52" s="29">
        <f t="shared" si="9"/>
        <v>28806.393002009008</v>
      </c>
      <c r="H52" s="30">
        <v>8.8000000000000007</v>
      </c>
      <c r="I52" s="31"/>
      <c r="J52" s="33"/>
    </row>
    <row r="53" spans="1:10" s="32" customFormat="1" ht="15.75" x14ac:dyDescent="0.25">
      <c r="A53" s="43" t="s">
        <v>8</v>
      </c>
      <c r="B53" s="44">
        <f>B52-(B52*($B$4/5))</f>
        <v>3614.4175327881248</v>
      </c>
      <c r="C53" s="45">
        <f>C52+(C52*($B$1/5))</f>
        <v>0.92737665871823838</v>
      </c>
      <c r="D53" s="45">
        <f>B53*C53</f>
        <v>3351.9264547696698</v>
      </c>
      <c r="E53" s="45">
        <f t="shared" si="5"/>
        <v>5616.9051030808287</v>
      </c>
      <c r="F53" s="45">
        <f>F48+B53</f>
        <v>33190.00302454552</v>
      </c>
      <c r="G53" s="46">
        <f>G48+E53</f>
        <v>29929.774022625177</v>
      </c>
      <c r="H53" s="30">
        <v>9</v>
      </c>
      <c r="I53" s="31">
        <f>G58-G53</f>
        <v>6511.5324638049715</v>
      </c>
      <c r="J53" s="29">
        <f>I53/5</f>
        <v>1302.3064927609944</v>
      </c>
    </row>
    <row r="54" spans="1:10" s="32" customFormat="1" ht="15.75" x14ac:dyDescent="0.25">
      <c r="A54" s="27" t="s">
        <v>56</v>
      </c>
      <c r="B54" s="40">
        <f>B53-(B53*($B$4/5))</f>
        <v>3610.8031152553367</v>
      </c>
      <c r="C54" s="28">
        <f>C53+(C53*($B$1/5))</f>
        <v>0.94592419189260313</v>
      </c>
      <c r="D54" s="28">
        <f>B54*C54</f>
        <v>3415.5460188811985</v>
      </c>
      <c r="E54" s="28">
        <f t="shared" si="5"/>
        <v>5785.4122561732538</v>
      </c>
      <c r="F54" s="28"/>
      <c r="G54" s="29">
        <f>G53+$J$53</f>
        <v>31232.080515386173</v>
      </c>
      <c r="H54" s="30">
        <v>9.1999999999999993</v>
      </c>
      <c r="I54" s="31"/>
      <c r="J54" s="33"/>
    </row>
    <row r="55" spans="1:10" s="32" customFormat="1" ht="15.75" x14ac:dyDescent="0.25">
      <c r="A55" s="27" t="s">
        <v>57</v>
      </c>
      <c r="B55" s="40">
        <f>B54-(B54*($B$4/5))</f>
        <v>3607.1923121400814</v>
      </c>
      <c r="C55" s="28">
        <f>C54+(C54*($B$1/5))</f>
        <v>0.96484267573045523</v>
      </c>
      <c r="D55" s="28">
        <f>B55*C55</f>
        <v>3480.3730823195638</v>
      </c>
      <c r="E55" s="28">
        <f t="shared" si="5"/>
        <v>5958.9746238584512</v>
      </c>
      <c r="F55" s="28"/>
      <c r="G55" s="29">
        <f t="shared" ref="G55:G57" si="10">G54+$J$53</f>
        <v>32534.387008147169</v>
      </c>
      <c r="H55" s="30">
        <v>9.4</v>
      </c>
      <c r="I55" s="31"/>
      <c r="J55" s="33"/>
    </row>
    <row r="56" spans="1:10" s="32" customFormat="1" ht="15.75" x14ac:dyDescent="0.25">
      <c r="A56" s="27" t="s">
        <v>58</v>
      </c>
      <c r="B56" s="40">
        <f>B55-(B55*($B$4/5))</f>
        <v>3603.5851198279415</v>
      </c>
      <c r="C56" s="28">
        <f>C55+(C55*($B$1/5))</f>
        <v>0.98413952924506432</v>
      </c>
      <c r="D56" s="28">
        <f>B56*C56</f>
        <v>3546.4305634219891</v>
      </c>
      <c r="E56" s="28">
        <f t="shared" si="5"/>
        <v>6137.7438625742043</v>
      </c>
      <c r="F56" s="28"/>
      <c r="G56" s="29">
        <f t="shared" si="10"/>
        <v>33836.693500908164</v>
      </c>
      <c r="H56" s="30">
        <v>9.6</v>
      </c>
      <c r="I56" s="31"/>
      <c r="J56" s="33"/>
    </row>
    <row r="57" spans="1:10" s="32" customFormat="1" ht="15.75" x14ac:dyDescent="0.25">
      <c r="A57" s="27" t="s">
        <v>59</v>
      </c>
      <c r="B57" s="40">
        <f>B56-(B56*($B$4/5))</f>
        <v>3599.9815347081135</v>
      </c>
      <c r="C57" s="28">
        <f>C56+(C56*($B$1/5))</f>
        <v>1.0038223198299656</v>
      </c>
      <c r="D57" s="28">
        <f>B57*C57</f>
        <v>3613.7418155157384</v>
      </c>
      <c r="E57" s="28">
        <f t="shared" si="5"/>
        <v>6321.87617845143</v>
      </c>
      <c r="F57" s="28"/>
      <c r="G57" s="29">
        <f t="shared" si="10"/>
        <v>35138.99999366916</v>
      </c>
      <c r="H57" s="30">
        <v>9.8000000000000007</v>
      </c>
      <c r="I57" s="31"/>
      <c r="J57" s="33"/>
    </row>
    <row r="58" spans="1:10" s="32" customFormat="1" ht="15.75" x14ac:dyDescent="0.25">
      <c r="A58" s="43" t="s">
        <v>9</v>
      </c>
      <c r="B58" s="44">
        <f>B57-(B57*($B$4/5))</f>
        <v>3596.3815531734053</v>
      </c>
      <c r="C58" s="45">
        <f>C57+(C57*($B$1/5))</f>
        <v>1.0238987662265648</v>
      </c>
      <c r="D58" s="45">
        <f>B58*C58</f>
        <v>3682.3306351742267</v>
      </c>
      <c r="E58" s="45">
        <f t="shared" si="5"/>
        <v>6511.5324638049733</v>
      </c>
      <c r="F58" s="45">
        <f>F53+B58</f>
        <v>36786.384577718927</v>
      </c>
      <c r="G58" s="46">
        <f>G53+E58</f>
        <v>36441.306486430149</v>
      </c>
      <c r="H58" s="30">
        <v>10</v>
      </c>
      <c r="I58" s="31"/>
      <c r="J58" s="33"/>
    </row>
    <row r="59" spans="1:10" x14ac:dyDescent="0.25">
      <c r="A59" s="13"/>
      <c r="B59" s="41"/>
      <c r="C59" s="14"/>
      <c r="D59" s="14"/>
      <c r="E59" s="14"/>
      <c r="F59" s="14"/>
    </row>
    <row r="60" spans="1:10" x14ac:dyDescent="0.25">
      <c r="A60" s="13"/>
      <c r="B60" s="41"/>
      <c r="C60" s="14"/>
      <c r="D60" s="14"/>
      <c r="E60" s="14"/>
      <c r="F60" s="14"/>
    </row>
    <row r="61" spans="1:10" x14ac:dyDescent="0.25">
      <c r="A61" s="13"/>
      <c r="B61" s="41"/>
      <c r="C61" s="14"/>
      <c r="D61" s="14"/>
      <c r="E61" s="14"/>
      <c r="F61" s="14"/>
    </row>
    <row r="62" spans="1:10" x14ac:dyDescent="0.25">
      <c r="A62" s="13"/>
      <c r="B62" s="41"/>
      <c r="C62" s="14"/>
      <c r="D62" s="14"/>
      <c r="E62" s="14"/>
      <c r="F62" s="14"/>
    </row>
    <row r="63" spans="1:10" x14ac:dyDescent="0.25">
      <c r="A63" s="13"/>
      <c r="B63" s="41"/>
      <c r="C63" s="14"/>
      <c r="D63" s="14"/>
      <c r="E63" s="14"/>
      <c r="F63" s="14"/>
    </row>
    <row r="64" spans="1:10" x14ac:dyDescent="0.25">
      <c r="A64" s="13"/>
      <c r="B64" s="41"/>
      <c r="C64" s="14"/>
      <c r="D64" s="14"/>
      <c r="E64" s="14"/>
      <c r="F64" s="14"/>
    </row>
    <row r="65" spans="1:6" x14ac:dyDescent="0.25">
      <c r="A65" s="13"/>
      <c r="B65" s="41"/>
      <c r="C65" s="14"/>
      <c r="D65" s="14"/>
      <c r="E65" s="14"/>
      <c r="F65" s="14"/>
    </row>
    <row r="66" spans="1:6" x14ac:dyDescent="0.25">
      <c r="A66" s="13"/>
      <c r="B66" s="41"/>
      <c r="C66" s="14"/>
      <c r="D66" s="14"/>
      <c r="E66" s="14"/>
      <c r="F66" s="14"/>
    </row>
    <row r="67" spans="1:6" x14ac:dyDescent="0.25">
      <c r="A67" s="13"/>
      <c r="B67" s="41"/>
      <c r="C67" s="14"/>
      <c r="D67" s="14"/>
      <c r="E67" s="14"/>
      <c r="F67" s="14"/>
    </row>
    <row r="68" spans="1:6" x14ac:dyDescent="0.25">
      <c r="A68" s="13"/>
      <c r="B68" s="41"/>
      <c r="C68" s="14"/>
      <c r="D68" s="14"/>
      <c r="E68" s="14"/>
      <c r="F6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Aubyn</dc:creator>
  <cp:lastModifiedBy>Alex Hill</cp:lastModifiedBy>
  <dcterms:created xsi:type="dcterms:W3CDTF">2013-02-19T03:50:48Z</dcterms:created>
  <dcterms:modified xsi:type="dcterms:W3CDTF">2013-09-17T03:42:24Z</dcterms:modified>
</cp:coreProperties>
</file>