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\Projects\"/>
    </mc:Choice>
  </mc:AlternateContent>
  <xr:revisionPtr revIDLastSave="0" documentId="13_ncr:1_{325CA5E8-78E4-4061-9BEC-4344435319BF}" xr6:coauthVersionLast="47" xr6:coauthVersionMax="47" xr10:uidLastSave="{00000000-0000-0000-0000-000000000000}"/>
  <bookViews>
    <workbookView xWindow="-108" yWindow="-108" windowWidth="23256" windowHeight="12456" firstSheet="2" activeTab="10" xr2:uid="{AB1E5DA9-8D6D-4E02-B049-88908E4B2BA5}"/>
  </bookViews>
  <sheets>
    <sheet name="Key" sheetId="2" r:id="rId1"/>
    <sheet name="Product backlog" sheetId="1" r:id="rId2"/>
    <sheet name="Sprint 1" sheetId="3" r:id="rId3"/>
    <sheet name="Sprint2" sheetId="4" r:id="rId4"/>
    <sheet name="Sprint 3" sheetId="5" r:id="rId5"/>
    <sheet name="Sprint 4" sheetId="6" r:id="rId6"/>
    <sheet name="Sprint 5" sheetId="7" r:id="rId7"/>
    <sheet name="Sprint 6" sheetId="8" r:id="rId8"/>
    <sheet name="Sprint 7" sheetId="9" r:id="rId9"/>
    <sheet name="Sprint 8" sheetId="10" r:id="rId10"/>
    <sheet name="cost Estimation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G8" i="10"/>
  <c r="G9" i="10"/>
  <c r="G10" i="10"/>
  <c r="G11" i="10"/>
  <c r="G12" i="10"/>
  <c r="G13" i="10"/>
  <c r="G14" i="10"/>
  <c r="G15" i="10"/>
  <c r="G16" i="10"/>
  <c r="G7" i="9"/>
  <c r="G8" i="9"/>
  <c r="G9" i="9"/>
  <c r="G10" i="9"/>
  <c r="G11" i="9"/>
  <c r="G12" i="9"/>
  <c r="G13" i="9"/>
  <c r="G7" i="8"/>
  <c r="G8" i="8"/>
  <c r="G9" i="8"/>
  <c r="G10" i="8"/>
  <c r="G11" i="8"/>
  <c r="G12" i="8"/>
  <c r="G13" i="8"/>
  <c r="G7" i="7"/>
  <c r="G8" i="7"/>
  <c r="G9" i="7"/>
  <c r="G10" i="7"/>
  <c r="G11" i="7"/>
  <c r="G12" i="7"/>
  <c r="G13" i="7"/>
  <c r="G7" i="6"/>
  <c r="G8" i="6"/>
  <c r="G9" i="6"/>
  <c r="G10" i="6"/>
  <c r="G11" i="6"/>
  <c r="G12" i="6"/>
  <c r="G7" i="5"/>
  <c r="G8" i="5"/>
  <c r="G9" i="5"/>
  <c r="G10" i="5"/>
  <c r="G11" i="5"/>
  <c r="G12" i="5"/>
  <c r="G13" i="5"/>
  <c r="G8" i="4"/>
  <c r="G9" i="4"/>
  <c r="G10" i="4"/>
  <c r="G11" i="4"/>
  <c r="G7" i="4"/>
  <c r="G8" i="3"/>
  <c r="G9" i="3"/>
  <c r="G10" i="3"/>
  <c r="G11" i="3"/>
  <c r="G12" i="3"/>
  <c r="G13" i="3"/>
  <c r="G7" i="3"/>
</calcChain>
</file>

<file path=xl/sharedStrings.xml><?xml version="1.0" encoding="utf-8"?>
<sst xmlns="http://schemas.openxmlformats.org/spreadsheetml/2006/main" count="643" uniqueCount="208">
  <si>
    <t>Priority</t>
  </si>
  <si>
    <t>High</t>
  </si>
  <si>
    <t>Medium</t>
  </si>
  <si>
    <t>Low</t>
  </si>
  <si>
    <t>Status</t>
  </si>
  <si>
    <t xml:space="preserve">Approved </t>
  </si>
  <si>
    <t>In Progress</t>
  </si>
  <si>
    <t xml:space="preserve">Done </t>
  </si>
  <si>
    <t>On Hold</t>
  </si>
  <si>
    <t>Need Review</t>
  </si>
  <si>
    <t>Sprint</t>
  </si>
  <si>
    <t>Assigned to</t>
  </si>
  <si>
    <t>User story ID</t>
  </si>
  <si>
    <t>Assgined to</t>
  </si>
  <si>
    <t xml:space="preserve">Status </t>
  </si>
  <si>
    <t>Estimated Duration (Days)</t>
  </si>
  <si>
    <t>Agile Product backlog</t>
  </si>
  <si>
    <t>Project Manger</t>
  </si>
  <si>
    <t>Environmental Engineer</t>
  </si>
  <si>
    <t>Civil Engineer</t>
  </si>
  <si>
    <t>Mechanical Engineer</t>
  </si>
  <si>
    <t>Software Developer</t>
  </si>
  <si>
    <t>Plant operator</t>
  </si>
  <si>
    <t>Maintenance Engineer</t>
  </si>
  <si>
    <t>Compliance officer</t>
  </si>
  <si>
    <t>Trainer</t>
  </si>
  <si>
    <t>Support Engineer</t>
  </si>
  <si>
    <t>Lab Technician</t>
  </si>
  <si>
    <t>Data analysts</t>
  </si>
  <si>
    <t>Data Analyst</t>
  </si>
  <si>
    <t>Agile Product backlog keys</t>
  </si>
  <si>
    <t xml:space="preserve">Project name </t>
  </si>
  <si>
    <t>Project manger</t>
  </si>
  <si>
    <t>Safe Water Innovations</t>
  </si>
  <si>
    <t>Nikita Sirse</t>
  </si>
  <si>
    <t>Start date</t>
  </si>
  <si>
    <t xml:space="preserve">End Date </t>
  </si>
  <si>
    <t>Overall Progress</t>
  </si>
  <si>
    <t>Project Deliverable</t>
  </si>
  <si>
    <t>Scope Statements</t>
  </si>
  <si>
    <t>Tasks</t>
  </si>
  <si>
    <t>Feature Type</t>
  </si>
  <si>
    <t>Sprint Duration (Days)</t>
  </si>
  <si>
    <t>Start Date</t>
  </si>
  <si>
    <t>End Date</t>
  </si>
  <si>
    <t>Schedule site visits</t>
  </si>
  <si>
    <t>Collect water samples and analyze quality</t>
  </si>
  <si>
    <t>Document findings and identify communities</t>
  </si>
  <si>
    <t>Feature</t>
  </si>
  <si>
    <t>Story points</t>
  </si>
  <si>
    <t>Develop initial prototypes</t>
  </si>
  <si>
    <t>Assign team members to specific tasks</t>
  </si>
  <si>
    <t>planning</t>
  </si>
  <si>
    <t>survey</t>
  </si>
  <si>
    <t>Identify utilities and access points on site</t>
  </si>
  <si>
    <t>Share findings stakeholders</t>
  </si>
  <si>
    <t>Analysis</t>
  </si>
  <si>
    <t>Ensure compliance with safety and environmental regulations</t>
  </si>
  <si>
    <t>Design</t>
  </si>
  <si>
    <t>Development</t>
  </si>
  <si>
    <t>Prepare for development phase</t>
  </si>
  <si>
    <t>Initial functions test of equipment</t>
  </si>
  <si>
    <t>Record the outcomes of functional tests</t>
  </si>
  <si>
    <t>Monitor the Project and prototype</t>
  </si>
  <si>
    <t>Project Manager</t>
  </si>
  <si>
    <t>Testing of Prototype</t>
  </si>
  <si>
    <t>Collect feedback from test</t>
  </si>
  <si>
    <t>Testing</t>
  </si>
  <si>
    <t>Plan and schedule production timeline</t>
  </si>
  <si>
    <t>Arrange logistics and supply chain for transportation</t>
  </si>
  <si>
    <t>Documentation</t>
  </si>
  <si>
    <t>Assess Existing Infrastructure</t>
  </si>
  <si>
    <t>Develop preliminary project plan</t>
  </si>
  <si>
    <t>Planning</t>
  </si>
  <si>
    <t>Analyze the collected water quality data</t>
  </si>
  <si>
    <t>Compile assessment report of water quality data</t>
  </si>
  <si>
    <t>Communication</t>
  </si>
  <si>
    <t>Revise report on stakeholder feedback</t>
  </si>
  <si>
    <t>communication</t>
  </si>
  <si>
    <t>Project manager</t>
  </si>
  <si>
    <t>Detailed design specifications</t>
  </si>
  <si>
    <t>Review design with stakeholders</t>
  </si>
  <si>
    <t>Prepare design Documentation</t>
  </si>
  <si>
    <t>Plan of prototype development</t>
  </si>
  <si>
    <t>Feasibility Analysis</t>
  </si>
  <si>
    <t>Identify required resources</t>
  </si>
  <si>
    <t>Implement design changes</t>
  </si>
  <si>
    <t>Review the updated design with stakeholders</t>
  </si>
  <si>
    <t>conduct feasibility analysis for Final Design</t>
  </si>
  <si>
    <t>Identify training needs</t>
  </si>
  <si>
    <t>Training</t>
  </si>
  <si>
    <t>Finalize design specification</t>
  </si>
  <si>
    <t>Prototype development unit</t>
  </si>
  <si>
    <t>Refine the prototype based on initial tests</t>
  </si>
  <si>
    <t>Prepare prototype for extensive testing</t>
  </si>
  <si>
    <t>preparation</t>
  </si>
  <si>
    <t>Develop testing protocol</t>
  </si>
  <si>
    <t>Design adjustment based on feedback</t>
  </si>
  <si>
    <t>Conduct user acceptance testing</t>
  </si>
  <si>
    <t>Analyse the performance data during testing</t>
  </si>
  <si>
    <t>Prepare detailed test repoerts</t>
  </si>
  <si>
    <t>Quality Control Specialist</t>
  </si>
  <si>
    <t>Plan for next testing phase</t>
  </si>
  <si>
    <t>Perform Final tests of functionalities work</t>
  </si>
  <si>
    <t>Review with stakeholders</t>
  </si>
  <si>
    <t>Secure approval from stakeholders and finalize the prototypes.</t>
  </si>
  <si>
    <t>Compliance</t>
  </si>
  <si>
    <t>Record and document the outcomes of the final tests.</t>
  </si>
  <si>
    <t>Verify Compliance with Standards</t>
  </si>
  <si>
    <t>Update all project documentation</t>
  </si>
  <si>
    <t>Plan Transition to Production</t>
  </si>
  <si>
    <t>Procurment</t>
  </si>
  <si>
    <t>Order Necessary Components and Materials</t>
  </si>
  <si>
    <t>Scheduling</t>
  </si>
  <si>
    <t>Logistics</t>
  </si>
  <si>
    <t>Develop detailed  Production Plan</t>
  </si>
  <si>
    <t>Conduct Supplier Audits</t>
  </si>
  <si>
    <t>Quality Assurance</t>
  </si>
  <si>
    <t>Coordinate with Suppliers</t>
  </si>
  <si>
    <t>Procurement Team</t>
  </si>
  <si>
    <t>Prepare Production Facility</t>
  </si>
  <si>
    <t>Preparation</t>
  </si>
  <si>
    <t>Production Team</t>
  </si>
  <si>
    <t>Develop Quality Control Protocols</t>
  </si>
  <si>
    <t>Risk Assessment for Production</t>
  </si>
  <si>
    <t>Risk Management</t>
  </si>
  <si>
    <t>Finalize Production Documentation</t>
  </si>
  <si>
    <t>Construction</t>
  </si>
  <si>
    <t>compliance</t>
  </si>
  <si>
    <t>Resource management</t>
  </si>
  <si>
    <t>Risk management</t>
  </si>
  <si>
    <t>Simple Task</t>
  </si>
  <si>
    <t>Slightly More Complex Task</t>
  </si>
  <si>
    <t>Moderate Task</t>
  </si>
  <si>
    <t>complex Task</t>
  </si>
  <si>
    <t>Very Complex Task</t>
  </si>
  <si>
    <t>Highly Complex Task</t>
  </si>
  <si>
    <t>Agile Sprint planning Key</t>
  </si>
  <si>
    <t>SPRINT 8</t>
  </si>
  <si>
    <t>SPRINT 7</t>
  </si>
  <si>
    <t>SPRINT 6</t>
  </si>
  <si>
    <t>SPRINT 5</t>
  </si>
  <si>
    <t>SPRINT 4</t>
  </si>
  <si>
    <t>SPRINT 3</t>
  </si>
  <si>
    <t>SPRINT 2</t>
  </si>
  <si>
    <t>SPRINT 1</t>
  </si>
  <si>
    <t xml:space="preserve"> Conduct the needs assessment of project.</t>
  </si>
  <si>
    <t>Design a water treatment plant.</t>
  </si>
  <si>
    <t>Conduct  installation sites and oversee construction work.</t>
  </si>
  <si>
    <t>Conduct the installation of water treatment equipment.</t>
  </si>
  <si>
    <t>Develop and test the prototype of the integrate software.</t>
  </si>
  <si>
    <t>Train the local communities</t>
  </si>
  <si>
    <t>Monitor real-time water quality, so that I can ensure safe water distribution.</t>
  </si>
  <si>
    <t>Generate automated regulatory reports, so that I can ensure legal compliance.</t>
  </si>
  <si>
    <t>Access historical test data easily and conduct water quality tests efficiently</t>
  </si>
  <si>
    <t>Historical sensor data storage and analysis, so that I can identify trends and optimize processes.</t>
  </si>
  <si>
    <t>Track energy usage in real-time, so that I can optimize plant efficiency.</t>
  </si>
  <si>
    <t>Receive automated equipment failure alerts, so that I can prevent downtime.</t>
  </si>
  <si>
    <t>Task Id</t>
  </si>
  <si>
    <t>User story</t>
  </si>
  <si>
    <t>Cost Estimation per sprint</t>
  </si>
  <si>
    <t>Cost Component</t>
  </si>
  <si>
    <t>Estimated Cost (INR)</t>
  </si>
  <si>
    <t>Percentage of Sprint Cost</t>
  </si>
  <si>
    <t>Site Preparation &amp; Civil Work</t>
  </si>
  <si>
    <t>~36.3%</t>
  </si>
  <si>
    <t>Machinery &amp; Equipment Procurement</t>
  </si>
  <si>
    <t>~27.7%</t>
  </si>
  <si>
    <t>Labor &amp; Installation Costs</t>
  </si>
  <si>
    <t>~12.8%</t>
  </si>
  <si>
    <t>Regulatory &amp; Safety Compliance</t>
  </si>
  <si>
    <t>~6.4%</t>
  </si>
  <si>
    <t>Miscellaneous &amp; Contingencies</t>
  </si>
  <si>
    <t>~4%</t>
  </si>
  <si>
    <t>Salaries (Engineers, Project Managers, Workers, etc.)</t>
  </si>
  <si>
    <t>Total Sprint 1 Cost</t>
  </si>
  <si>
    <t>Final Equipment Installation</t>
  </si>
  <si>
    <t>~38.4%</t>
  </si>
  <si>
    <t>Testing &amp; Quality Assurance</t>
  </si>
  <si>
    <t>Final Electrical &amp; Plumbing Work</t>
  </si>
  <si>
    <t>Regulatory Compliance Approvals</t>
  </si>
  <si>
    <t>~5.3%</t>
  </si>
  <si>
    <t>~2.9%</t>
  </si>
  <si>
    <t>Salaries (Project Team &amp; Workers)</t>
  </si>
  <si>
    <t>Total Sprint 8 Cost</t>
  </si>
  <si>
    <r>
      <t>Total Cost for Sprint 8:</t>
    </r>
    <r>
      <rPr>
        <sz val="11"/>
        <color theme="1"/>
        <rFont val="Aptos Narrow"/>
        <family val="2"/>
        <scheme val="minor"/>
      </rPr>
      <t xml:space="preserve"> ₹2,34,37,500</t>
    </r>
  </si>
  <si>
    <t>Total Cost for 4 Months (Sprints 7 &amp; 8): ₹4,68,75,000</t>
  </si>
  <si>
    <t>Percentage of Total Cost</t>
  </si>
  <si>
    <t>Infrastructure Finalization</t>
  </si>
  <si>
    <t>Technology &amp; Software Integration</t>
  </si>
  <si>
    <t>Electrical &amp; Safety Systems</t>
  </si>
  <si>
    <t>Regulatory &amp; Legal Approvals</t>
  </si>
  <si>
    <t>Total 4-Month Cost</t>
  </si>
  <si>
    <t>Salary Breakdown (For Sprint 8 &amp; 4 Months)</t>
  </si>
  <si>
    <t>Role</t>
  </si>
  <si>
    <t>No. of People</t>
  </si>
  <si>
    <t>Monthly Salary (INR)</t>
  </si>
  <si>
    <t>Total for Sprint 8 (2 Months)</t>
  </si>
  <si>
    <t>Total for 4 Months (Sprints 7-8)</t>
  </si>
  <si>
    <t>Engineers (Civil, Electrical, Mechanical, etc.)</t>
  </si>
  <si>
    <t>₹1,50,000 each</t>
  </si>
  <si>
    <t>Site Supervisors</t>
  </si>
  <si>
    <t>₹75,000 each</t>
  </si>
  <si>
    <t>Skilled Workers</t>
  </si>
  <si>
    <t>₹40,000 each</t>
  </si>
  <si>
    <t>Total Salaries</t>
  </si>
  <si>
    <t>-</t>
  </si>
  <si>
    <t>COST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</si>
</sst>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[$-F800]dddd\,\ mmmm\ dd\,\ yyyy"/>
  </numFmts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EE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EF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6" fillId="6" borderId="1" xfId="0" applyFont="1" applyFill="1" applyBorder="1"/>
    <xf numFmtId="0" fontId="6" fillId="7" borderId="1" xfId="0" applyFont="1" applyFill="1" applyBorder="1"/>
    <xf numFmtId="164" fontId="0" fillId="0" borderId="1" xfId="0" applyNumberFormat="1" applyBorder="1"/>
    <xf numFmtId="164" fontId="6" fillId="7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6" fillId="6" borderId="2" xfId="0" applyFont="1" applyFill="1" applyBorder="1"/>
    <xf numFmtId="0" fontId="0" fillId="0" borderId="0" xfId="0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3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6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1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2EEFA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2EEFA"/>
      <color rgb="FFFDEEE7"/>
      <color rgb="FFE76821"/>
      <color rgb="FFF2F5BD"/>
      <color rgb="FFEBEF95"/>
      <color rgb="FFD1EFD2"/>
      <color rgb="FFC7EB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'Sprint 1'!$G$6</c:f>
              <c:strCache>
                <c:ptCount val="1"/>
                <c:pt idx="0">
                  <c:v>Sprint Duration (Days)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F5-4AE0-840E-D622149D90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F5-4AE0-840E-D622149D90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F5-4AE0-840E-D622149D90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F5-4AE0-840E-D622149D90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F5-4AE0-840E-D622149D90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F5-4AE0-840E-D622149D90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F5-4AE0-840E-D622149D90E0}"/>
              </c:ext>
            </c:extLst>
          </c:dPt>
          <c:cat>
            <c:strRef>
              <c:f>'Sprint 1'!$D$7:$D$13</c:f>
              <c:strCache>
                <c:ptCount val="7"/>
                <c:pt idx="0">
                  <c:v>Civil Engineer</c:v>
                </c:pt>
                <c:pt idx="1">
                  <c:v>Project Manager</c:v>
                </c:pt>
                <c:pt idx="2">
                  <c:v>Compliance officer</c:v>
                </c:pt>
                <c:pt idx="3">
                  <c:v>Civil Engineer</c:v>
                </c:pt>
                <c:pt idx="4">
                  <c:v>Environmental Engineer</c:v>
                </c:pt>
                <c:pt idx="5">
                  <c:v>Civil Engineer</c:v>
                </c:pt>
                <c:pt idx="6">
                  <c:v>Project Manager</c:v>
                </c:pt>
              </c:strCache>
            </c:strRef>
          </c:cat>
          <c:val>
            <c:numRef>
              <c:f>'Sprint 1'!$G$7:$G$13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5-459F-9DA1-F2380DD6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5'!$H$6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5'!$D$7:$D$13</c:f>
              <c:strCache>
                <c:ptCount val="7"/>
                <c:pt idx="0">
                  <c:v>Mechanical Engineer</c:v>
                </c:pt>
                <c:pt idx="1">
                  <c:v>Mechanical Engineer</c:v>
                </c:pt>
                <c:pt idx="2">
                  <c:v>Plant operator</c:v>
                </c:pt>
                <c:pt idx="3">
                  <c:v>Project Manager</c:v>
                </c:pt>
                <c:pt idx="4">
                  <c:v>Mechanical Engineer</c:v>
                </c:pt>
                <c:pt idx="5">
                  <c:v>Mechanical Engineer</c:v>
                </c:pt>
                <c:pt idx="6">
                  <c:v>Plant operator</c:v>
                </c:pt>
              </c:strCache>
            </c:strRef>
          </c:cat>
          <c:val>
            <c:numRef>
              <c:f>'Sprint 5'!$H$7:$H$13</c:f>
              <c:numCache>
                <c:formatCode>[$-F800]dddd\,\ mmmm\ dd\,\ yyyy</c:formatCode>
                <c:ptCount val="7"/>
                <c:pt idx="0">
                  <c:v>45774</c:v>
                </c:pt>
                <c:pt idx="1">
                  <c:v>45776</c:v>
                </c:pt>
                <c:pt idx="2">
                  <c:v>45778</c:v>
                </c:pt>
                <c:pt idx="3">
                  <c:v>45777</c:v>
                </c:pt>
                <c:pt idx="4">
                  <c:v>45780</c:v>
                </c:pt>
                <c:pt idx="5">
                  <c:v>45779</c:v>
                </c:pt>
                <c:pt idx="6">
                  <c:v>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A-4244-98B3-065BD63FC8DF}"/>
            </c:ext>
          </c:extLst>
        </c:ser>
        <c:ser>
          <c:idx val="1"/>
          <c:order val="1"/>
          <c:tx>
            <c:strRef>
              <c:f>'Sprint 5'!$G$6</c:f>
              <c:strCache>
                <c:ptCount val="1"/>
                <c:pt idx="0">
                  <c:v>Sprint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5'!$G$7:$G$13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A-4244-98B3-065BD63F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81504"/>
        <c:axId val="25791104"/>
      </c:barChart>
      <c:catAx>
        <c:axId val="25781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91104"/>
        <c:crosses val="autoZero"/>
        <c:auto val="1"/>
        <c:lblAlgn val="ctr"/>
        <c:lblOffset val="100"/>
        <c:noMultiLvlLbl val="0"/>
      </c:catAx>
      <c:valAx>
        <c:axId val="25791104"/>
        <c:scaling>
          <c:orientation val="minMax"/>
          <c:max val="45787"/>
          <c:min val="457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81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'Sprint 5'!$G$6</c:f>
              <c:strCache>
                <c:ptCount val="1"/>
                <c:pt idx="0">
                  <c:v>Sprint Duration (Days)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77-4B5A-9341-9386D02C09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77-4B5A-9341-9386D02C09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77-4B5A-9341-9386D02C09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77-4B5A-9341-9386D02C09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77-4B5A-9341-9386D02C09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77-4B5A-9341-9386D02C097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77-4B5A-9341-9386D02C0970}"/>
              </c:ext>
            </c:extLst>
          </c:dPt>
          <c:cat>
            <c:strRef>
              <c:f>'Sprint 5'!$D$7:$D$13</c:f>
              <c:strCache>
                <c:ptCount val="7"/>
                <c:pt idx="0">
                  <c:v>Mechanical Engineer</c:v>
                </c:pt>
                <c:pt idx="1">
                  <c:v>Mechanical Engineer</c:v>
                </c:pt>
                <c:pt idx="2">
                  <c:v>Plant operator</c:v>
                </c:pt>
                <c:pt idx="3">
                  <c:v>Project Manager</c:v>
                </c:pt>
                <c:pt idx="4">
                  <c:v>Mechanical Engineer</c:v>
                </c:pt>
                <c:pt idx="5">
                  <c:v>Mechanical Engineer</c:v>
                </c:pt>
                <c:pt idx="6">
                  <c:v>Plant operator</c:v>
                </c:pt>
              </c:strCache>
            </c:strRef>
          </c:cat>
          <c:val>
            <c:numRef>
              <c:f>'Sprint 5'!$G$7:$G$13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2-4C43-9A32-34A800D6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6'!$H$6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6'!$D$7:$D$13</c:f>
              <c:strCache>
                <c:ptCount val="7"/>
                <c:pt idx="0">
                  <c:v>Mechanical Engineer</c:v>
                </c:pt>
                <c:pt idx="1">
                  <c:v>Mechanical Engineer</c:v>
                </c:pt>
                <c:pt idx="2">
                  <c:v>Environmental Engineer</c:v>
                </c:pt>
                <c:pt idx="3">
                  <c:v>Plant operator</c:v>
                </c:pt>
                <c:pt idx="4">
                  <c:v>Quality Control Specialist</c:v>
                </c:pt>
                <c:pt idx="5">
                  <c:v>Quality Control Specialist</c:v>
                </c:pt>
                <c:pt idx="6">
                  <c:v>Project Manager</c:v>
                </c:pt>
              </c:strCache>
            </c:strRef>
          </c:cat>
          <c:val>
            <c:numRef>
              <c:f>'Sprint 6'!$H$7:$H$13</c:f>
              <c:numCache>
                <c:formatCode>[$-F800]dddd\,\ mmmm\ dd\,\ yyyy</c:formatCode>
                <c:ptCount val="7"/>
                <c:pt idx="0">
                  <c:v>45789</c:v>
                </c:pt>
                <c:pt idx="1">
                  <c:v>45788</c:v>
                </c:pt>
                <c:pt idx="2">
                  <c:v>45790</c:v>
                </c:pt>
                <c:pt idx="3">
                  <c:v>45790</c:v>
                </c:pt>
                <c:pt idx="4">
                  <c:v>45789</c:v>
                </c:pt>
                <c:pt idx="5">
                  <c:v>45790</c:v>
                </c:pt>
                <c:pt idx="6">
                  <c:v>45793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4-44C0-A296-622ADB2BDEB3}"/>
            </c:ext>
          </c:extLst>
        </c:ser>
        <c:ser>
          <c:idx val="1"/>
          <c:order val="1"/>
          <c:tx>
            <c:strRef>
              <c:f>'Sprint 6'!$G$6</c:f>
              <c:strCache>
                <c:ptCount val="1"/>
                <c:pt idx="0">
                  <c:v>Sprint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6'!$G$7:$G$13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4-44C0-A296-622ADB2BD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7"/>
        <c:overlap val="100"/>
        <c:axId val="25733984"/>
        <c:axId val="25734464"/>
      </c:barChart>
      <c:catAx>
        <c:axId val="25733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34464"/>
        <c:crosses val="autoZero"/>
        <c:auto val="1"/>
        <c:lblAlgn val="ctr"/>
        <c:lblOffset val="100"/>
        <c:noMultiLvlLbl val="0"/>
      </c:catAx>
      <c:valAx>
        <c:axId val="25734464"/>
        <c:scaling>
          <c:orientation val="minMax"/>
          <c:max val="45797"/>
          <c:min val="457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33984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'Sprint 6'!$G$6</c:f>
              <c:strCache>
                <c:ptCount val="1"/>
                <c:pt idx="0">
                  <c:v>Sprint Duration (Days)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C5-4132-8ADA-230CF0B7E5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C5-4132-8ADA-230CF0B7E5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C5-4132-8ADA-230CF0B7E5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C5-4132-8ADA-230CF0B7E5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C5-4132-8ADA-230CF0B7E5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C5-4132-8ADA-230CF0B7E5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C5-4132-8ADA-230CF0B7E572}"/>
              </c:ext>
            </c:extLst>
          </c:dPt>
          <c:cat>
            <c:strRef>
              <c:f>'Sprint 6'!$D$7:$D$13</c:f>
              <c:strCache>
                <c:ptCount val="7"/>
                <c:pt idx="0">
                  <c:v>Mechanical Engineer</c:v>
                </c:pt>
                <c:pt idx="1">
                  <c:v>Mechanical Engineer</c:v>
                </c:pt>
                <c:pt idx="2">
                  <c:v>Environmental Engineer</c:v>
                </c:pt>
                <c:pt idx="3">
                  <c:v>Plant operator</c:v>
                </c:pt>
                <c:pt idx="4">
                  <c:v>Quality Control Specialist</c:v>
                </c:pt>
                <c:pt idx="5">
                  <c:v>Quality Control Specialist</c:v>
                </c:pt>
                <c:pt idx="6">
                  <c:v>Project Manager</c:v>
                </c:pt>
              </c:strCache>
            </c:strRef>
          </c:cat>
          <c:val>
            <c:numRef>
              <c:f>'Sprint 6'!$G$7:$G$13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D-47D2-A54E-C33A6E9D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4710836664901"/>
          <c:y val="0.13406101123923986"/>
          <c:w val="0.80626915369027985"/>
          <c:h val="0.707973003597543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'Sprint 7'!$H$6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7'!$D$7:$D$13</c:f>
              <c:strCache>
                <c:ptCount val="7"/>
                <c:pt idx="0">
                  <c:v>Mechanical Engineer</c:v>
                </c:pt>
                <c:pt idx="1">
                  <c:v>Project Manager</c:v>
                </c:pt>
                <c:pt idx="2">
                  <c:v>Compliance officer</c:v>
                </c:pt>
                <c:pt idx="3">
                  <c:v>Quality Control Specialist</c:v>
                </c:pt>
                <c:pt idx="4">
                  <c:v>Compliance officer</c:v>
                </c:pt>
                <c:pt idx="5">
                  <c:v>Project Manager</c:v>
                </c:pt>
                <c:pt idx="6">
                  <c:v>Project Manager</c:v>
                </c:pt>
              </c:strCache>
            </c:strRef>
          </c:cat>
          <c:val>
            <c:numRef>
              <c:f>'Sprint 7'!$H$7:$H$13</c:f>
              <c:numCache>
                <c:formatCode>[$-F800]dddd\,\ mmmm\ dd\,\ yyyy</c:formatCode>
                <c:ptCount val="7"/>
                <c:pt idx="0">
                  <c:v>45800</c:v>
                </c:pt>
                <c:pt idx="1">
                  <c:v>45804</c:v>
                </c:pt>
                <c:pt idx="2">
                  <c:v>45803</c:v>
                </c:pt>
                <c:pt idx="3">
                  <c:v>45800</c:v>
                </c:pt>
                <c:pt idx="4">
                  <c:v>45805</c:v>
                </c:pt>
                <c:pt idx="5">
                  <c:v>45806</c:v>
                </c:pt>
                <c:pt idx="6">
                  <c:v>45807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E-480E-8649-2AD4759F147F}"/>
            </c:ext>
          </c:extLst>
        </c:ser>
        <c:ser>
          <c:idx val="1"/>
          <c:order val="1"/>
          <c:tx>
            <c:strRef>
              <c:f>'Sprint 7'!$G$6:$G$7</c:f>
              <c:strCache>
                <c:ptCount val="2"/>
                <c:pt idx="0">
                  <c:v>Sprint Duration (Days)</c:v>
                </c:pt>
                <c:pt idx="1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7'!$G$7:$G$13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E-480E-8649-2AD4759F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069856"/>
        <c:axId val="1870065056"/>
      </c:barChart>
      <c:catAx>
        <c:axId val="1870069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065056"/>
        <c:crosses val="autoZero"/>
        <c:auto val="1"/>
        <c:lblAlgn val="ctr"/>
        <c:lblOffset val="100"/>
        <c:noMultiLvlLbl val="0"/>
      </c:catAx>
      <c:valAx>
        <c:axId val="1870065056"/>
        <c:scaling>
          <c:orientation val="minMax"/>
          <c:max val="45814"/>
          <c:min val="457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06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8'!$H$6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8'!$D$7:$D$16</c:f>
              <c:strCache>
                <c:ptCount val="10"/>
                <c:pt idx="0">
                  <c:v>Mechanical Engineer</c:v>
                </c:pt>
                <c:pt idx="1">
                  <c:v>Project Manager</c:v>
                </c:pt>
                <c:pt idx="2">
                  <c:v>Project Manager</c:v>
                </c:pt>
                <c:pt idx="3">
                  <c:v>Project Manager</c:v>
                </c:pt>
                <c:pt idx="4">
                  <c:v>Quality Control Specialist</c:v>
                </c:pt>
                <c:pt idx="5">
                  <c:v>Procurement Team</c:v>
                </c:pt>
                <c:pt idx="6">
                  <c:v>Production Team</c:v>
                </c:pt>
                <c:pt idx="7">
                  <c:v>Quality Control Specialist</c:v>
                </c:pt>
                <c:pt idx="8">
                  <c:v>Project Manager</c:v>
                </c:pt>
                <c:pt idx="9">
                  <c:v>Production Team</c:v>
                </c:pt>
              </c:strCache>
            </c:strRef>
          </c:cat>
          <c:val>
            <c:numRef>
              <c:f>'Sprint 8'!$H$7:$H$16</c:f>
              <c:numCache>
                <c:formatCode>[$-F800]dddd\,\ mmmm\ dd\,\ yyyy</c:formatCode>
                <c:ptCount val="10"/>
                <c:pt idx="0">
                  <c:v>45814</c:v>
                </c:pt>
                <c:pt idx="1">
                  <c:v>45814</c:v>
                </c:pt>
                <c:pt idx="2">
                  <c:v>45817</c:v>
                </c:pt>
                <c:pt idx="3">
                  <c:v>45815</c:v>
                </c:pt>
                <c:pt idx="4">
                  <c:v>45814</c:v>
                </c:pt>
                <c:pt idx="5">
                  <c:v>45815</c:v>
                </c:pt>
                <c:pt idx="6">
                  <c:v>45818</c:v>
                </c:pt>
                <c:pt idx="7">
                  <c:v>45817</c:v>
                </c:pt>
                <c:pt idx="8">
                  <c:v>45815</c:v>
                </c:pt>
                <c:pt idx="9">
                  <c:v>45817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9-4FC8-8AE6-4E40EF0D1BF8}"/>
            </c:ext>
          </c:extLst>
        </c:ser>
        <c:ser>
          <c:idx val="1"/>
          <c:order val="1"/>
          <c:tx>
            <c:strRef>
              <c:f>'Sprint 8'!$G$6</c:f>
              <c:strCache>
                <c:ptCount val="1"/>
                <c:pt idx="0">
                  <c:v>Sprint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8'!$G$7:$G$16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9-4FC8-8AE6-4E40EF0D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078976"/>
        <c:axId val="1870079456"/>
      </c:barChart>
      <c:catAx>
        <c:axId val="1870078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079456"/>
        <c:crosses val="autoZero"/>
        <c:auto val="1"/>
        <c:lblAlgn val="ctr"/>
        <c:lblOffset val="100"/>
        <c:noMultiLvlLbl val="0"/>
      </c:catAx>
      <c:valAx>
        <c:axId val="1870079456"/>
        <c:scaling>
          <c:orientation val="minMax"/>
          <c:max val="45822"/>
          <c:min val="4581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078976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Estimation'!$D$5</c:f>
              <c:strCache>
                <c:ptCount val="1"/>
                <c:pt idx="0">
                  <c:v>Estimated Cost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Estimation'!$C$6:$C$12</c:f>
              <c:strCache>
                <c:ptCount val="7"/>
                <c:pt idx="0">
                  <c:v>Final Equipment Installation</c:v>
                </c:pt>
                <c:pt idx="1">
                  <c:v>Testing &amp; Quality Assurance</c:v>
                </c:pt>
                <c:pt idx="2">
                  <c:v>Final Electrical &amp; Plumbing Work</c:v>
                </c:pt>
                <c:pt idx="3">
                  <c:v>Regulatory Compliance Approvals</c:v>
                </c:pt>
                <c:pt idx="4">
                  <c:v>Miscellaneous &amp; Contingencies</c:v>
                </c:pt>
                <c:pt idx="5">
                  <c:v>Salaries (Project Team &amp; Workers)</c:v>
                </c:pt>
                <c:pt idx="6">
                  <c:v>Total Sprint 8 Cost</c:v>
                </c:pt>
              </c:strCache>
            </c:strRef>
          </c:cat>
          <c:val>
            <c:numRef>
              <c:f>'cost Estimation'!$D$6:$D$12</c:f>
              <c:numCache>
                <c:formatCode>"₹"#,##0_);[Red]\("₹"#,##0\)</c:formatCode>
                <c:ptCount val="7"/>
                <c:pt idx="0">
                  <c:v>9000000</c:v>
                </c:pt>
                <c:pt idx="1">
                  <c:v>6500000</c:v>
                </c:pt>
                <c:pt idx="2">
                  <c:v>3000000</c:v>
                </c:pt>
                <c:pt idx="3">
                  <c:v>1250000</c:v>
                </c:pt>
                <c:pt idx="4">
                  <c:v>687500</c:v>
                </c:pt>
                <c:pt idx="5">
                  <c:v>3000000</c:v>
                </c:pt>
                <c:pt idx="6">
                  <c:v>23437500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D-43D6-B71E-EB070E34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Estimation'!$D$20</c:f>
              <c:strCache>
                <c:ptCount val="1"/>
                <c:pt idx="0">
                  <c:v>Estimated Cost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Estimation'!$C$21:$C$27</c:f>
              <c:strCache>
                <c:ptCount val="7"/>
                <c:pt idx="0">
                  <c:v>Infrastructure Finalization</c:v>
                </c:pt>
                <c:pt idx="1">
                  <c:v>Technology &amp; Software Integration</c:v>
                </c:pt>
                <c:pt idx="2">
                  <c:v>Electrical &amp; Safety Systems</c:v>
                </c:pt>
                <c:pt idx="3">
                  <c:v>Regulatory &amp; Legal Approvals</c:v>
                </c:pt>
                <c:pt idx="4">
                  <c:v>Miscellaneous &amp; Contingencies</c:v>
                </c:pt>
                <c:pt idx="5">
                  <c:v>Salaries (Project Team &amp; Workers)</c:v>
                </c:pt>
                <c:pt idx="6">
                  <c:v>Total 4-Month Cost</c:v>
                </c:pt>
              </c:strCache>
            </c:strRef>
          </c:cat>
          <c:val>
            <c:numRef>
              <c:f>'cost Estimation'!$D$21:$D$27</c:f>
              <c:numCache>
                <c:formatCode>"₹"#,##0_);[Red]\("₹"#,##0\)</c:formatCode>
                <c:ptCount val="7"/>
                <c:pt idx="0">
                  <c:v>18000000</c:v>
                </c:pt>
                <c:pt idx="1">
                  <c:v>13000000</c:v>
                </c:pt>
                <c:pt idx="2">
                  <c:v>6000000</c:v>
                </c:pt>
                <c:pt idx="3">
                  <c:v>2500000</c:v>
                </c:pt>
                <c:pt idx="4">
                  <c:v>1375000</c:v>
                </c:pt>
                <c:pt idx="5">
                  <c:v>6000000</c:v>
                </c:pt>
                <c:pt idx="6">
                  <c:v>46875000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2-427D-8B96-9B7C1E21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Estimation'!$F$39</c:f>
              <c:strCache>
                <c:ptCount val="1"/>
                <c:pt idx="0">
                  <c:v>Total for Sprint 8 (2 Months)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Estimation'!$C$40:$C$44</c:f>
              <c:strCache>
                <c:ptCount val="5"/>
                <c:pt idx="0">
                  <c:v>Project Manager</c:v>
                </c:pt>
                <c:pt idx="1">
                  <c:v>Engineers (Civil, Electrical, Mechanical, etc.)</c:v>
                </c:pt>
                <c:pt idx="2">
                  <c:v>Site Supervisors</c:v>
                </c:pt>
                <c:pt idx="3">
                  <c:v>Skilled Workers</c:v>
                </c:pt>
                <c:pt idx="4">
                  <c:v>Total Salaries</c:v>
                </c:pt>
              </c:strCache>
            </c:strRef>
          </c:cat>
          <c:val>
            <c:numRef>
              <c:f>'cost Estimation'!$F$40:$F$44</c:f>
              <c:numCache>
                <c:formatCode>"₹"#,##0_);[Red]\("₹"#,##0\)</c:formatCode>
                <c:ptCount val="5"/>
                <c:pt idx="0">
                  <c:v>600000</c:v>
                </c:pt>
                <c:pt idx="1">
                  <c:v>1500000</c:v>
                </c:pt>
                <c:pt idx="2">
                  <c:v>450000</c:v>
                </c:pt>
                <c:pt idx="3">
                  <c:v>800000</c:v>
                </c:pt>
                <c:pt idx="4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4-4F7B-8807-09922F04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Estimation'!$G$39</c:f>
              <c:strCache>
                <c:ptCount val="1"/>
                <c:pt idx="0">
                  <c:v>Total for 4 Months (Sprints 7-8)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Estimation'!$C$40:$C$44</c:f>
              <c:strCache>
                <c:ptCount val="5"/>
                <c:pt idx="0">
                  <c:v>Project Manager</c:v>
                </c:pt>
                <c:pt idx="1">
                  <c:v>Engineers (Civil, Electrical, Mechanical, etc.)</c:v>
                </c:pt>
                <c:pt idx="2">
                  <c:v>Site Supervisors</c:v>
                </c:pt>
                <c:pt idx="3">
                  <c:v>Skilled Workers</c:v>
                </c:pt>
                <c:pt idx="4">
                  <c:v>Total Salaries</c:v>
                </c:pt>
              </c:strCache>
            </c:strRef>
          </c:cat>
          <c:val>
            <c:numRef>
              <c:f>'cost Estimation'!$G$40:$G$44</c:f>
              <c:numCache>
                <c:formatCode>"₹"#,##0_);[Red]\("₹"#,##0\)</c:formatCode>
                <c:ptCount val="5"/>
                <c:pt idx="0">
                  <c:v>1200000</c:v>
                </c:pt>
                <c:pt idx="1">
                  <c:v>3000000</c:v>
                </c:pt>
                <c:pt idx="2">
                  <c:v>900000</c:v>
                </c:pt>
                <c:pt idx="3">
                  <c:v>1600000</c:v>
                </c:pt>
                <c:pt idx="4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8-43A7-A70C-3F1AFB34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1'!$H$6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1'!$D$7:$D$13</c:f>
              <c:strCache>
                <c:ptCount val="7"/>
                <c:pt idx="0">
                  <c:v>Civil Engineer</c:v>
                </c:pt>
                <c:pt idx="1">
                  <c:v>Project Manager</c:v>
                </c:pt>
                <c:pt idx="2">
                  <c:v>Compliance officer</c:v>
                </c:pt>
                <c:pt idx="3">
                  <c:v>Civil Engineer</c:v>
                </c:pt>
                <c:pt idx="4">
                  <c:v>Environmental Engineer</c:v>
                </c:pt>
                <c:pt idx="5">
                  <c:v>Civil Engineer</c:v>
                </c:pt>
                <c:pt idx="6">
                  <c:v>Project Manager</c:v>
                </c:pt>
              </c:strCache>
            </c:strRef>
          </c:cat>
          <c:val>
            <c:numRef>
              <c:f>'Sprint 1'!$H$7:$H$13</c:f>
              <c:numCache>
                <c:formatCode>[$-F800]dddd\,\ mmmm\ dd\,\ yyyy</c:formatCode>
                <c:ptCount val="7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45720</c:v>
                </c:pt>
                <c:pt idx="4">
                  <c:v>45726</c:v>
                </c:pt>
                <c:pt idx="5">
                  <c:v>45720</c:v>
                </c:pt>
                <c:pt idx="6">
                  <c:v>45719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6-4F2A-8FA7-0AC41EE8A810}"/>
            </c:ext>
          </c:extLst>
        </c:ser>
        <c:ser>
          <c:idx val="1"/>
          <c:order val="1"/>
          <c:tx>
            <c:strRef>
              <c:f>'Sprint 1'!$G$6</c:f>
              <c:strCache>
                <c:ptCount val="1"/>
                <c:pt idx="0">
                  <c:v>Sprint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1'!$G$7:$G$13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6-4F2A-8FA7-0AC41EE8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040096"/>
        <c:axId val="1870040576"/>
      </c:barChart>
      <c:catAx>
        <c:axId val="1870040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40576"/>
        <c:crosses val="autoZero"/>
        <c:auto val="1"/>
        <c:lblAlgn val="ctr"/>
        <c:lblOffset val="100"/>
        <c:noMultiLvlLbl val="0"/>
      </c:catAx>
      <c:valAx>
        <c:axId val="1870040576"/>
        <c:scaling>
          <c:orientation val="minMax"/>
          <c:min val="457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40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'Sprint 1'!$C$51</c:f>
              <c:strCache>
                <c:ptCount val="1"/>
                <c:pt idx="0">
                  <c:v>Estimated Cost (INR)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'Sprint 1'!$B$52:$B$57</c:f>
              <c:strCache>
                <c:ptCount val="6"/>
                <c:pt idx="0">
                  <c:v>Site Preparation &amp; Civil Work</c:v>
                </c:pt>
                <c:pt idx="1">
                  <c:v>Machinery &amp; Equipment Procurement</c:v>
                </c:pt>
                <c:pt idx="2">
                  <c:v>Labor &amp; Installation Costs</c:v>
                </c:pt>
                <c:pt idx="3">
                  <c:v>Regulatory &amp; Safety Compliance</c:v>
                </c:pt>
                <c:pt idx="4">
                  <c:v>Miscellaneous &amp; Contingencies</c:v>
                </c:pt>
                <c:pt idx="5">
                  <c:v>Salaries (Engineers, Project Managers, Workers, etc.)</c:v>
                </c:pt>
              </c:strCache>
            </c:strRef>
          </c:cat>
          <c:val>
            <c:numRef>
              <c:f>'Sprint 1'!$C$52:$C$57</c:f>
              <c:numCache>
                <c:formatCode>"₹"#,##0_);[Red]\("₹"#,##0\)</c:formatCode>
                <c:ptCount val="6"/>
                <c:pt idx="0">
                  <c:v>8500000</c:v>
                </c:pt>
                <c:pt idx="1">
                  <c:v>6500000</c:v>
                </c:pt>
                <c:pt idx="2">
                  <c:v>3000000</c:v>
                </c:pt>
                <c:pt idx="3">
                  <c:v>1500000</c:v>
                </c:pt>
                <c:pt idx="4">
                  <c:v>937500</c:v>
                </c:pt>
                <c:pt idx="5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546-B4B0-241A9B66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Sprint2!$D$7:$D$11</c:f>
              <c:strCache>
                <c:ptCount val="5"/>
                <c:pt idx="0">
                  <c:v>Project manager</c:v>
                </c:pt>
                <c:pt idx="1">
                  <c:v>Environmental Engineer</c:v>
                </c:pt>
                <c:pt idx="2">
                  <c:v>Project Manager</c:v>
                </c:pt>
                <c:pt idx="3">
                  <c:v>Civil Engineer</c:v>
                </c:pt>
                <c:pt idx="4">
                  <c:v>Project manager</c:v>
                </c:pt>
              </c:strCache>
            </c:strRef>
          </c:cat>
          <c:val>
            <c:numRef>
              <c:f>Sprint2!$H$7:$H$11</c:f>
              <c:numCache>
                <c:formatCode>[$-F800]dddd\,\ mmmm\ dd\,\ yyyy</c:formatCode>
                <c:ptCount val="5"/>
                <c:pt idx="0">
                  <c:v>45733</c:v>
                </c:pt>
                <c:pt idx="1">
                  <c:v>45732</c:v>
                </c:pt>
                <c:pt idx="2">
                  <c:v>45737</c:v>
                </c:pt>
                <c:pt idx="3">
                  <c:v>45735</c:v>
                </c:pt>
                <c:pt idx="4">
                  <c:v>45742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E-4BAF-9E2F-EFC2F61B815B}"/>
            </c:ext>
          </c:extLst>
        </c:ser>
        <c:ser>
          <c:idx val="1"/>
          <c:order val="1"/>
          <c:tx>
            <c:strRef>
              <c:f>Sprint2!$G$6</c:f>
              <c:strCache>
                <c:ptCount val="1"/>
                <c:pt idx="0">
                  <c:v>Sprint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Sprint2!$D$7:$D$11</c:f>
              <c:strCache>
                <c:ptCount val="5"/>
                <c:pt idx="0">
                  <c:v>Project manager</c:v>
                </c:pt>
                <c:pt idx="1">
                  <c:v>Environmental Engineer</c:v>
                </c:pt>
                <c:pt idx="2">
                  <c:v>Project Manager</c:v>
                </c:pt>
                <c:pt idx="3">
                  <c:v>Civil Engineer</c:v>
                </c:pt>
                <c:pt idx="4">
                  <c:v>Project manager</c:v>
                </c:pt>
              </c:strCache>
            </c:strRef>
          </c:cat>
          <c:val>
            <c:numRef>
              <c:f>Sprint2!$G$7:$G$11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E-4BAF-9E2F-EFC2F61B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41664"/>
        <c:axId val="25746944"/>
      </c:barChart>
      <c:catAx>
        <c:axId val="25741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46944"/>
        <c:crosses val="autoZero"/>
        <c:auto val="1"/>
        <c:lblAlgn val="ctr"/>
        <c:lblOffset val="100"/>
        <c:noMultiLvlLbl val="0"/>
      </c:catAx>
      <c:valAx>
        <c:axId val="25746944"/>
        <c:scaling>
          <c:orientation val="minMax"/>
          <c:max val="45745"/>
          <c:min val="4573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41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Sprint2!$G$6</c:f>
              <c:strCache>
                <c:ptCount val="1"/>
                <c:pt idx="0">
                  <c:v>Sprint Duration (Days)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7D-41AF-A93F-92124EB73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7D-41AF-A93F-92124EB73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7D-41AF-A93F-92124EB73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7D-41AF-A93F-92124EB739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7D-41AF-A93F-92124EB739E7}"/>
              </c:ext>
            </c:extLst>
          </c:dPt>
          <c:cat>
            <c:strRef>
              <c:f>Sprint2!$D$7:$D$11</c:f>
              <c:strCache>
                <c:ptCount val="5"/>
                <c:pt idx="0">
                  <c:v>Project manager</c:v>
                </c:pt>
                <c:pt idx="1">
                  <c:v>Environmental Engineer</c:v>
                </c:pt>
                <c:pt idx="2">
                  <c:v>Project Manager</c:v>
                </c:pt>
                <c:pt idx="3">
                  <c:v>Civil Engineer</c:v>
                </c:pt>
                <c:pt idx="4">
                  <c:v>Project manager</c:v>
                </c:pt>
              </c:strCache>
            </c:strRef>
          </c:cat>
          <c:val>
            <c:numRef>
              <c:f>Sprint2!$G$7:$G$11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3-4FF6-93E2-143EB823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'Sprint 3'!$H$6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3'!$D$7:$D$13</c:f>
              <c:strCache>
                <c:ptCount val="7"/>
                <c:pt idx="0">
                  <c:v>Environmental Engineer</c:v>
                </c:pt>
                <c:pt idx="1">
                  <c:v>Software Developer</c:v>
                </c:pt>
                <c:pt idx="2">
                  <c:v>Environmental Engineer</c:v>
                </c:pt>
                <c:pt idx="3">
                  <c:v>Environmental Engineer</c:v>
                </c:pt>
                <c:pt idx="4">
                  <c:v>Project Manager</c:v>
                </c:pt>
                <c:pt idx="5">
                  <c:v>Environmental Engineer</c:v>
                </c:pt>
                <c:pt idx="6">
                  <c:v>Project Manager</c:v>
                </c:pt>
              </c:strCache>
            </c:strRef>
          </c:cat>
          <c:val>
            <c:numRef>
              <c:f>'Sprint 3'!$H$7:$H$13</c:f>
              <c:numCache>
                <c:formatCode>[$-F800]dddd\,\ mmmm\ dd\,\ yyyy</c:formatCode>
                <c:ptCount val="7"/>
                <c:pt idx="0">
                  <c:v>45746</c:v>
                </c:pt>
                <c:pt idx="1">
                  <c:v>45748</c:v>
                </c:pt>
                <c:pt idx="2">
                  <c:v>45751</c:v>
                </c:pt>
                <c:pt idx="3">
                  <c:v>45750</c:v>
                </c:pt>
                <c:pt idx="4">
                  <c:v>45749</c:v>
                </c:pt>
                <c:pt idx="5">
                  <c:v>45747</c:v>
                </c:pt>
                <c:pt idx="6">
                  <c:v>45747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6-4C9A-814B-054EB87BA8E6}"/>
            </c:ext>
          </c:extLst>
        </c:ser>
        <c:ser>
          <c:idx val="1"/>
          <c:order val="1"/>
          <c:tx>
            <c:strRef>
              <c:f>'Sprint 3'!$G$6</c:f>
              <c:strCache>
                <c:ptCount val="1"/>
                <c:pt idx="0">
                  <c:v>Sprint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3'!$D$7:$D$13</c:f>
              <c:strCache>
                <c:ptCount val="7"/>
                <c:pt idx="0">
                  <c:v>Environmental Engineer</c:v>
                </c:pt>
                <c:pt idx="1">
                  <c:v>Software Developer</c:v>
                </c:pt>
                <c:pt idx="2">
                  <c:v>Environmental Engineer</c:v>
                </c:pt>
                <c:pt idx="3">
                  <c:v>Environmental Engineer</c:v>
                </c:pt>
                <c:pt idx="4">
                  <c:v>Project Manager</c:v>
                </c:pt>
                <c:pt idx="5">
                  <c:v>Environmental Engineer</c:v>
                </c:pt>
                <c:pt idx="6">
                  <c:v>Project Manager</c:v>
                </c:pt>
              </c:strCache>
            </c:strRef>
          </c:cat>
          <c:val>
            <c:numRef>
              <c:f>'Sprint 3'!$G$7:$G$13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6-4C9A-814B-054EB87B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94944"/>
        <c:axId val="25787264"/>
      </c:barChart>
      <c:catAx>
        <c:axId val="2579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87264"/>
        <c:crosses val="autoZero"/>
        <c:auto val="1"/>
        <c:lblAlgn val="ctr"/>
        <c:lblOffset val="100"/>
        <c:noMultiLvlLbl val="0"/>
      </c:catAx>
      <c:valAx>
        <c:axId val="25787264"/>
        <c:scaling>
          <c:orientation val="minMax"/>
          <c:max val="45759"/>
          <c:min val="457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9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'Sprint 3'!$G$6</c:f>
              <c:strCache>
                <c:ptCount val="1"/>
                <c:pt idx="0">
                  <c:v>Sprint Duration (Days)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98-45DD-B122-D9E2413185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98-45DD-B122-D9E2413185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98-45DD-B122-D9E2413185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98-45DD-B122-D9E2413185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98-45DD-B122-D9E2413185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98-45DD-B122-D9E2413185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98-45DD-B122-D9E2413185B0}"/>
              </c:ext>
            </c:extLst>
          </c:dPt>
          <c:cat>
            <c:strRef>
              <c:f>'Sprint 3'!$D$7:$D$13</c:f>
              <c:strCache>
                <c:ptCount val="7"/>
                <c:pt idx="0">
                  <c:v>Environmental Engineer</c:v>
                </c:pt>
                <c:pt idx="1">
                  <c:v>Software Developer</c:v>
                </c:pt>
                <c:pt idx="2">
                  <c:v>Environmental Engineer</c:v>
                </c:pt>
                <c:pt idx="3">
                  <c:v>Environmental Engineer</c:v>
                </c:pt>
                <c:pt idx="4">
                  <c:v>Project Manager</c:v>
                </c:pt>
                <c:pt idx="5">
                  <c:v>Environmental Engineer</c:v>
                </c:pt>
                <c:pt idx="6">
                  <c:v>Project Manager</c:v>
                </c:pt>
              </c:strCache>
            </c:strRef>
          </c:cat>
          <c:val>
            <c:numRef>
              <c:f>'Sprint 3'!$G$7:$G$13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D-4570-BA9E-4D15E95D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4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448850973405494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62326893892993"/>
          <c:y val="9.2588970953195057E-2"/>
          <c:w val="0.72076266908944076"/>
          <c:h val="0.877699330136924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'Sprint 4'!$H$6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4'!$D$7:$D$12</c:f>
              <c:strCache>
                <c:ptCount val="6"/>
                <c:pt idx="0">
                  <c:v>Civil Engineer</c:v>
                </c:pt>
                <c:pt idx="1">
                  <c:v>Environmental Engineer</c:v>
                </c:pt>
                <c:pt idx="2">
                  <c:v>Project manager</c:v>
                </c:pt>
                <c:pt idx="3">
                  <c:v>Project manager</c:v>
                </c:pt>
                <c:pt idx="4">
                  <c:v>Environmental Engineer</c:v>
                </c:pt>
                <c:pt idx="5">
                  <c:v>Trainer</c:v>
                </c:pt>
              </c:strCache>
            </c:strRef>
          </c:cat>
          <c:val>
            <c:numRef>
              <c:f>'Sprint 4'!$H$7:$H$12</c:f>
              <c:numCache>
                <c:formatCode>[$-F800]dddd\,\ mmmm\ dd\,\ yyyy</c:formatCode>
                <c:ptCount val="6"/>
                <c:pt idx="0">
                  <c:v>45760</c:v>
                </c:pt>
                <c:pt idx="1">
                  <c:v>45762</c:v>
                </c:pt>
                <c:pt idx="2">
                  <c:v>45761</c:v>
                </c:pt>
                <c:pt idx="3">
                  <c:v>45761</c:v>
                </c:pt>
                <c:pt idx="4">
                  <c:v>45760</c:v>
                </c:pt>
                <c:pt idx="5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1-429F-B5AD-9B623D877D49}"/>
            </c:ext>
          </c:extLst>
        </c:ser>
        <c:ser>
          <c:idx val="1"/>
          <c:order val="1"/>
          <c:tx>
            <c:strRef>
              <c:f>'Sprint 4'!$G$6</c:f>
              <c:strCache>
                <c:ptCount val="1"/>
                <c:pt idx="0">
                  <c:v>Sprint 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4'!$G$7:$G$12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1-429F-B5AD-9B623D87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44064"/>
        <c:axId val="25748384"/>
      </c:barChart>
      <c:catAx>
        <c:axId val="25744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48384"/>
        <c:crosses val="autoZero"/>
        <c:auto val="1"/>
        <c:lblAlgn val="ctr"/>
        <c:lblOffset val="100"/>
        <c:noMultiLvlLbl val="0"/>
      </c:catAx>
      <c:valAx>
        <c:axId val="25748384"/>
        <c:scaling>
          <c:orientation val="minMax"/>
          <c:max val="45772"/>
          <c:min val="457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4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'Sprint 4'!$G$6</c:f>
              <c:strCache>
                <c:ptCount val="1"/>
                <c:pt idx="0">
                  <c:v>Sprint Duration (Days)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88-4786-A034-741A9EC92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88-4786-A034-741A9EC92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88-4786-A034-741A9EC92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88-4786-A034-741A9EC92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88-4786-A034-741A9EC921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88-4786-A034-741A9EC92107}"/>
              </c:ext>
            </c:extLst>
          </c:dPt>
          <c:cat>
            <c:strRef>
              <c:f>'Sprint 4'!$D$7:$D$12</c:f>
              <c:strCache>
                <c:ptCount val="6"/>
                <c:pt idx="0">
                  <c:v>Civil Engineer</c:v>
                </c:pt>
                <c:pt idx="1">
                  <c:v>Environmental Engineer</c:v>
                </c:pt>
                <c:pt idx="2">
                  <c:v>Project manager</c:v>
                </c:pt>
                <c:pt idx="3">
                  <c:v>Project manager</c:v>
                </c:pt>
                <c:pt idx="4">
                  <c:v>Environmental Engineer</c:v>
                </c:pt>
                <c:pt idx="5">
                  <c:v>Trainer</c:v>
                </c:pt>
              </c:strCache>
            </c:strRef>
          </c:cat>
          <c:val>
            <c:numRef>
              <c:f>'Sprint 4'!$G$7:$G$12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A-47CC-9E62-F5446177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1080245</xdr:colOff>
      <xdr:row>17</xdr:row>
      <xdr:rowOff>53787</xdr:rowOff>
    </xdr:from>
    <xdr:to>
      <xdr:col>12</xdr:col>
      <xdr:colOff>466163</xdr:colOff>
      <xdr:row>38</xdr:row>
      <xdr:rowOff>62751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C092FD-527B-0929-D0B1-C2237CCEE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22411</xdr:colOff>
      <xdr:row>14</xdr:row>
      <xdr:rowOff>170329</xdr:rowOff>
    </xdr:from>
    <xdr:to>
      <xdr:col>7</xdr:col>
      <xdr:colOff>1057835</xdr:colOff>
      <xdr:row>43</xdr:row>
      <xdr:rowOff>161365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22319F-0A50-F7A1-3E82-2F7031559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1160928</xdr:colOff>
      <xdr:row>47</xdr:row>
      <xdr:rowOff>35858</xdr:rowOff>
    </xdr:from>
    <xdr:to>
      <xdr:col>9</xdr:col>
      <xdr:colOff>681317</xdr:colOff>
      <xdr:row>64</xdr:row>
      <xdr:rowOff>143434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4A658-02AD-283C-2DB2-EB3161A9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12</xdr:row>
      <xdr:rowOff>179070</xdr:rowOff>
    </xdr:from>
    <xdr:to>
      <xdr:col>6</xdr:col>
      <xdr:colOff>30480</xdr:colOff>
      <xdr:row>38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890C1-D3B1-3F63-C76E-C62AE0424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1211580</xdr:colOff>
      <xdr:row>13</xdr:row>
      <xdr:rowOff>3810</xdr:rowOff>
    </xdr:from>
    <xdr:to>
      <xdr:col>10</xdr:col>
      <xdr:colOff>975360</xdr:colOff>
      <xdr:row>28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8FCA35-85F0-3C7E-6B46-8524D7EF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171450</xdr:rowOff>
    </xdr:from>
    <xdr:to>
      <xdr:col>6</xdr:col>
      <xdr:colOff>1554480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88B4C-7E48-9B97-6BEA-AEC05D520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2354580</xdr:colOff>
      <xdr:row>37</xdr:row>
      <xdr:rowOff>72390</xdr:rowOff>
    </xdr:from>
    <xdr:to>
      <xdr:col>4</xdr:col>
      <xdr:colOff>1051560</xdr:colOff>
      <xdr:row>52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7284B-3888-3F40-7512-2E7884E7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208722</xdr:colOff>
      <xdr:row>14</xdr:row>
      <xdr:rowOff>13252</xdr:rowOff>
    </xdr:from>
    <xdr:to>
      <xdr:col>5</xdr:col>
      <xdr:colOff>397565</xdr:colOff>
      <xdr:row>41</xdr:row>
      <xdr:rowOff>13252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E0624-AB1D-2C18-B081-61780A386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49695</xdr:rowOff>
    </xdr:from>
    <xdr:to>
      <xdr:col>9</xdr:col>
      <xdr:colOff>695739</xdr:colOff>
      <xdr:row>31</xdr:row>
      <xdr:rowOff>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A6102-656B-1821-1A14-1B3F586C9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102870</xdr:rowOff>
    </xdr:from>
    <xdr:to>
      <xdr:col>6</xdr:col>
      <xdr:colOff>777240</xdr:colOff>
      <xdr:row>41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9EB39-0922-8251-3194-451DC8936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1310640</xdr:colOff>
      <xdr:row>22</xdr:row>
      <xdr:rowOff>125730</xdr:rowOff>
    </xdr:from>
    <xdr:to>
      <xdr:col>11</xdr:col>
      <xdr:colOff>175260</xdr:colOff>
      <xdr:row>37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7549D-8575-1C53-D3D5-506A1C21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17</xdr:row>
      <xdr:rowOff>110490</xdr:rowOff>
    </xdr:from>
    <xdr:to>
      <xdr:col>6</xdr:col>
      <xdr:colOff>1005840</xdr:colOff>
      <xdr:row>44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18B2F-6D60-849F-3A50-B90B4C10B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1653540</xdr:colOff>
      <xdr:row>18</xdr:row>
      <xdr:rowOff>26670</xdr:rowOff>
    </xdr:from>
    <xdr:to>
      <xdr:col>11</xdr:col>
      <xdr:colOff>518160</xdr:colOff>
      <xdr:row>33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2E3C2-520B-590C-8BC4-60AFFF22E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224118</xdr:colOff>
      <xdr:row>15</xdr:row>
      <xdr:rowOff>44822</xdr:rowOff>
    </xdr:from>
    <xdr:to>
      <xdr:col>6</xdr:col>
      <xdr:colOff>1613646</xdr:colOff>
      <xdr:row>42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69621-BFA8-F0B6-DBC8-EF2A6DEA1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699247</xdr:colOff>
      <xdr:row>18</xdr:row>
      <xdr:rowOff>8965</xdr:rowOff>
    </xdr:from>
    <xdr:to>
      <xdr:col>7</xdr:col>
      <xdr:colOff>717176</xdr:colOff>
      <xdr:row>45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E854A-86E2-7A35-3BA9-BC0366049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3</xdr:row>
      <xdr:rowOff>34290</xdr:rowOff>
    </xdr:from>
    <xdr:to>
      <xdr:col>16</xdr:col>
      <xdr:colOff>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7190B-2A57-1B02-4A2A-1E94F6D5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312420</xdr:colOff>
      <xdr:row>17</xdr:row>
      <xdr:rowOff>175260</xdr:rowOff>
    </xdr:from>
    <xdr:to>
      <xdr:col>16</xdr:col>
      <xdr:colOff>381000</xdr:colOff>
      <xdr:row>33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F7B7D-C556-C756-3776-9024E39F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34</xdr:row>
      <xdr:rowOff>179070</xdr:rowOff>
    </xdr:from>
    <xdr:to>
      <xdr:col>15</xdr:col>
      <xdr:colOff>441960</xdr:colOff>
      <xdr:row>47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85A16-5789-12CF-8D57-220F3E79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30480</xdr:colOff>
      <xdr:row>46</xdr:row>
      <xdr:rowOff>19050</xdr:rowOff>
    </xdr:from>
    <xdr:to>
      <xdr:col>5</xdr:col>
      <xdr:colOff>304800</xdr:colOff>
      <xdr:row>61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E1D14-EA55-55AD-FFAD-06E577CAC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7508DC-21A5-44B0-9C4D-6766B4079287}" name="Table2" displayName="Table2" ref="A3:G15" totalsRowShown="0" headerRowDxfId="168" dataDxfId="167">
  <autoFilter ref="A3:G15" xr:uid="{077508DC-21A5-44B0-9C4D-6766B4079287}"/>
  <tableColumns count="7">
    <tableColumn id="1" xr3:uid="{362A08C7-7E1E-4E3C-9F94-889B453B47ED}" name="User story ID" dataDxfId="166"/>
    <tableColumn id="9" xr3:uid="{8A24E322-8B0F-46C4-B6E0-853986598BD6}" name="User story" dataDxfId="165"/>
    <tableColumn id="3" xr3:uid="{73C9E466-DF5C-4CE1-A48F-1E2092F0CE48}" name="Priority" dataDxfId="164"/>
    <tableColumn id="4" xr3:uid="{55A94548-A6C9-47FB-95FB-0FB26E1E21DE}" name="Assgined to" dataDxfId="163"/>
    <tableColumn id="5" xr3:uid="{77156975-A5FB-45DE-8FD3-22EA844B5927}" name="Sprint" dataDxfId="162"/>
    <tableColumn id="6" xr3:uid="{913F4D7B-627B-4BC9-A08F-234899596AFC}" name="Status " dataDxfId="161"/>
    <tableColumn id="7" xr3:uid="{0D2069FD-EA90-4577-9D1D-DCD2081DCAB7}" name="Estimated Duration (Days)" dataDxfId="160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B668C17-C6ED-48DA-A566-749A635C05CE}" name="Table4814" displayName="Table4814" ref="B6:J13" totalsRowShown="0" headerRowDxfId="79" dataDxfId="77" headerRowBorderDxfId="78" tableBorderDxfId="76" totalsRowBorderDxfId="75">
  <autoFilter ref="B6:J13" xr:uid="{1B668C17-C6ED-48DA-A566-749A635C05CE}"/>
  <tableColumns count="9">
    <tableColumn id="1" xr3:uid="{2EDAF0EC-B5F7-4F2A-A964-5A4789B872FA}" name="Tasks" dataDxfId="74"/>
    <tableColumn id="2" xr3:uid="{05E28D77-99AF-477A-845A-4368E6C6DF94}" name="Feature Type" dataDxfId="73"/>
    <tableColumn id="3" xr3:uid="{13A03BAC-A262-45EB-9824-9E5E1D7C9249}" name="Assigned to" dataDxfId="72"/>
    <tableColumn id="4" xr3:uid="{9108D2C5-1423-4BF0-BCEE-B894B742C21A}" name="Story points" dataDxfId="71"/>
    <tableColumn id="5" xr3:uid="{657C20D8-9F44-4188-A4F8-68C1941F2C43}" name="Priority" dataDxfId="70"/>
    <tableColumn id="6" xr3:uid="{E3C2DA59-43B6-4861-BDB1-4421BB4C0ED5}" name="Sprint Duration (Days)" dataDxfId="69">
      <calculatedColumnFormula>Table4814[[#This Row],[End Date]]-Table4814[[#This Row],[Start Date]]</calculatedColumnFormula>
    </tableColumn>
    <tableColumn id="7" xr3:uid="{D7347D03-2153-491F-9740-C84504034AAD}" name="Start Date" dataDxfId="68"/>
    <tableColumn id="8" xr3:uid="{EE94375B-AA4C-4239-8FE6-81D7B40F54B4}" name="End Date" dataDxfId="67"/>
    <tableColumn id="9" xr3:uid="{BE948B85-1A77-431C-B849-8CF90C0AA615}" name="Status" dataDxfId="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33DCECA-F9BB-4061-8865-74D800931F3A}" name="Table5915" displayName="Table5915" ref="A6:A13" totalsRowShown="0" headerRowDxfId="65" dataDxfId="63" headerRowBorderDxfId="64" tableBorderDxfId="62" totalsRowBorderDxfId="61">
  <autoFilter ref="A6:A13" xr:uid="{633DCECA-F9BB-4061-8865-74D800931F3A}"/>
  <tableColumns count="1">
    <tableColumn id="1" xr3:uid="{92A80B80-03AB-42F6-BF40-279E0C297699}" name="Task Id" dataDxfId="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3BEE7EC-E549-45A9-B178-90E7E175771C}" name="Table4816" displayName="Table4816" ref="B6:J13" totalsRowShown="0" headerRowDxfId="59" dataDxfId="57" headerRowBorderDxfId="58" tableBorderDxfId="56" totalsRowBorderDxfId="55">
  <autoFilter ref="B6:J13" xr:uid="{73BEE7EC-E549-45A9-B178-90E7E175771C}"/>
  <tableColumns count="9">
    <tableColumn id="1" xr3:uid="{93746F6D-599F-4E94-A533-EA3D7695DB29}" name="Tasks" dataDxfId="54"/>
    <tableColumn id="2" xr3:uid="{74BB072B-AC80-4695-8A22-B58152785650}" name="Feature Type" dataDxfId="53"/>
    <tableColumn id="3" xr3:uid="{BEAB517D-AA22-4753-8DBE-A095EF04FA11}" name="Assigned to" dataDxfId="52"/>
    <tableColumn id="4" xr3:uid="{166E9E4E-D82D-4CDB-95B7-BCBD2F6D15FA}" name="Story points" dataDxfId="51"/>
    <tableColumn id="5" xr3:uid="{B2E6007F-770A-4194-84BB-5996C5987CCB}" name="Priority" dataDxfId="50"/>
    <tableColumn id="6" xr3:uid="{4B806BE0-792C-4B31-A9F7-7B85B688B9D3}" name="Sprint Duration (Days)" dataDxfId="49">
      <calculatedColumnFormula>Table4816[[#This Row],[End Date]]-Table4816[[#This Row],[Start Date]]</calculatedColumnFormula>
    </tableColumn>
    <tableColumn id="7" xr3:uid="{78777C20-18C0-4C1C-B333-C0DC55D40D48}" name="Start Date" dataDxfId="48"/>
    <tableColumn id="8" xr3:uid="{CB799B22-5D0B-4152-B081-AA66826FA00D}" name="End Date" dataDxfId="47"/>
    <tableColumn id="9" xr3:uid="{B426D335-8DC4-4790-9766-6C96EB1B53B9}" name="Status" dataDxfId="4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A7CF20-BE8E-4CC3-9D5F-B41E604BAD1B}" name="Table5917" displayName="Table5917" ref="A6:A13" totalsRowShown="0" headerRowDxfId="45" dataDxfId="43" headerRowBorderDxfId="44" tableBorderDxfId="42" totalsRowBorderDxfId="41">
  <autoFilter ref="A6:A13" xr:uid="{F5A7CF20-BE8E-4CC3-9D5F-B41E604BAD1B}"/>
  <tableColumns count="1">
    <tableColumn id="1" xr3:uid="{42387003-EC9F-4F5F-B893-1317CB93C0BC}" name="Task Id" dataDxfId="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2FD34D6-0E91-4B96-B678-71E08A8FB21E}" name="Table4818" displayName="Table4818" ref="B6:J13" totalsRowShown="0" headerRowDxfId="39" dataDxfId="37" headerRowBorderDxfId="38" tableBorderDxfId="36" totalsRowBorderDxfId="35">
  <autoFilter ref="B6:J13" xr:uid="{52FD34D6-0E91-4B96-B678-71E08A8FB21E}"/>
  <tableColumns count="9">
    <tableColumn id="1" xr3:uid="{74E9FBCA-024D-4D50-892D-3716113AA214}" name="Tasks" dataDxfId="34"/>
    <tableColumn id="2" xr3:uid="{B0EACB47-4A35-407F-BDAC-B62282B0C2DC}" name="Feature Type" dataDxfId="33"/>
    <tableColumn id="3" xr3:uid="{B61C9647-6027-47FD-A7A8-22CD0BC9F42A}" name="Assigned to" dataDxfId="32"/>
    <tableColumn id="4" xr3:uid="{0B8388DE-A72F-420F-BBD7-A7EB8D5E0118}" name="Story points" dataDxfId="31"/>
    <tableColumn id="5" xr3:uid="{C05B17CA-77B1-4BE7-ADE3-C331D8EC40AB}" name="Priority" dataDxfId="30"/>
    <tableColumn id="6" xr3:uid="{8A83EE71-4C99-4A9C-B317-DAD7F07919ED}" name="Sprint Duration (Days)" dataDxfId="29">
      <calculatedColumnFormula>Table4818[[#This Row],[End Date]]-Table4818[[#This Row],[Start Date]]</calculatedColumnFormula>
    </tableColumn>
    <tableColumn id="7" xr3:uid="{D8F0BEA8-F588-415E-925A-8DC8A43D5E92}" name="Start Date" dataDxfId="28"/>
    <tableColumn id="8" xr3:uid="{CEBCBBF8-4305-401B-B4DD-C700607C3AEF}" name="End Date" dataDxfId="27"/>
    <tableColumn id="9" xr3:uid="{AFCF3958-BCD7-4AAF-A135-7A48CDB9D6FE}" name="Status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819364-9CFF-47D6-AA15-596F84BBF001}" name="Table5919" displayName="Table5919" ref="A6:A13" totalsRowShown="0" headerRowDxfId="25" dataDxfId="23" headerRowBorderDxfId="24" tableBorderDxfId="22" totalsRowBorderDxfId="21">
  <autoFilter ref="A6:A13" xr:uid="{7E819364-9CFF-47D6-AA15-596F84BBF001}"/>
  <tableColumns count="1">
    <tableColumn id="1" xr3:uid="{C66976AE-467E-465C-A6D8-86674F61440D}" name="Task Id" dataDxfId="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33125BA-7521-444D-A8EF-E17D78BB58EB}" name="Table4820" displayName="Table4820" ref="B6:J16" totalsRowShown="0" headerRowDxfId="19" dataDxfId="17" headerRowBorderDxfId="18" tableBorderDxfId="16" totalsRowBorderDxfId="15">
  <autoFilter ref="B6:J16" xr:uid="{833125BA-7521-444D-A8EF-E17D78BB58EB}"/>
  <tableColumns count="9">
    <tableColumn id="1" xr3:uid="{BFF4B645-CD92-44F6-A5B5-0487E71E9BB4}" name="Tasks" dataDxfId="14"/>
    <tableColumn id="2" xr3:uid="{CE235235-A385-48C8-8D6B-985B4F79767E}" name="Feature Type" dataDxfId="13"/>
    <tableColumn id="3" xr3:uid="{F03D5F5F-1EE4-4C1F-B14A-2AF9B27ABC59}" name="Assigned to" dataDxfId="12"/>
    <tableColumn id="4" xr3:uid="{1726E2AC-A719-4131-BCE3-E90A737D4AC3}" name="Story points" dataDxfId="11"/>
    <tableColumn id="5" xr3:uid="{2567DD11-CCE1-413C-A90F-CDB4EEDD58E8}" name="Priority" dataDxfId="10"/>
    <tableColumn id="6" xr3:uid="{D483D43E-993C-49E9-94B7-7501C0AE8421}" name="Sprint Duration (Days)" dataDxfId="9">
      <calculatedColumnFormula>Table4820[[#This Row],[End Date]]-Table4820[[#This Row],[Start Date]]</calculatedColumnFormula>
    </tableColumn>
    <tableColumn id="7" xr3:uid="{4995F5BE-846B-4F04-8CDB-53F5CE9AFB0F}" name="Start Date" dataDxfId="8"/>
    <tableColumn id="8" xr3:uid="{A4A2EF71-798D-45C1-9C18-159603AA55E8}" name="End Date" dataDxfId="7"/>
    <tableColumn id="9" xr3:uid="{9453C215-D874-4CF3-BBB2-C19A0623B821}" name="Status" dataDxfId="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1F6E892-87D6-4D43-8BFF-C9C85CEFB344}" name="Table5921" displayName="Table5921" ref="A6:A16" totalsRowShown="0" headerRowDxfId="5" dataDxfId="3" headerRowBorderDxfId="4" tableBorderDxfId="2" totalsRowBorderDxfId="1">
  <autoFilter ref="A6:A16" xr:uid="{F1F6E892-87D6-4D43-8BFF-C9C85CEFB344}"/>
  <tableColumns count="1">
    <tableColumn id="1" xr3:uid="{5E9B6DA7-7503-472A-AA1E-D2538ADA42A2}" name="Task 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48D872-3B62-43BD-8630-9B974B3CB2A3}" name="Table4" displayName="Table4" ref="B6:J13" totalsRowShown="0" headerRowDxfId="159" dataDxfId="157" headerRowBorderDxfId="158" tableBorderDxfId="156" totalsRowBorderDxfId="155">
  <autoFilter ref="B6:J13" xr:uid="{4848D872-3B62-43BD-8630-9B974B3CB2A3}"/>
  <tableColumns count="9">
    <tableColumn id="1" xr3:uid="{C1043A8E-7B0D-47E3-BEA5-BF64EE97213C}" name="Tasks" dataDxfId="154"/>
    <tableColumn id="2" xr3:uid="{407947DD-91F0-415C-9D50-645F2A118372}" name="Feature Type" dataDxfId="153"/>
    <tableColumn id="3" xr3:uid="{08A45A31-A20A-4CB7-870D-E61042219C23}" name="Assigned to" dataDxfId="152"/>
    <tableColumn id="4" xr3:uid="{53AE472E-9ED2-4398-8C41-A2147BD5B885}" name="Story points" dataDxfId="151"/>
    <tableColumn id="5" xr3:uid="{1CA237D1-AC4F-49E9-9E90-3C2233660AC1}" name="Priority" dataDxfId="150"/>
    <tableColumn id="6" xr3:uid="{B689B1E5-EA10-4C01-BE5B-4F45E8DA9EFC}" name="Sprint Duration (Days)" dataDxfId="149">
      <calculatedColumnFormula>Table4[[#This Row],[End Date]]-Table4[[#This Row],[Start Date]]</calculatedColumnFormula>
    </tableColumn>
    <tableColumn id="7" xr3:uid="{47F60B30-673F-4151-9E36-384EEBB8801F}" name="Start Date" dataDxfId="148"/>
    <tableColumn id="8" xr3:uid="{F0E37804-3828-41B8-89DA-510CE62C260F}" name="End Date" dataDxfId="147"/>
    <tableColumn id="9" xr3:uid="{55873851-7D7A-4D3C-A8C4-E2966C1BD487}" name="Status" dataDxfId="1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8FADD5-ED99-43B1-B9D0-5AFAD267846D}" name="Table5" displayName="Table5" ref="A6:A13" totalsRowShown="0" headerRowDxfId="145" dataDxfId="143" headerRowBorderDxfId="144" tableBorderDxfId="142" totalsRowBorderDxfId="141">
  <autoFilter ref="A6:A13" xr:uid="{B18FADD5-ED99-43B1-B9D0-5AFAD267846D}"/>
  <tableColumns count="1">
    <tableColumn id="1" xr3:uid="{639799A3-96EB-45E3-A995-F13B3567E25A}" name="Task Id" dataDxfId="1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FF56A8-1C47-4277-B1FC-D2B516138B48}" name="Table48" displayName="Table48" ref="B6:J11" totalsRowShown="0" headerRowDxfId="139" dataDxfId="137" headerRowBorderDxfId="138" tableBorderDxfId="136" totalsRowBorderDxfId="135">
  <autoFilter ref="B6:J11" xr:uid="{33FF56A8-1C47-4277-B1FC-D2B516138B48}"/>
  <tableColumns count="9">
    <tableColumn id="1" xr3:uid="{4E4BE459-A0FD-4AEF-A5F2-8D636E4935CC}" name="Tasks" dataDxfId="134"/>
    <tableColumn id="2" xr3:uid="{87AF1B40-B0C7-485C-9E2B-044201F8A864}" name="Feature Type" dataDxfId="133"/>
    <tableColumn id="3" xr3:uid="{4EDE17E3-2729-4EAB-8926-AF09D7492E54}" name="Assigned to" dataDxfId="132"/>
    <tableColumn id="4" xr3:uid="{A533D830-860B-469C-9A6C-177963C23FEE}" name="Story points" dataDxfId="131"/>
    <tableColumn id="5" xr3:uid="{E5864BAA-4B0D-4362-A9A3-75037540785D}" name="Priority" dataDxfId="130"/>
    <tableColumn id="6" xr3:uid="{0E5C0784-773C-4E73-8845-FA804CB2A3C4}" name="Sprint Duration (Days)" dataDxfId="129">
      <calculatedColumnFormula>Table48[[#This Row],[End Date]]-Table48[[#This Row],[Start Date]]</calculatedColumnFormula>
    </tableColumn>
    <tableColumn id="7" xr3:uid="{BCB314B8-151C-4C0A-AF8F-E4F6AD76FBBE}" name="Start Date" dataDxfId="128"/>
    <tableColumn id="8" xr3:uid="{F96F3D44-0BBD-4B3C-8D69-700424942FCE}" name="End Date" dataDxfId="127"/>
    <tableColumn id="9" xr3:uid="{7A791772-FAD7-4266-8E0A-387612022DAF}" name="Status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E2B30A-65A5-400D-ACDB-D53206EAAC43}" name="Table59" displayName="Table59" ref="A6:A11" totalsRowShown="0" headerRowDxfId="125" dataDxfId="123" headerRowBorderDxfId="124" tableBorderDxfId="122" totalsRowBorderDxfId="121">
  <autoFilter ref="A6:A11" xr:uid="{61E2B30A-65A5-400D-ACDB-D53206EAAC43}"/>
  <tableColumns count="1">
    <tableColumn id="1" xr3:uid="{47D4147F-FEEF-477A-90BE-C21AA39A3325}" name="Task Id" dataDxfId="1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3518A1-08B9-4D4C-ADA7-7B6C867EF664}" name="Table4810" displayName="Table4810" ref="B6:J13" totalsRowShown="0" headerRowDxfId="119" dataDxfId="117" headerRowBorderDxfId="118" tableBorderDxfId="116" totalsRowBorderDxfId="115">
  <autoFilter ref="B6:J13" xr:uid="{743518A1-08B9-4D4C-ADA7-7B6C867EF664}"/>
  <tableColumns count="9">
    <tableColumn id="1" xr3:uid="{EACC8A39-A5B0-450C-9C87-DDCC018C5C4F}" name="Tasks" dataDxfId="114"/>
    <tableColumn id="2" xr3:uid="{02D2DEA7-C205-44DC-B68C-5768F4D806E3}" name="Feature Type" dataDxfId="113"/>
    <tableColumn id="3" xr3:uid="{C22FF4B0-54D1-4D85-B737-97EB8FC969C7}" name="Assigned to" dataDxfId="112"/>
    <tableColumn id="4" xr3:uid="{9C9A7799-3B8D-4CAD-8DBD-16A1C872C04B}" name="Story points" dataDxfId="111"/>
    <tableColumn id="5" xr3:uid="{9AAAFF8A-5E40-4F29-9238-3A1B909F4BB5}" name="Priority" dataDxfId="110"/>
    <tableColumn id="6" xr3:uid="{091F5435-0E6F-4721-B74C-301DDCB095E5}" name="Sprint Duration (Days)" dataDxfId="109">
      <calculatedColumnFormula>Table4810[[#This Row],[End Date]]-Table4810[[#This Row],[Start Date]]</calculatedColumnFormula>
    </tableColumn>
    <tableColumn id="7" xr3:uid="{7ECC4F8F-034A-46F4-A469-FEEF98C23DCF}" name="Start Date" dataDxfId="108"/>
    <tableColumn id="8" xr3:uid="{D2F5A9BD-B1C5-4082-A9BC-1E155A2467BD}" name="End Date" dataDxfId="107"/>
    <tableColumn id="9" xr3:uid="{91BB4BF1-B339-441A-B41F-8CF23B59673C}" name="Status" dataDxfId="10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78C680-DFE6-46C6-9932-E8573776F304}" name="Table5911" displayName="Table5911" ref="A6:A13" totalsRowShown="0" headerRowDxfId="105" dataDxfId="103" headerRowBorderDxfId="104" tableBorderDxfId="102" totalsRowBorderDxfId="101">
  <autoFilter ref="A6:A13" xr:uid="{9578C680-DFE6-46C6-9932-E8573776F304}"/>
  <tableColumns count="1">
    <tableColumn id="1" xr3:uid="{6C8E1AB3-A743-4DC3-9D86-262DB1A802DA}" name="Task Id" dataDxfId="10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1BF210-0296-496E-B3B0-C678AAB83BFA}" name="Table4812" displayName="Table4812" ref="B6:J12" totalsRowShown="0" headerRowDxfId="99" dataDxfId="97" headerRowBorderDxfId="98" tableBorderDxfId="96" totalsRowBorderDxfId="95">
  <autoFilter ref="B6:J12" xr:uid="{5D1BF210-0296-496E-B3B0-C678AAB83BFA}"/>
  <tableColumns count="9">
    <tableColumn id="1" xr3:uid="{C8E3FA28-5D07-4F13-B1E3-1BA4B8B33F50}" name="Tasks" dataDxfId="94"/>
    <tableColumn id="2" xr3:uid="{F9F93D8D-4203-463B-829D-08DBFAF074D2}" name="Feature Type" dataDxfId="93"/>
    <tableColumn id="3" xr3:uid="{DC4C0B25-9427-4519-B36A-442A298A8D7C}" name="Assigned to" dataDxfId="92"/>
    <tableColumn id="4" xr3:uid="{29039EB9-1147-48B1-9D19-622E152464C7}" name="Story points" dataDxfId="91"/>
    <tableColumn id="5" xr3:uid="{A5530587-3E4C-4F2F-A02A-E5BBFF9FCC9C}" name="Priority" dataDxfId="90"/>
    <tableColumn id="6" xr3:uid="{4F60C0A8-27D8-4931-A1E2-77FBCA7B54AA}" name="Sprint Duration (Days)" dataDxfId="89">
      <calculatedColumnFormula>Table4812[[#This Row],[End Date]]-Table4812[[#This Row],[Start Date]]</calculatedColumnFormula>
    </tableColumn>
    <tableColumn id="7" xr3:uid="{FB58749E-04C4-4214-95E7-4CCFD959D3BD}" name="Start Date" dataDxfId="88"/>
    <tableColumn id="8" xr3:uid="{9237C087-4BBD-42E2-A58A-EC59F65B13FF}" name="End Date" dataDxfId="87"/>
    <tableColumn id="9" xr3:uid="{A955733C-22FF-4890-B4C8-77B562440EC7}" name="Status" dataDxfId="8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28632C-0772-4F70-8A4C-0A8DB3373148}" name="Table5913" displayName="Table5913" ref="A6:A12" totalsRowShown="0" headerRowDxfId="85" dataDxfId="83" headerRowBorderDxfId="84" tableBorderDxfId="82" totalsRowBorderDxfId="81">
  <autoFilter ref="A6:A12" xr:uid="{6528632C-0772-4F70-8A4C-0A8DB3373148}"/>
  <tableColumns count="1">
    <tableColumn id="1" xr3:uid="{14361744-B3D2-45BD-ABA7-E02A0D1AFF75}" name="Task Id" dataDxf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AFD3-2D6F-4B5C-A307-E2FF8F280517}">
  <dimension ref="A2:J39"/>
  <sheetViews>
    <sheetView topLeftCell="A12" workbookViewId="0">
      <selection activeCell="D10" sqref="D10"/>
    </sheetView>
  </sheetViews>
  <sheetFormatPr defaultRowHeight="14.4" x14ac:dyDescent="0.3"/>
  <cols>
    <col min="1" max="1" width="10.21875" bestFit="1" customWidth="1"/>
    <col min="2" max="2" width="19.21875" bestFit="1" customWidth="1"/>
    <col min="4" max="4" width="21.109375" bestFit="1" customWidth="1"/>
    <col min="6" max="6" width="11.33203125" bestFit="1" customWidth="1"/>
    <col min="8" max="8" width="20" bestFit="1" customWidth="1"/>
    <col min="9" max="9" width="22.6640625" bestFit="1" customWidth="1"/>
    <col min="10" max="10" width="11.33203125" bestFit="1" customWidth="1"/>
  </cols>
  <sheetData>
    <row r="2" spans="1:8" ht="18" x14ac:dyDescent="0.35">
      <c r="A2" s="31" t="s">
        <v>30</v>
      </c>
      <c r="B2" s="32"/>
      <c r="C2" s="32"/>
      <c r="D2" s="32"/>
      <c r="E2" s="32"/>
      <c r="F2" s="32"/>
      <c r="G2" s="32"/>
      <c r="H2" s="32"/>
    </row>
    <row r="3" spans="1:8" x14ac:dyDescent="0.3">
      <c r="B3" s="3" t="s">
        <v>10</v>
      </c>
      <c r="D3" s="3" t="s">
        <v>0</v>
      </c>
      <c r="F3" s="3" t="s">
        <v>4</v>
      </c>
      <c r="H3" s="3" t="s">
        <v>11</v>
      </c>
    </row>
    <row r="4" spans="1:8" x14ac:dyDescent="0.3">
      <c r="B4" s="1">
        <v>1</v>
      </c>
      <c r="D4" s="20" t="s">
        <v>1</v>
      </c>
      <c r="F4" s="1" t="s">
        <v>5</v>
      </c>
      <c r="H4" s="1" t="s">
        <v>17</v>
      </c>
    </row>
    <row r="5" spans="1:8" x14ac:dyDescent="0.3">
      <c r="B5" s="1">
        <v>2</v>
      </c>
      <c r="D5" s="21" t="s">
        <v>2</v>
      </c>
      <c r="F5" s="1" t="s">
        <v>6</v>
      </c>
      <c r="H5" s="1" t="s">
        <v>18</v>
      </c>
    </row>
    <row r="6" spans="1:8" x14ac:dyDescent="0.3">
      <c r="B6" s="1">
        <v>3</v>
      </c>
      <c r="D6" s="22" t="s">
        <v>3</v>
      </c>
      <c r="F6" s="1" t="s">
        <v>7</v>
      </c>
      <c r="H6" s="1" t="s">
        <v>19</v>
      </c>
    </row>
    <row r="7" spans="1:8" x14ac:dyDescent="0.3">
      <c r="B7" s="1">
        <v>4</v>
      </c>
      <c r="F7" s="1" t="s">
        <v>8</v>
      </c>
      <c r="H7" s="1" t="s">
        <v>20</v>
      </c>
    </row>
    <row r="8" spans="1:8" x14ac:dyDescent="0.3">
      <c r="B8" s="1">
        <v>5</v>
      </c>
      <c r="F8" s="1" t="s">
        <v>9</v>
      </c>
      <c r="H8" s="1" t="s">
        <v>21</v>
      </c>
    </row>
    <row r="9" spans="1:8" x14ac:dyDescent="0.3">
      <c r="B9" s="1">
        <v>6</v>
      </c>
      <c r="H9" s="1" t="s">
        <v>22</v>
      </c>
    </row>
    <row r="10" spans="1:8" x14ac:dyDescent="0.3">
      <c r="B10" s="1">
        <v>7</v>
      </c>
      <c r="H10" s="1" t="s">
        <v>23</v>
      </c>
    </row>
    <row r="11" spans="1:8" x14ac:dyDescent="0.3">
      <c r="B11" s="1">
        <v>8</v>
      </c>
      <c r="H11" s="1" t="s">
        <v>24</v>
      </c>
    </row>
    <row r="12" spans="1:8" x14ac:dyDescent="0.3">
      <c r="H12" s="1" t="s">
        <v>25</v>
      </c>
    </row>
    <row r="13" spans="1:8" x14ac:dyDescent="0.3">
      <c r="H13" s="1" t="s">
        <v>26</v>
      </c>
    </row>
    <row r="14" spans="1:8" x14ac:dyDescent="0.3">
      <c r="H14" s="1" t="s">
        <v>27</v>
      </c>
    </row>
    <row r="15" spans="1:8" x14ac:dyDescent="0.3">
      <c r="H15" s="1" t="s">
        <v>28</v>
      </c>
    </row>
    <row r="19" spans="2:10" ht="17.399999999999999" x14ac:dyDescent="0.3">
      <c r="C19" s="33" t="s">
        <v>137</v>
      </c>
      <c r="D19" s="32"/>
      <c r="E19" s="32"/>
      <c r="F19" s="32"/>
      <c r="G19" s="32"/>
      <c r="H19" s="32"/>
      <c r="I19" s="32"/>
      <c r="J19" s="32"/>
    </row>
    <row r="20" spans="2:10" x14ac:dyDescent="0.3">
      <c r="B20" s="2" t="s">
        <v>48</v>
      </c>
      <c r="D20" s="3" t="s">
        <v>11</v>
      </c>
      <c r="F20" s="3" t="s">
        <v>0</v>
      </c>
      <c r="H20" s="3" t="s">
        <v>49</v>
      </c>
      <c r="J20" s="3" t="s">
        <v>4</v>
      </c>
    </row>
    <row r="21" spans="2:10" x14ac:dyDescent="0.3">
      <c r="B21" s="1" t="s">
        <v>73</v>
      </c>
      <c r="D21" s="1" t="s">
        <v>64</v>
      </c>
      <c r="F21" s="1" t="s">
        <v>1</v>
      </c>
      <c r="H21" s="1">
        <v>1</v>
      </c>
      <c r="J21" s="1" t="s">
        <v>5</v>
      </c>
    </row>
    <row r="22" spans="2:10" x14ac:dyDescent="0.3">
      <c r="B22" s="1" t="s">
        <v>56</v>
      </c>
      <c r="D22" s="1" t="s">
        <v>18</v>
      </c>
      <c r="F22" s="1" t="s">
        <v>2</v>
      </c>
      <c r="H22" s="1">
        <v>2</v>
      </c>
      <c r="J22" s="1" t="s">
        <v>6</v>
      </c>
    </row>
    <row r="23" spans="2:10" x14ac:dyDescent="0.3">
      <c r="B23" s="1" t="s">
        <v>70</v>
      </c>
      <c r="D23" s="1" t="s">
        <v>19</v>
      </c>
      <c r="F23" s="1" t="s">
        <v>3</v>
      </c>
      <c r="H23" s="1">
        <v>3</v>
      </c>
      <c r="J23" s="1" t="s">
        <v>7</v>
      </c>
    </row>
    <row r="24" spans="2:10" x14ac:dyDescent="0.3">
      <c r="B24" s="1" t="s">
        <v>127</v>
      </c>
      <c r="D24" s="1" t="s">
        <v>20</v>
      </c>
      <c r="H24" s="1">
        <v>5</v>
      </c>
      <c r="J24" s="1" t="s">
        <v>8</v>
      </c>
    </row>
    <row r="25" spans="2:10" x14ac:dyDescent="0.3">
      <c r="B25" s="1" t="s">
        <v>53</v>
      </c>
      <c r="D25" s="1" t="s">
        <v>21</v>
      </c>
      <c r="H25" s="1">
        <v>8</v>
      </c>
      <c r="J25" s="1" t="s">
        <v>9</v>
      </c>
    </row>
    <row r="26" spans="2:10" x14ac:dyDescent="0.3">
      <c r="B26" s="1" t="s">
        <v>67</v>
      </c>
      <c r="D26" s="1" t="s">
        <v>22</v>
      </c>
      <c r="H26" s="1">
        <v>13</v>
      </c>
    </row>
    <row r="27" spans="2:10" x14ac:dyDescent="0.3">
      <c r="B27" s="1" t="s">
        <v>128</v>
      </c>
      <c r="D27" s="1" t="s">
        <v>23</v>
      </c>
    </row>
    <row r="28" spans="2:10" x14ac:dyDescent="0.3">
      <c r="B28" s="1" t="s">
        <v>117</v>
      </c>
      <c r="D28" s="1" t="s">
        <v>24</v>
      </c>
      <c r="H28" s="1">
        <v>1</v>
      </c>
      <c r="I28" s="1" t="s">
        <v>131</v>
      </c>
    </row>
    <row r="29" spans="2:10" x14ac:dyDescent="0.3">
      <c r="B29" s="1" t="s">
        <v>76</v>
      </c>
      <c r="D29" s="1" t="s">
        <v>25</v>
      </c>
      <c r="H29" s="1">
        <v>2</v>
      </c>
      <c r="I29" s="1" t="s">
        <v>132</v>
      </c>
    </row>
    <row r="30" spans="2:10" x14ac:dyDescent="0.3">
      <c r="B30" s="1" t="s">
        <v>59</v>
      </c>
      <c r="D30" s="1" t="s">
        <v>26</v>
      </c>
      <c r="H30" s="1">
        <v>3</v>
      </c>
      <c r="I30" s="1" t="s">
        <v>133</v>
      </c>
    </row>
    <row r="31" spans="2:10" x14ac:dyDescent="0.3">
      <c r="B31" s="1" t="s">
        <v>58</v>
      </c>
      <c r="D31" s="1" t="s">
        <v>27</v>
      </c>
      <c r="H31" s="1">
        <v>5</v>
      </c>
      <c r="I31" s="1" t="s">
        <v>134</v>
      </c>
    </row>
    <row r="32" spans="2:10" x14ac:dyDescent="0.3">
      <c r="B32" s="1" t="s">
        <v>129</v>
      </c>
      <c r="D32" s="1" t="s">
        <v>28</v>
      </c>
      <c r="H32" s="1">
        <v>8</v>
      </c>
      <c r="I32" s="1" t="s">
        <v>135</v>
      </c>
    </row>
    <row r="33" spans="2:9" x14ac:dyDescent="0.3">
      <c r="B33" s="1" t="s">
        <v>90</v>
      </c>
      <c r="D33" s="1" t="s">
        <v>101</v>
      </c>
      <c r="H33" s="1">
        <v>13</v>
      </c>
      <c r="I33" s="1" t="s">
        <v>136</v>
      </c>
    </row>
    <row r="34" spans="2:9" x14ac:dyDescent="0.3">
      <c r="B34" s="1" t="s">
        <v>121</v>
      </c>
      <c r="D34" s="1" t="s">
        <v>122</v>
      </c>
    </row>
    <row r="35" spans="2:9" x14ac:dyDescent="0.3">
      <c r="B35" s="1" t="s">
        <v>130</v>
      </c>
      <c r="D35" s="1" t="s">
        <v>119</v>
      </c>
    </row>
    <row r="36" spans="2:9" x14ac:dyDescent="0.3">
      <c r="B36" s="1" t="s">
        <v>111</v>
      </c>
    </row>
    <row r="37" spans="2:9" x14ac:dyDescent="0.3">
      <c r="B37" s="1" t="s">
        <v>113</v>
      </c>
    </row>
    <row r="38" spans="2:9" x14ac:dyDescent="0.3">
      <c r="B38" s="1" t="s">
        <v>130</v>
      </c>
    </row>
    <row r="39" spans="2:9" x14ac:dyDescent="0.3">
      <c r="B39" s="1" t="s">
        <v>114</v>
      </c>
    </row>
  </sheetData>
  <mergeCells count="2">
    <mergeCell ref="A2:H2"/>
    <mergeCell ref="C19:J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2522-79FB-4230-9CCF-8BC2FD9A42D4}">
  <dimension ref="A1:J16"/>
  <sheetViews>
    <sheetView topLeftCell="A10" zoomScale="85" zoomScaleNormal="85" workbookViewId="0">
      <selection activeCell="D15" sqref="D15"/>
    </sheetView>
  </sheetViews>
  <sheetFormatPr defaultRowHeight="14.4" x14ac:dyDescent="0.3"/>
  <cols>
    <col min="1" max="1" width="17.77734375" bestFit="1" customWidth="1"/>
    <col min="2" max="2" width="59.109375" bestFit="1" customWidth="1"/>
    <col min="3" max="3" width="19.21875" bestFit="1" customWidth="1"/>
    <col min="4" max="4" width="22.88671875" bestFit="1" customWidth="1"/>
    <col min="5" max="5" width="17.5546875" bestFit="1" customWidth="1"/>
    <col min="6" max="6" width="12.6640625" bestFit="1" customWidth="1"/>
    <col min="7" max="7" width="27" bestFit="1" customWidth="1"/>
    <col min="8" max="8" width="17.33203125" bestFit="1" customWidth="1"/>
    <col min="9" max="9" width="16.33203125" bestFit="1" customWidth="1"/>
    <col min="10" max="10" width="13.5546875" bestFit="1" customWidth="1"/>
    <col min="11" max="11" width="15.33203125" bestFit="1" customWidth="1"/>
  </cols>
  <sheetData>
    <row r="1" spans="1:10" x14ac:dyDescent="0.3">
      <c r="A1" s="36" t="s">
        <v>138</v>
      </c>
      <c r="B1" s="36"/>
      <c r="C1" s="36"/>
      <c r="D1" s="36"/>
      <c r="E1" s="36"/>
      <c r="F1" s="36"/>
      <c r="G1" s="36"/>
      <c r="H1" s="36"/>
      <c r="I1" s="1"/>
      <c r="J1" s="1"/>
    </row>
    <row r="2" spans="1:10" x14ac:dyDescent="0.3">
      <c r="A2" s="37"/>
      <c r="B2" s="38"/>
      <c r="C2" s="38"/>
      <c r="D2" s="38"/>
      <c r="E2" s="38"/>
      <c r="F2" s="38"/>
      <c r="G2" s="38"/>
      <c r="H2" s="38"/>
      <c r="I2" s="38"/>
      <c r="J2" s="39"/>
    </row>
    <row r="3" spans="1:10" ht="16.8" x14ac:dyDescent="0.3">
      <c r="A3" s="4" t="s">
        <v>31</v>
      </c>
      <c r="B3" s="5" t="s">
        <v>33</v>
      </c>
      <c r="C3" s="4" t="s">
        <v>35</v>
      </c>
      <c r="D3" s="4" t="s">
        <v>36</v>
      </c>
      <c r="E3" s="4" t="s">
        <v>37</v>
      </c>
      <c r="F3" s="1"/>
      <c r="G3" s="4" t="s">
        <v>38</v>
      </c>
      <c r="H3" s="6">
        <v>45963</v>
      </c>
      <c r="I3" s="1"/>
      <c r="J3" s="1"/>
    </row>
    <row r="4" spans="1:10" ht="16.8" x14ac:dyDescent="0.3">
      <c r="A4" s="4" t="s">
        <v>32</v>
      </c>
      <c r="B4" s="5" t="s">
        <v>34</v>
      </c>
      <c r="C4" s="7">
        <v>45813</v>
      </c>
      <c r="D4" s="7">
        <v>45823</v>
      </c>
      <c r="E4" s="5"/>
      <c r="F4" s="1"/>
      <c r="G4" s="4" t="s">
        <v>39</v>
      </c>
      <c r="H4" s="1"/>
      <c r="I4" s="1"/>
      <c r="J4" s="1"/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s="14" customFormat="1" ht="15.6" x14ac:dyDescent="0.3">
      <c r="A6" s="9" t="s">
        <v>158</v>
      </c>
      <c r="B6" s="10" t="s">
        <v>40</v>
      </c>
      <c r="C6" s="8" t="s">
        <v>41</v>
      </c>
      <c r="D6" s="8" t="s">
        <v>11</v>
      </c>
      <c r="E6" s="11" t="s">
        <v>49</v>
      </c>
      <c r="F6" s="8" t="s">
        <v>0</v>
      </c>
      <c r="G6" s="8" t="s">
        <v>42</v>
      </c>
      <c r="H6" s="12" t="s">
        <v>43</v>
      </c>
      <c r="I6" s="12" t="s">
        <v>44</v>
      </c>
      <c r="J6" s="8" t="s">
        <v>4</v>
      </c>
    </row>
    <row r="7" spans="1:10" s="14" customFormat="1" x14ac:dyDescent="0.3">
      <c r="A7" s="16">
        <v>1</v>
      </c>
      <c r="B7" s="18" t="s">
        <v>112</v>
      </c>
      <c r="C7" s="18" t="s">
        <v>111</v>
      </c>
      <c r="D7" s="18" t="s">
        <v>20</v>
      </c>
      <c r="E7" s="16">
        <v>2</v>
      </c>
      <c r="F7" s="16" t="s">
        <v>1</v>
      </c>
      <c r="G7" s="16">
        <f>Table4820[[#This Row],[End Date]]-Table4820[[#This Row],[Start Date]]</f>
        <v>2</v>
      </c>
      <c r="H7" s="17">
        <v>45814</v>
      </c>
      <c r="I7" s="17">
        <v>45816</v>
      </c>
      <c r="J7" s="16" t="s">
        <v>6</v>
      </c>
    </row>
    <row r="8" spans="1:10" s="14" customFormat="1" x14ac:dyDescent="0.3">
      <c r="A8" s="16">
        <v>2</v>
      </c>
      <c r="B8" s="18" t="s">
        <v>68</v>
      </c>
      <c r="C8" s="18" t="s">
        <v>113</v>
      </c>
      <c r="D8" s="18" t="s">
        <v>64</v>
      </c>
      <c r="E8" s="16">
        <v>5</v>
      </c>
      <c r="F8" s="16" t="s">
        <v>1</v>
      </c>
      <c r="G8" s="16">
        <f>Table4820[[#This Row],[End Date]]-Table4820[[#This Row],[Start Date]]</f>
        <v>4</v>
      </c>
      <c r="H8" s="17">
        <v>45814</v>
      </c>
      <c r="I8" s="17">
        <v>45818</v>
      </c>
      <c r="J8" s="16" t="s">
        <v>6</v>
      </c>
    </row>
    <row r="9" spans="1:10" s="14" customFormat="1" x14ac:dyDescent="0.3">
      <c r="A9" s="16">
        <v>3</v>
      </c>
      <c r="B9" s="18" t="s">
        <v>69</v>
      </c>
      <c r="C9" s="18" t="s">
        <v>114</v>
      </c>
      <c r="D9" s="18" t="s">
        <v>64</v>
      </c>
      <c r="E9" s="16">
        <v>3</v>
      </c>
      <c r="F9" s="16" t="s">
        <v>1</v>
      </c>
      <c r="G9" s="16">
        <f>Table4820[[#This Row],[End Date]]-Table4820[[#This Row],[Start Date]]</f>
        <v>2</v>
      </c>
      <c r="H9" s="17">
        <v>45817</v>
      </c>
      <c r="I9" s="17">
        <v>45819</v>
      </c>
      <c r="J9" s="16" t="s">
        <v>6</v>
      </c>
    </row>
    <row r="10" spans="1:10" s="14" customFormat="1" x14ac:dyDescent="0.3">
      <c r="A10" s="16">
        <v>4</v>
      </c>
      <c r="B10" s="18" t="s">
        <v>115</v>
      </c>
      <c r="C10" s="18" t="s">
        <v>73</v>
      </c>
      <c r="D10" s="18" t="s">
        <v>64</v>
      </c>
      <c r="E10" s="16">
        <v>8</v>
      </c>
      <c r="F10" s="16" t="s">
        <v>1</v>
      </c>
      <c r="G10" s="16">
        <f>Table4820[[#This Row],[End Date]]-Table4820[[#This Row],[Start Date]]</f>
        <v>4</v>
      </c>
      <c r="H10" s="17">
        <v>45815</v>
      </c>
      <c r="I10" s="17">
        <v>45819</v>
      </c>
      <c r="J10" s="16" t="s">
        <v>6</v>
      </c>
    </row>
    <row r="11" spans="1:10" s="14" customFormat="1" x14ac:dyDescent="0.3">
      <c r="A11" s="16">
        <v>5</v>
      </c>
      <c r="B11" s="18" t="s">
        <v>116</v>
      </c>
      <c r="C11" s="18" t="s">
        <v>117</v>
      </c>
      <c r="D11" s="18" t="s">
        <v>101</v>
      </c>
      <c r="E11" s="16">
        <v>2</v>
      </c>
      <c r="F11" s="16" t="s">
        <v>2</v>
      </c>
      <c r="G11" s="16">
        <f>Table4820[[#This Row],[End Date]]-Table4820[[#This Row],[Start Date]]</f>
        <v>3</v>
      </c>
      <c r="H11" s="17">
        <v>45814</v>
      </c>
      <c r="I11" s="17">
        <v>45817</v>
      </c>
      <c r="J11" s="16" t="s">
        <v>6</v>
      </c>
    </row>
    <row r="12" spans="1:10" s="14" customFormat="1" x14ac:dyDescent="0.3">
      <c r="A12" s="16">
        <v>6</v>
      </c>
      <c r="B12" s="18" t="s">
        <v>118</v>
      </c>
      <c r="C12" s="18" t="s">
        <v>76</v>
      </c>
      <c r="D12" s="18" t="s">
        <v>119</v>
      </c>
      <c r="E12" s="16">
        <v>3</v>
      </c>
      <c r="F12" s="16" t="s">
        <v>2</v>
      </c>
      <c r="G12" s="16">
        <f>Table4820[[#This Row],[End Date]]-Table4820[[#This Row],[Start Date]]</f>
        <v>2</v>
      </c>
      <c r="H12" s="17">
        <v>45815</v>
      </c>
      <c r="I12" s="17">
        <v>45817</v>
      </c>
      <c r="J12" s="16" t="s">
        <v>7</v>
      </c>
    </row>
    <row r="13" spans="1:10" s="14" customFormat="1" x14ac:dyDescent="0.3">
      <c r="A13" s="16">
        <v>7</v>
      </c>
      <c r="B13" s="18" t="s">
        <v>120</v>
      </c>
      <c r="C13" s="18" t="s">
        <v>121</v>
      </c>
      <c r="D13" s="18" t="s">
        <v>122</v>
      </c>
      <c r="E13" s="16">
        <v>8</v>
      </c>
      <c r="F13" s="16" t="s">
        <v>1</v>
      </c>
      <c r="G13" s="16">
        <f>Table4820[[#This Row],[End Date]]-Table4820[[#This Row],[Start Date]]</f>
        <v>2</v>
      </c>
      <c r="H13" s="17">
        <v>45818</v>
      </c>
      <c r="I13" s="17">
        <v>45820</v>
      </c>
      <c r="J13" s="16" t="s">
        <v>6</v>
      </c>
    </row>
    <row r="14" spans="1:10" s="14" customFormat="1" x14ac:dyDescent="0.3">
      <c r="A14" s="16">
        <v>8</v>
      </c>
      <c r="B14" s="18" t="s">
        <v>123</v>
      </c>
      <c r="C14" s="18" t="s">
        <v>117</v>
      </c>
      <c r="D14" s="18" t="s">
        <v>101</v>
      </c>
      <c r="E14" s="16">
        <v>5</v>
      </c>
      <c r="F14" s="16" t="s">
        <v>2</v>
      </c>
      <c r="G14" s="16">
        <f>Table4820[[#This Row],[End Date]]-Table4820[[#This Row],[Start Date]]</f>
        <v>2</v>
      </c>
      <c r="H14" s="17">
        <v>45817</v>
      </c>
      <c r="I14" s="17">
        <v>45819</v>
      </c>
      <c r="J14" s="16" t="s">
        <v>6</v>
      </c>
    </row>
    <row r="15" spans="1:10" s="14" customFormat="1" x14ac:dyDescent="0.3">
      <c r="A15" s="16">
        <v>9</v>
      </c>
      <c r="B15" s="18" t="s">
        <v>124</v>
      </c>
      <c r="C15" s="18" t="s">
        <v>125</v>
      </c>
      <c r="D15" s="18" t="s">
        <v>64</v>
      </c>
      <c r="E15" s="16">
        <v>8</v>
      </c>
      <c r="F15" s="16" t="s">
        <v>1</v>
      </c>
      <c r="G15" s="16">
        <f>Table4820[[#This Row],[End Date]]-Table4820[[#This Row],[Start Date]]</f>
        <v>4</v>
      </c>
      <c r="H15" s="17">
        <v>45815</v>
      </c>
      <c r="I15" s="17">
        <v>45819</v>
      </c>
      <c r="J15" s="16" t="s">
        <v>6</v>
      </c>
    </row>
    <row r="16" spans="1:10" s="14" customFormat="1" x14ac:dyDescent="0.3">
      <c r="A16" s="16">
        <v>10</v>
      </c>
      <c r="B16" s="18" t="s">
        <v>126</v>
      </c>
      <c r="C16" s="18" t="s">
        <v>70</v>
      </c>
      <c r="D16" s="18" t="s">
        <v>122</v>
      </c>
      <c r="E16" s="16">
        <v>5</v>
      </c>
      <c r="F16" s="16" t="s">
        <v>1</v>
      </c>
      <c r="G16" s="16">
        <f>Table4820[[#This Row],[End Date]]-Table4820[[#This Row],[Start Date]]</f>
        <v>4</v>
      </c>
      <c r="H16" s="17">
        <v>45817</v>
      </c>
      <c r="I16" s="17">
        <v>45821</v>
      </c>
      <c r="J16" s="16" t="s">
        <v>7</v>
      </c>
    </row>
  </sheetData>
  <mergeCells count="2">
    <mergeCell ref="A1:H1"/>
    <mergeCell ref="A2:J2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413C8EA-02C0-4F8D-87C7-EF06E55208A8}">
          <x14:formula1>
            <xm:f>Key!$B$21:$B$39</xm:f>
          </x14:formula1>
          <xm:sqref>C7:C16</xm:sqref>
        </x14:dataValidation>
        <x14:dataValidation type="list" allowBlank="1" showInputMessage="1" showErrorMessage="1" xr:uid="{5120B8FA-BF2A-4DE6-830D-9BF7826F8AEA}">
          <x14:formula1>
            <xm:f>Key!$D$21:$D$35</xm:f>
          </x14:formula1>
          <xm:sqref>D7:D16</xm:sqref>
        </x14:dataValidation>
        <x14:dataValidation type="list" allowBlank="1" showInputMessage="1" showErrorMessage="1" xr:uid="{FC943148-F76F-468A-AB24-A43B4658BF65}">
          <x14:formula1>
            <xm:f>Key!$F$21:$F$23</xm:f>
          </x14:formula1>
          <xm:sqref>F7:F16</xm:sqref>
        </x14:dataValidation>
        <x14:dataValidation type="list" allowBlank="1" showInputMessage="1" showErrorMessage="1" xr:uid="{DDCEF417-20E7-45DE-890C-45228FFC8011}">
          <x14:formula1>
            <xm:f>Key!$J$21:$J$25</xm:f>
          </x14:formula1>
          <xm:sqref>J7:J16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D194-3F12-4F52-96B3-5C793C867E07}">
  <dimension ref="C1:I45"/>
  <sheetViews>
    <sheetView tabSelected="1" workbookViewId="0">
      <selection activeCell="E3" sqref="E3"/>
    </sheetView>
  </sheetViews>
  <sheetFormatPr defaultRowHeight="14.4" x14ac:dyDescent="0.3"/>
  <cols>
    <col min="3" max="3" width="41.77734375" customWidth="1"/>
    <col min="4" max="4" width="12" bestFit="1" customWidth="1"/>
    <col min="5" max="5" width="22.77734375" customWidth="1"/>
    <col min="6" max="6" width="13.5546875" customWidth="1"/>
    <col min="7" max="7" width="13.21875" customWidth="1"/>
  </cols>
  <sheetData>
    <row r="1" spans="3:9" ht="15.6" x14ac:dyDescent="0.3">
      <c r="C1" s="44" t="s">
        <v>207</v>
      </c>
      <c r="D1" s="32"/>
      <c r="E1" s="32"/>
      <c r="F1" s="32"/>
      <c r="G1" s="32"/>
      <c r="H1" s="32"/>
      <c r="I1" s="32"/>
    </row>
    <row r="3" spans="3:9" x14ac:dyDescent="0.3">
      <c r="C3" s="41" t="s">
        <v>185</v>
      </c>
    </row>
    <row r="5" spans="3:9" ht="31.8" customHeight="1" x14ac:dyDescent="0.3">
      <c r="C5" s="40" t="s">
        <v>161</v>
      </c>
      <c r="D5" s="26" t="s">
        <v>162</v>
      </c>
      <c r="E5" s="26" t="s">
        <v>163</v>
      </c>
    </row>
    <row r="6" spans="3:9" ht="34.799999999999997" customHeight="1" x14ac:dyDescent="0.3">
      <c r="C6" s="40" t="s">
        <v>176</v>
      </c>
      <c r="D6" s="27">
        <v>9000000</v>
      </c>
      <c r="E6" s="28" t="s">
        <v>177</v>
      </c>
    </row>
    <row r="7" spans="3:9" x14ac:dyDescent="0.3">
      <c r="C7" s="40" t="s">
        <v>178</v>
      </c>
      <c r="D7" s="27">
        <v>6500000</v>
      </c>
      <c r="E7" s="28" t="s">
        <v>167</v>
      </c>
    </row>
    <row r="8" spans="3:9" x14ac:dyDescent="0.3">
      <c r="C8" s="40" t="s">
        <v>179</v>
      </c>
      <c r="D8" s="27">
        <v>3000000</v>
      </c>
      <c r="E8" s="28" t="s">
        <v>169</v>
      </c>
    </row>
    <row r="9" spans="3:9" x14ac:dyDescent="0.3">
      <c r="C9" s="40" t="s">
        <v>180</v>
      </c>
      <c r="D9" s="27">
        <v>1250000</v>
      </c>
      <c r="E9" s="28" t="s">
        <v>181</v>
      </c>
    </row>
    <row r="10" spans="3:9" x14ac:dyDescent="0.3">
      <c r="C10" s="40" t="s">
        <v>172</v>
      </c>
      <c r="D10" s="27">
        <v>687500</v>
      </c>
      <c r="E10" s="28" t="s">
        <v>182</v>
      </c>
    </row>
    <row r="11" spans="3:9" x14ac:dyDescent="0.3">
      <c r="C11" s="40" t="s">
        <v>183</v>
      </c>
      <c r="D11" s="27">
        <v>3000000</v>
      </c>
      <c r="E11" s="28" t="s">
        <v>169</v>
      </c>
    </row>
    <row r="12" spans="3:9" x14ac:dyDescent="0.3">
      <c r="C12" s="40" t="s">
        <v>184</v>
      </c>
      <c r="D12" s="29">
        <v>23437500</v>
      </c>
      <c r="E12" s="30">
        <v>1</v>
      </c>
    </row>
    <row r="18" spans="3:5" ht="15.6" x14ac:dyDescent="0.3">
      <c r="C18" s="42" t="s">
        <v>186</v>
      </c>
    </row>
    <row r="20" spans="3:5" ht="28.8" x14ac:dyDescent="0.3">
      <c r="C20" s="40" t="s">
        <v>161</v>
      </c>
      <c r="D20" s="26" t="s">
        <v>162</v>
      </c>
      <c r="E20" s="26" t="s">
        <v>187</v>
      </c>
    </row>
    <row r="21" spans="3:5" x14ac:dyDescent="0.3">
      <c r="C21" s="40" t="s">
        <v>188</v>
      </c>
      <c r="D21" s="27">
        <v>18000000</v>
      </c>
      <c r="E21" s="28" t="s">
        <v>177</v>
      </c>
    </row>
    <row r="22" spans="3:5" x14ac:dyDescent="0.3">
      <c r="C22" s="40" t="s">
        <v>189</v>
      </c>
      <c r="D22" s="27">
        <v>13000000</v>
      </c>
      <c r="E22" s="28" t="s">
        <v>167</v>
      </c>
    </row>
    <row r="23" spans="3:5" x14ac:dyDescent="0.3">
      <c r="C23" s="40" t="s">
        <v>190</v>
      </c>
      <c r="D23" s="27">
        <v>6000000</v>
      </c>
      <c r="E23" s="28" t="s">
        <v>169</v>
      </c>
    </row>
    <row r="24" spans="3:5" x14ac:dyDescent="0.3">
      <c r="C24" s="40" t="s">
        <v>191</v>
      </c>
      <c r="D24" s="27">
        <v>2500000</v>
      </c>
      <c r="E24" s="28" t="s">
        <v>181</v>
      </c>
    </row>
    <row r="25" spans="3:5" x14ac:dyDescent="0.3">
      <c r="C25" s="40" t="s">
        <v>172</v>
      </c>
      <c r="D25" s="27">
        <v>1375000</v>
      </c>
      <c r="E25" s="28" t="s">
        <v>182</v>
      </c>
    </row>
    <row r="26" spans="3:5" x14ac:dyDescent="0.3">
      <c r="C26" s="40" t="s">
        <v>183</v>
      </c>
      <c r="D26" s="27">
        <v>6000000</v>
      </c>
      <c r="E26" s="28" t="s">
        <v>169</v>
      </c>
    </row>
    <row r="27" spans="3:5" x14ac:dyDescent="0.3">
      <c r="C27" s="40" t="s">
        <v>192</v>
      </c>
      <c r="D27" s="29">
        <v>46875000</v>
      </c>
      <c r="E27" s="30">
        <v>1</v>
      </c>
    </row>
    <row r="37" spans="3:7" ht="18" x14ac:dyDescent="0.3">
      <c r="C37" s="43" t="s">
        <v>193</v>
      </c>
    </row>
    <row r="39" spans="3:7" ht="43.2" x14ac:dyDescent="0.3">
      <c r="C39" s="40" t="s">
        <v>194</v>
      </c>
      <c r="D39" s="26" t="s">
        <v>195</v>
      </c>
      <c r="E39" s="26" t="s">
        <v>196</v>
      </c>
      <c r="F39" s="26" t="s">
        <v>197</v>
      </c>
      <c r="G39" s="26" t="s">
        <v>198</v>
      </c>
    </row>
    <row r="40" spans="3:7" x14ac:dyDescent="0.3">
      <c r="C40" s="40" t="s">
        <v>64</v>
      </c>
      <c r="D40" s="28">
        <v>1</v>
      </c>
      <c r="E40" s="27">
        <v>300000</v>
      </c>
      <c r="F40" s="27">
        <v>600000</v>
      </c>
      <c r="G40" s="27">
        <v>1200000</v>
      </c>
    </row>
    <row r="41" spans="3:7" x14ac:dyDescent="0.3">
      <c r="C41" s="40" t="s">
        <v>199</v>
      </c>
      <c r="D41" s="28">
        <v>5</v>
      </c>
      <c r="E41" s="28" t="s">
        <v>200</v>
      </c>
      <c r="F41" s="27">
        <v>1500000</v>
      </c>
      <c r="G41" s="27">
        <v>3000000</v>
      </c>
    </row>
    <row r="42" spans="3:7" x14ac:dyDescent="0.3">
      <c r="C42" s="40" t="s">
        <v>201</v>
      </c>
      <c r="D42" s="28">
        <v>3</v>
      </c>
      <c r="E42" s="28" t="s">
        <v>202</v>
      </c>
      <c r="F42" s="27">
        <v>450000</v>
      </c>
      <c r="G42" s="27">
        <v>900000</v>
      </c>
    </row>
    <row r="43" spans="3:7" x14ac:dyDescent="0.3">
      <c r="C43" s="40" t="s">
        <v>203</v>
      </c>
      <c r="D43" s="28">
        <v>10</v>
      </c>
      <c r="E43" s="28" t="s">
        <v>204</v>
      </c>
      <c r="F43" s="27">
        <v>800000</v>
      </c>
      <c r="G43" s="27">
        <v>1600000</v>
      </c>
    </row>
    <row r="44" spans="3:7" x14ac:dyDescent="0.3">
      <c r="C44" s="40" t="s">
        <v>205</v>
      </c>
      <c r="D44" s="28" t="s">
        <v>206</v>
      </c>
      <c r="E44" s="28" t="s">
        <v>206</v>
      </c>
      <c r="F44" s="29">
        <v>3000000</v>
      </c>
      <c r="G44" s="29">
        <v>6000000</v>
      </c>
    </row>
    <row r="45" spans="3:7" x14ac:dyDescent="0.3">
      <c r="C45" s="14"/>
      <c r="D45" s="14"/>
      <c r="E45" s="14"/>
      <c r="F45" s="14"/>
      <c r="G45" s="14"/>
    </row>
  </sheetData>
  <mergeCells count="1">
    <mergeCell ref="C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38A2-75CA-40E6-B47B-321961C40F83}">
  <dimension ref="A1:G15"/>
  <sheetViews>
    <sheetView zoomScaleNormal="100" workbookViewId="0">
      <selection activeCell="B3" sqref="B3"/>
    </sheetView>
  </sheetViews>
  <sheetFormatPr defaultRowHeight="14.4" x14ac:dyDescent="0.3"/>
  <cols>
    <col min="1" max="1" width="19.6640625" bestFit="1" customWidth="1"/>
    <col min="2" max="2" width="91.33203125" customWidth="1"/>
    <col min="3" max="3" width="12.6640625" bestFit="1" customWidth="1"/>
    <col min="4" max="4" width="23" bestFit="1" customWidth="1"/>
    <col min="5" max="5" width="10.44140625" customWidth="1"/>
    <col min="6" max="6" width="12.5546875" bestFit="1" customWidth="1"/>
    <col min="7" max="7" width="33.77734375" bestFit="1" customWidth="1"/>
  </cols>
  <sheetData>
    <row r="1" spans="1:7" ht="22.2" customHeight="1" x14ac:dyDescent="0.3">
      <c r="A1" s="34" t="s">
        <v>16</v>
      </c>
      <c r="B1" s="35"/>
      <c r="C1" s="35"/>
      <c r="D1" s="35"/>
      <c r="E1" s="35"/>
      <c r="F1" s="35"/>
      <c r="G1" s="35"/>
    </row>
    <row r="2" spans="1:7" x14ac:dyDescent="0.3">
      <c r="A2" s="36"/>
      <c r="B2" s="36"/>
      <c r="C2" s="36"/>
      <c r="D2" s="36"/>
      <c r="E2" s="36"/>
      <c r="F2" s="36"/>
      <c r="G2" s="36"/>
    </row>
    <row r="3" spans="1:7" ht="15.6" x14ac:dyDescent="0.3">
      <c r="A3" s="23" t="s">
        <v>12</v>
      </c>
      <c r="B3" s="23" t="s">
        <v>159</v>
      </c>
      <c r="C3" s="24" t="s">
        <v>0</v>
      </c>
      <c r="D3" s="24" t="s">
        <v>13</v>
      </c>
      <c r="E3" s="24" t="s">
        <v>10</v>
      </c>
      <c r="F3" s="24" t="s">
        <v>14</v>
      </c>
      <c r="G3" s="11" t="s">
        <v>15</v>
      </c>
    </row>
    <row r="4" spans="1:7" ht="15.6" x14ac:dyDescent="0.3">
      <c r="A4" s="24">
        <v>1</v>
      </c>
      <c r="B4" s="25" t="s">
        <v>146</v>
      </c>
      <c r="C4" s="25" t="s">
        <v>1</v>
      </c>
      <c r="D4" s="25" t="s">
        <v>17</v>
      </c>
      <c r="E4" s="25">
        <v>1</v>
      </c>
      <c r="F4" s="25" t="s">
        <v>6</v>
      </c>
      <c r="G4" s="11">
        <v>3</v>
      </c>
    </row>
    <row r="5" spans="1:7" ht="15.6" x14ac:dyDescent="0.3">
      <c r="A5" s="24">
        <v>2</v>
      </c>
      <c r="B5" s="25" t="s">
        <v>147</v>
      </c>
      <c r="C5" s="25" t="s">
        <v>1</v>
      </c>
      <c r="D5" s="25" t="s">
        <v>18</v>
      </c>
      <c r="E5" s="25">
        <v>3</v>
      </c>
      <c r="F5" s="25" t="s">
        <v>7</v>
      </c>
      <c r="G5" s="11">
        <v>10</v>
      </c>
    </row>
    <row r="6" spans="1:7" ht="15.6" x14ac:dyDescent="0.3">
      <c r="A6" s="24">
        <v>3</v>
      </c>
      <c r="B6" s="25" t="s">
        <v>148</v>
      </c>
      <c r="C6" s="25" t="s">
        <v>1</v>
      </c>
      <c r="D6" s="25" t="s">
        <v>19</v>
      </c>
      <c r="E6" s="25">
        <v>2</v>
      </c>
      <c r="F6" s="25" t="s">
        <v>6</v>
      </c>
      <c r="G6" s="11">
        <v>180</v>
      </c>
    </row>
    <row r="7" spans="1:7" ht="15.6" x14ac:dyDescent="0.3">
      <c r="A7" s="24">
        <v>4</v>
      </c>
      <c r="B7" s="25" t="s">
        <v>149</v>
      </c>
      <c r="C7" s="25" t="s">
        <v>2</v>
      </c>
      <c r="D7" s="25" t="s">
        <v>20</v>
      </c>
      <c r="E7" s="25">
        <v>5</v>
      </c>
      <c r="F7" s="25" t="s">
        <v>8</v>
      </c>
      <c r="G7" s="11">
        <v>50</v>
      </c>
    </row>
    <row r="8" spans="1:7" ht="15.6" x14ac:dyDescent="0.3">
      <c r="A8" s="24">
        <v>5</v>
      </c>
      <c r="B8" s="25" t="s">
        <v>150</v>
      </c>
      <c r="C8" s="25" t="s">
        <v>2</v>
      </c>
      <c r="D8" s="25" t="s">
        <v>21</v>
      </c>
      <c r="E8" s="25">
        <v>6</v>
      </c>
      <c r="F8" s="25" t="s">
        <v>7</v>
      </c>
      <c r="G8" s="11">
        <v>30</v>
      </c>
    </row>
    <row r="9" spans="1:7" ht="15.6" x14ac:dyDescent="0.3">
      <c r="A9" s="24">
        <v>6</v>
      </c>
      <c r="B9" s="25" t="s">
        <v>151</v>
      </c>
      <c r="C9" s="25" t="s">
        <v>3</v>
      </c>
      <c r="D9" s="25" t="s">
        <v>25</v>
      </c>
      <c r="E9" s="25">
        <v>4</v>
      </c>
      <c r="F9" s="25" t="s">
        <v>5</v>
      </c>
      <c r="G9" s="11">
        <v>10</v>
      </c>
    </row>
    <row r="10" spans="1:7" ht="15.6" x14ac:dyDescent="0.3">
      <c r="A10" s="24">
        <v>7</v>
      </c>
      <c r="B10" s="25" t="s">
        <v>152</v>
      </c>
      <c r="C10" s="25" t="s">
        <v>3</v>
      </c>
      <c r="D10" s="25" t="s">
        <v>22</v>
      </c>
      <c r="E10" s="25">
        <v>8</v>
      </c>
      <c r="F10" s="25" t="s">
        <v>6</v>
      </c>
      <c r="G10" s="11">
        <v>3</v>
      </c>
    </row>
    <row r="11" spans="1:7" ht="15.6" x14ac:dyDescent="0.3">
      <c r="A11" s="24">
        <v>8</v>
      </c>
      <c r="B11" s="25" t="s">
        <v>153</v>
      </c>
      <c r="C11" s="25" t="s">
        <v>2</v>
      </c>
      <c r="D11" s="25" t="s">
        <v>24</v>
      </c>
      <c r="E11" s="25">
        <v>2</v>
      </c>
      <c r="F11" s="25" t="s">
        <v>5</v>
      </c>
      <c r="G11" s="11">
        <v>5</v>
      </c>
    </row>
    <row r="12" spans="1:7" ht="15.6" x14ac:dyDescent="0.3">
      <c r="A12" s="24">
        <v>9</v>
      </c>
      <c r="B12" s="25" t="s">
        <v>154</v>
      </c>
      <c r="C12" s="25" t="s">
        <v>3</v>
      </c>
      <c r="D12" s="25" t="s">
        <v>27</v>
      </c>
      <c r="E12" s="25">
        <v>1</v>
      </c>
      <c r="F12" s="25" t="s">
        <v>8</v>
      </c>
      <c r="G12" s="11">
        <v>2</v>
      </c>
    </row>
    <row r="13" spans="1:7" ht="15.6" x14ac:dyDescent="0.3">
      <c r="A13" s="24">
        <v>10</v>
      </c>
      <c r="B13" s="25" t="s">
        <v>155</v>
      </c>
      <c r="C13" s="25" t="s">
        <v>3</v>
      </c>
      <c r="D13" s="25" t="s">
        <v>29</v>
      </c>
      <c r="E13" s="25">
        <v>7</v>
      </c>
      <c r="F13" s="25" t="s">
        <v>6</v>
      </c>
      <c r="G13" s="11">
        <v>5</v>
      </c>
    </row>
    <row r="14" spans="1:7" ht="15.6" x14ac:dyDescent="0.3">
      <c r="A14" s="24">
        <v>11</v>
      </c>
      <c r="B14" s="25" t="s">
        <v>156</v>
      </c>
      <c r="C14" s="25" t="s">
        <v>2</v>
      </c>
      <c r="D14" s="25" t="s">
        <v>17</v>
      </c>
      <c r="E14" s="25">
        <v>8</v>
      </c>
      <c r="F14" s="25" t="s">
        <v>6</v>
      </c>
      <c r="G14" s="11">
        <v>2</v>
      </c>
    </row>
    <row r="15" spans="1:7" ht="15.6" x14ac:dyDescent="0.3">
      <c r="A15" s="24">
        <v>12</v>
      </c>
      <c r="B15" s="25" t="s">
        <v>157</v>
      </c>
      <c r="C15" s="25" t="s">
        <v>2</v>
      </c>
      <c r="D15" s="25" t="s">
        <v>23</v>
      </c>
      <c r="E15" s="25">
        <v>8</v>
      </c>
      <c r="F15" s="25" t="s">
        <v>8</v>
      </c>
      <c r="G15" s="11">
        <v>10</v>
      </c>
    </row>
  </sheetData>
  <mergeCells count="2">
    <mergeCell ref="A1:G1"/>
    <mergeCell ref="A2:G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DBA0773-D3A5-4087-BE46-CE18C19151F6}">
          <x14:formula1>
            <xm:f>Key!$D$4:$D$6</xm:f>
          </x14:formula1>
          <xm:sqref>C3:C15</xm:sqref>
        </x14:dataValidation>
        <x14:dataValidation type="list" allowBlank="1" showInputMessage="1" showErrorMessage="1" xr:uid="{6E5A2D23-F111-46A2-8781-59EF254EE8C1}">
          <x14:formula1>
            <xm:f>Key!$H$4:$H$14</xm:f>
          </x14:formula1>
          <xm:sqref>D3:D12 D14:D15</xm:sqref>
        </x14:dataValidation>
        <x14:dataValidation type="list" allowBlank="1" showInputMessage="1" showErrorMessage="1" xr:uid="{082A3C44-D49B-433E-B66A-9F43D397995A}">
          <x14:formula1>
            <xm:f>Key!$F$4:$F$8</xm:f>
          </x14:formula1>
          <xm:sqref>F4:F15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4F0F-FDE2-44F8-B550-26C806750A5B}">
  <dimension ref="A1:J58"/>
  <sheetViews>
    <sheetView topLeftCell="A45" zoomScale="85" zoomScaleNormal="85" workbookViewId="0">
      <selection activeCell="C64" sqref="C64"/>
    </sheetView>
  </sheetViews>
  <sheetFormatPr defaultRowHeight="14.4" x14ac:dyDescent="0.3"/>
  <cols>
    <col min="1" max="1" width="15.6640625" bestFit="1" customWidth="1"/>
    <col min="2" max="2" width="39.44140625" bestFit="1" customWidth="1"/>
    <col min="3" max="3" width="16.21875" bestFit="1" customWidth="1"/>
    <col min="4" max="4" width="21.109375" bestFit="1" customWidth="1"/>
    <col min="5" max="5" width="18.109375" bestFit="1" customWidth="1"/>
    <col min="6" max="6" width="14.44140625" bestFit="1" customWidth="1"/>
    <col min="7" max="7" width="28.88671875" bestFit="1" customWidth="1"/>
    <col min="8" max="8" width="16.88671875" bestFit="1" customWidth="1"/>
    <col min="9" max="9" width="16.88671875" customWidth="1"/>
    <col min="10" max="10" width="16.33203125" customWidth="1"/>
    <col min="11" max="11" width="26.5546875" bestFit="1" customWidth="1"/>
    <col min="12" max="12" width="22.33203125" bestFit="1" customWidth="1"/>
    <col min="13" max="13" width="31.21875" bestFit="1" customWidth="1"/>
  </cols>
  <sheetData>
    <row r="1" spans="1:10" x14ac:dyDescent="0.3">
      <c r="A1" s="36" t="s">
        <v>145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16.8" x14ac:dyDescent="0.3">
      <c r="A3" s="4" t="s">
        <v>31</v>
      </c>
      <c r="B3" s="5" t="s">
        <v>33</v>
      </c>
      <c r="C3" s="4" t="s">
        <v>35</v>
      </c>
      <c r="D3" s="4" t="s">
        <v>36</v>
      </c>
      <c r="E3" s="4" t="s">
        <v>37</v>
      </c>
      <c r="F3" s="1"/>
      <c r="G3" s="4" t="s">
        <v>38</v>
      </c>
      <c r="H3" s="6">
        <v>45963</v>
      </c>
      <c r="I3" s="1"/>
      <c r="J3" s="1"/>
    </row>
    <row r="4" spans="1:10" ht="16.8" x14ac:dyDescent="0.3">
      <c r="A4" s="4" t="s">
        <v>32</v>
      </c>
      <c r="B4" s="5" t="s">
        <v>34</v>
      </c>
      <c r="C4" s="7">
        <v>45717</v>
      </c>
      <c r="D4" s="7">
        <v>45731</v>
      </c>
      <c r="E4" s="5"/>
      <c r="F4" s="1"/>
      <c r="G4" s="4" t="s">
        <v>39</v>
      </c>
      <c r="H4" s="1"/>
      <c r="I4" s="1"/>
      <c r="J4" s="1"/>
    </row>
    <row r="5" spans="1:10" x14ac:dyDescent="0.3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0" s="14" customFormat="1" ht="21.6" customHeight="1" x14ac:dyDescent="0.3">
      <c r="A6" s="9" t="s">
        <v>158</v>
      </c>
      <c r="B6" s="10" t="s">
        <v>40</v>
      </c>
      <c r="C6" s="8" t="s">
        <v>41</v>
      </c>
      <c r="D6" s="8" t="s">
        <v>11</v>
      </c>
      <c r="E6" s="11" t="s">
        <v>49</v>
      </c>
      <c r="F6" s="8" t="s">
        <v>0</v>
      </c>
      <c r="G6" s="8" t="s">
        <v>42</v>
      </c>
      <c r="H6" s="8" t="s">
        <v>43</v>
      </c>
      <c r="I6" s="8" t="s">
        <v>44</v>
      </c>
      <c r="J6" s="8" t="s">
        <v>4</v>
      </c>
    </row>
    <row r="7" spans="1:10" s="14" customFormat="1" x14ac:dyDescent="0.3">
      <c r="A7" s="16">
        <v>1</v>
      </c>
      <c r="B7" s="18" t="s">
        <v>45</v>
      </c>
      <c r="C7" s="18" t="s">
        <v>53</v>
      </c>
      <c r="D7" s="18" t="s">
        <v>19</v>
      </c>
      <c r="E7" s="16">
        <v>1</v>
      </c>
      <c r="F7" s="16" t="s">
        <v>1</v>
      </c>
      <c r="G7" s="16">
        <f>Table4[[#This Row],[End Date]]-Table4[[#This Row],[Start Date]]</f>
        <v>2</v>
      </c>
      <c r="H7" s="17">
        <v>45719</v>
      </c>
      <c r="I7" s="17">
        <v>45721</v>
      </c>
      <c r="J7" s="16" t="s">
        <v>5</v>
      </c>
    </row>
    <row r="8" spans="1:10" s="14" customFormat="1" x14ac:dyDescent="0.3">
      <c r="A8" s="16">
        <v>2</v>
      </c>
      <c r="B8" s="18" t="s">
        <v>51</v>
      </c>
      <c r="C8" s="18" t="s">
        <v>52</v>
      </c>
      <c r="D8" s="18" t="s">
        <v>64</v>
      </c>
      <c r="E8" s="16">
        <v>1</v>
      </c>
      <c r="F8" s="16" t="s">
        <v>1</v>
      </c>
      <c r="G8" s="16">
        <f>Table4[[#This Row],[End Date]]-Table4[[#This Row],[Start Date]]</f>
        <v>1</v>
      </c>
      <c r="H8" s="17">
        <v>45720</v>
      </c>
      <c r="I8" s="17">
        <v>45721</v>
      </c>
      <c r="J8" s="16" t="s">
        <v>7</v>
      </c>
    </row>
    <row r="9" spans="1:10" s="14" customFormat="1" x14ac:dyDescent="0.3">
      <c r="A9" s="16">
        <v>3</v>
      </c>
      <c r="B9" s="18" t="s">
        <v>47</v>
      </c>
      <c r="C9" s="18" t="s">
        <v>70</v>
      </c>
      <c r="D9" s="18" t="s">
        <v>24</v>
      </c>
      <c r="E9" s="16">
        <v>2</v>
      </c>
      <c r="F9" s="16" t="s">
        <v>1</v>
      </c>
      <c r="G9" s="16">
        <f>Table4[[#This Row],[End Date]]-Table4[[#This Row],[Start Date]]</f>
        <v>5</v>
      </c>
      <c r="H9" s="17">
        <v>45721</v>
      </c>
      <c r="I9" s="17">
        <v>45726</v>
      </c>
      <c r="J9" s="16" t="s">
        <v>6</v>
      </c>
    </row>
    <row r="10" spans="1:10" s="14" customFormat="1" x14ac:dyDescent="0.3">
      <c r="A10" s="16">
        <v>4</v>
      </c>
      <c r="B10" s="18" t="s">
        <v>54</v>
      </c>
      <c r="C10" s="18" t="s">
        <v>127</v>
      </c>
      <c r="D10" s="18" t="s">
        <v>19</v>
      </c>
      <c r="E10" s="16">
        <v>3</v>
      </c>
      <c r="F10" s="16" t="s">
        <v>1</v>
      </c>
      <c r="G10" s="16">
        <f>Table4[[#This Row],[End Date]]-Table4[[#This Row],[Start Date]]</f>
        <v>6</v>
      </c>
      <c r="H10" s="17">
        <v>45720</v>
      </c>
      <c r="I10" s="17">
        <v>45726</v>
      </c>
      <c r="J10" s="16" t="s">
        <v>6</v>
      </c>
    </row>
    <row r="11" spans="1:10" s="14" customFormat="1" x14ac:dyDescent="0.3">
      <c r="A11" s="16">
        <v>5</v>
      </c>
      <c r="B11" s="18" t="s">
        <v>46</v>
      </c>
      <c r="C11" s="18" t="s">
        <v>67</v>
      </c>
      <c r="D11" s="18" t="s">
        <v>18</v>
      </c>
      <c r="E11" s="16">
        <v>3</v>
      </c>
      <c r="F11" s="16" t="s">
        <v>2</v>
      </c>
      <c r="G11" s="16">
        <f>Table4[[#This Row],[End Date]]-Table4[[#This Row],[Start Date]]</f>
        <v>2</v>
      </c>
      <c r="H11" s="17">
        <v>45726</v>
      </c>
      <c r="I11" s="17">
        <v>45728</v>
      </c>
      <c r="J11" s="16" t="s">
        <v>6</v>
      </c>
    </row>
    <row r="12" spans="1:10" s="14" customFormat="1" x14ac:dyDescent="0.3">
      <c r="A12" s="16">
        <v>6</v>
      </c>
      <c r="B12" s="18" t="s">
        <v>71</v>
      </c>
      <c r="C12" s="18" t="s">
        <v>56</v>
      </c>
      <c r="D12" s="18" t="s">
        <v>19</v>
      </c>
      <c r="E12" s="16">
        <v>3</v>
      </c>
      <c r="F12" s="16" t="s">
        <v>1</v>
      </c>
      <c r="G12" s="16">
        <f>Table4[[#This Row],[End Date]]-Table4[[#This Row],[Start Date]]</f>
        <v>7</v>
      </c>
      <c r="H12" s="17">
        <v>45720</v>
      </c>
      <c r="I12" s="17">
        <v>45727</v>
      </c>
      <c r="J12" s="16" t="s">
        <v>6</v>
      </c>
    </row>
    <row r="13" spans="1:10" s="14" customFormat="1" x14ac:dyDescent="0.3">
      <c r="A13" s="16">
        <v>7</v>
      </c>
      <c r="B13" s="18" t="s">
        <v>72</v>
      </c>
      <c r="C13" s="18" t="s">
        <v>73</v>
      </c>
      <c r="D13" s="18" t="s">
        <v>64</v>
      </c>
      <c r="E13" s="16">
        <v>3</v>
      </c>
      <c r="F13" s="16" t="s">
        <v>1</v>
      </c>
      <c r="G13" s="16">
        <f>Table4[[#This Row],[End Date]]-Table4[[#This Row],[Start Date]]</f>
        <v>10</v>
      </c>
      <c r="H13" s="17">
        <v>45719</v>
      </c>
      <c r="I13" s="17">
        <v>45729</v>
      </c>
      <c r="J13" s="16" t="s">
        <v>6</v>
      </c>
    </row>
    <row r="49" spans="2:4" x14ac:dyDescent="0.3">
      <c r="B49" t="s">
        <v>160</v>
      </c>
    </row>
    <row r="51" spans="2:4" ht="28.8" x14ac:dyDescent="0.3">
      <c r="B51" s="26" t="s">
        <v>161</v>
      </c>
      <c r="C51" s="26" t="s">
        <v>162</v>
      </c>
      <c r="D51" s="26" t="s">
        <v>163</v>
      </c>
    </row>
    <row r="52" spans="2:4" x14ac:dyDescent="0.3">
      <c r="B52" s="26" t="s">
        <v>164</v>
      </c>
      <c r="C52" s="27">
        <v>8500000</v>
      </c>
      <c r="D52" s="28" t="s">
        <v>165</v>
      </c>
    </row>
    <row r="53" spans="2:4" x14ac:dyDescent="0.3">
      <c r="B53" s="26" t="s">
        <v>166</v>
      </c>
      <c r="C53" s="27">
        <v>6500000</v>
      </c>
      <c r="D53" s="28" t="s">
        <v>167</v>
      </c>
    </row>
    <row r="54" spans="2:4" x14ac:dyDescent="0.3">
      <c r="B54" s="26" t="s">
        <v>168</v>
      </c>
      <c r="C54" s="27">
        <v>3000000</v>
      </c>
      <c r="D54" s="28" t="s">
        <v>169</v>
      </c>
    </row>
    <row r="55" spans="2:4" x14ac:dyDescent="0.3">
      <c r="B55" s="26" t="s">
        <v>170</v>
      </c>
      <c r="C55" s="27">
        <v>1500000</v>
      </c>
      <c r="D55" s="28" t="s">
        <v>171</v>
      </c>
    </row>
    <row r="56" spans="2:4" x14ac:dyDescent="0.3">
      <c r="B56" s="26" t="s">
        <v>172</v>
      </c>
      <c r="C56" s="27">
        <v>937500</v>
      </c>
      <c r="D56" s="28" t="s">
        <v>173</v>
      </c>
    </row>
    <row r="57" spans="2:4" ht="28.8" x14ac:dyDescent="0.3">
      <c r="B57" s="26" t="s">
        <v>174</v>
      </c>
      <c r="C57" s="27">
        <v>3000000</v>
      </c>
      <c r="D57" s="28" t="s">
        <v>169</v>
      </c>
    </row>
    <row r="58" spans="2:4" x14ac:dyDescent="0.3">
      <c r="B58" s="26" t="s">
        <v>175</v>
      </c>
      <c r="C58" s="29">
        <v>23437500</v>
      </c>
      <c r="D58" s="30">
        <v>1</v>
      </c>
    </row>
  </sheetData>
  <mergeCells count="3">
    <mergeCell ref="A1:J1"/>
    <mergeCell ref="A2:J2"/>
    <mergeCell ref="A5:J5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CC801FA-54F9-43F3-931E-FEB1767A87B0}">
          <x14:formula1>
            <xm:f>Key!$B$21:$B$35</xm:f>
          </x14:formula1>
          <xm:sqref>C6:C13</xm:sqref>
        </x14:dataValidation>
        <x14:dataValidation type="list" allowBlank="1" showInputMessage="1" showErrorMessage="1" xr:uid="{89C1C52C-A7B9-467B-8D63-0FFF1B24DC83}">
          <x14:formula1>
            <xm:f>Key!$D$21:$D$35</xm:f>
          </x14:formula1>
          <xm:sqref>D7:D13</xm:sqref>
        </x14:dataValidation>
        <x14:dataValidation type="list" allowBlank="1" showInputMessage="1" showErrorMessage="1" xr:uid="{65E76783-9F4E-44C6-A8B8-8CF0F2275C01}">
          <x14:formula1>
            <xm:f>Key!$J$21:$J$25</xm:f>
          </x14:formula1>
          <xm:sqref>J7:J13</xm:sqref>
        </x14:dataValidation>
        <x14:dataValidation type="list" allowBlank="1" showInputMessage="1" showErrorMessage="1" xr:uid="{0561F4E8-5255-4554-A5CB-4744A6382C23}">
          <x14:formula1>
            <xm:f>Key!$H$21:$H$26</xm:f>
          </x14:formula1>
          <xm:sqref>E7:E13</xm:sqref>
        </x14:dataValidation>
        <x14:dataValidation type="list" allowBlank="1" showInputMessage="1" showErrorMessage="1" xr:uid="{1D628E9A-329D-489B-9832-C38E510CE750}">
          <x14:formula1>
            <xm:f>Key!$D$4:$D$6</xm:f>
          </x14:formula1>
          <xm:sqref>F7:F13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BE1D-94D8-4EF8-AABD-FE107A5D5D9D}">
  <dimension ref="A1:J11"/>
  <sheetViews>
    <sheetView topLeftCell="A22" zoomScale="85" zoomScaleNormal="85" workbookViewId="0">
      <selection activeCell="E8" sqref="E8"/>
    </sheetView>
  </sheetViews>
  <sheetFormatPr defaultRowHeight="14.4" x14ac:dyDescent="0.3"/>
  <cols>
    <col min="1" max="1" width="17.77734375" bestFit="1" customWidth="1"/>
    <col min="2" max="2" width="50.5546875" bestFit="1" customWidth="1"/>
    <col min="3" max="3" width="18.77734375" customWidth="1"/>
    <col min="4" max="4" width="23.21875" customWidth="1"/>
    <col min="5" max="5" width="17.5546875" bestFit="1" customWidth="1"/>
    <col min="6" max="6" width="12.6640625" bestFit="1" customWidth="1"/>
    <col min="7" max="7" width="27" bestFit="1" customWidth="1"/>
    <col min="8" max="8" width="16.88671875" bestFit="1" customWidth="1"/>
    <col min="9" max="9" width="15.33203125" customWidth="1"/>
    <col min="10" max="10" width="12.44140625" customWidth="1"/>
    <col min="11" max="11" width="15.33203125" bestFit="1" customWidth="1"/>
  </cols>
  <sheetData>
    <row r="1" spans="1:10" x14ac:dyDescent="0.3">
      <c r="A1" s="1"/>
      <c r="B1" s="36" t="s">
        <v>144</v>
      </c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37"/>
      <c r="B2" s="38"/>
      <c r="C2" s="38"/>
      <c r="D2" s="38"/>
      <c r="E2" s="38"/>
      <c r="F2" s="38"/>
      <c r="G2" s="38"/>
      <c r="H2" s="38"/>
      <c r="I2" s="38"/>
      <c r="J2" s="39"/>
    </row>
    <row r="3" spans="1:10" ht="16.8" x14ac:dyDescent="0.3">
      <c r="A3" s="4" t="s">
        <v>31</v>
      </c>
      <c r="B3" s="5" t="s">
        <v>33</v>
      </c>
      <c r="C3" s="4" t="s">
        <v>35</v>
      </c>
      <c r="D3" s="4" t="s">
        <v>36</v>
      </c>
      <c r="E3" s="4" t="s">
        <v>37</v>
      </c>
      <c r="F3" s="1"/>
      <c r="G3" s="4" t="s">
        <v>38</v>
      </c>
      <c r="H3" s="6">
        <v>45963</v>
      </c>
      <c r="I3" s="1"/>
      <c r="J3" s="1"/>
    </row>
    <row r="4" spans="1:10" ht="16.8" x14ac:dyDescent="0.3">
      <c r="A4" s="4" t="s">
        <v>32</v>
      </c>
      <c r="B4" s="5" t="s">
        <v>34</v>
      </c>
      <c r="C4" s="7">
        <v>45731</v>
      </c>
      <c r="D4" s="7">
        <v>45746</v>
      </c>
      <c r="E4" s="5"/>
      <c r="F4" s="1"/>
      <c r="G4" s="4" t="s">
        <v>39</v>
      </c>
      <c r="H4" s="1"/>
      <c r="I4" s="1"/>
      <c r="J4" s="1"/>
    </row>
    <row r="5" spans="1:10" x14ac:dyDescent="0.3">
      <c r="A5" s="37"/>
      <c r="B5" s="38"/>
      <c r="C5" s="38"/>
      <c r="D5" s="38"/>
      <c r="E5" s="38"/>
      <c r="F5" s="38"/>
      <c r="G5" s="38"/>
      <c r="H5" s="38"/>
      <c r="I5" s="38"/>
      <c r="J5" s="39"/>
    </row>
    <row r="6" spans="1:10" s="14" customFormat="1" ht="15.6" x14ac:dyDescent="0.3">
      <c r="A6" s="9" t="s">
        <v>158</v>
      </c>
      <c r="B6" s="10" t="s">
        <v>40</v>
      </c>
      <c r="C6" s="8" t="s">
        <v>41</v>
      </c>
      <c r="D6" s="8" t="s">
        <v>11</v>
      </c>
      <c r="E6" s="11" t="s">
        <v>49</v>
      </c>
      <c r="F6" s="8" t="s">
        <v>0</v>
      </c>
      <c r="G6" s="8" t="s">
        <v>42</v>
      </c>
      <c r="H6" s="8" t="s">
        <v>43</v>
      </c>
      <c r="I6" s="8" t="s">
        <v>44</v>
      </c>
      <c r="J6" s="8" t="s">
        <v>4</v>
      </c>
    </row>
    <row r="7" spans="1:10" s="14" customFormat="1" x14ac:dyDescent="0.3">
      <c r="A7" s="16">
        <v>1</v>
      </c>
      <c r="B7" s="15" t="s">
        <v>74</v>
      </c>
      <c r="C7" s="15" t="s">
        <v>56</v>
      </c>
      <c r="D7" s="15" t="s">
        <v>79</v>
      </c>
      <c r="E7" s="16">
        <v>2</v>
      </c>
      <c r="F7" s="16" t="s">
        <v>2</v>
      </c>
      <c r="G7" s="16">
        <f>Table48[[#This Row],[End Date]]-Table48[[#This Row],[Start Date]]</f>
        <v>2</v>
      </c>
      <c r="H7" s="17">
        <v>45733</v>
      </c>
      <c r="I7" s="17">
        <v>45735</v>
      </c>
      <c r="J7" s="16" t="s">
        <v>7</v>
      </c>
    </row>
    <row r="8" spans="1:10" s="14" customFormat="1" x14ac:dyDescent="0.3">
      <c r="A8" s="16">
        <v>2</v>
      </c>
      <c r="B8" s="15" t="s">
        <v>75</v>
      </c>
      <c r="C8" s="15" t="s">
        <v>56</v>
      </c>
      <c r="D8" s="15" t="s">
        <v>18</v>
      </c>
      <c r="E8" s="16">
        <v>3</v>
      </c>
      <c r="F8" s="16" t="s">
        <v>2</v>
      </c>
      <c r="G8" s="16">
        <f>Table48[[#This Row],[End Date]]-Table48[[#This Row],[Start Date]]</f>
        <v>4</v>
      </c>
      <c r="H8" s="17">
        <v>45732</v>
      </c>
      <c r="I8" s="17">
        <v>45736</v>
      </c>
      <c r="J8" s="16" t="s">
        <v>6</v>
      </c>
    </row>
    <row r="9" spans="1:10" s="14" customFormat="1" x14ac:dyDescent="0.3">
      <c r="A9" s="16">
        <v>3</v>
      </c>
      <c r="B9" s="15" t="s">
        <v>55</v>
      </c>
      <c r="C9" s="15" t="s">
        <v>76</v>
      </c>
      <c r="D9" s="15" t="s">
        <v>64</v>
      </c>
      <c r="E9" s="16">
        <v>5</v>
      </c>
      <c r="F9" s="16" t="s">
        <v>1</v>
      </c>
      <c r="G9" s="16">
        <f>Table48[[#This Row],[End Date]]-Table48[[#This Row],[Start Date]]</f>
        <v>3</v>
      </c>
      <c r="H9" s="17">
        <v>45737</v>
      </c>
      <c r="I9" s="17">
        <v>45740</v>
      </c>
      <c r="J9" s="16" t="s">
        <v>6</v>
      </c>
    </row>
    <row r="10" spans="1:10" s="14" customFormat="1" x14ac:dyDescent="0.3">
      <c r="A10" s="16">
        <v>4</v>
      </c>
      <c r="B10" s="15" t="s">
        <v>57</v>
      </c>
      <c r="C10" s="15" t="s">
        <v>127</v>
      </c>
      <c r="D10" s="15" t="s">
        <v>19</v>
      </c>
      <c r="E10" s="16">
        <v>5</v>
      </c>
      <c r="F10" s="16" t="s">
        <v>1</v>
      </c>
      <c r="G10" s="16">
        <f>Table48[[#This Row],[End Date]]-Table48[[#This Row],[Start Date]]</f>
        <v>3</v>
      </c>
      <c r="H10" s="17">
        <v>45735</v>
      </c>
      <c r="I10" s="17">
        <v>45738</v>
      </c>
      <c r="J10" s="16" t="s">
        <v>6</v>
      </c>
    </row>
    <row r="11" spans="1:10" s="14" customFormat="1" x14ac:dyDescent="0.3">
      <c r="A11" s="16">
        <v>5</v>
      </c>
      <c r="B11" s="15" t="s">
        <v>77</v>
      </c>
      <c r="C11" s="15" t="s">
        <v>78</v>
      </c>
      <c r="D11" s="15" t="s">
        <v>79</v>
      </c>
      <c r="E11" s="16">
        <v>3</v>
      </c>
      <c r="F11" s="16" t="s">
        <v>2</v>
      </c>
      <c r="G11" s="16">
        <f>Table48[[#This Row],[End Date]]-Table48[[#This Row],[Start Date]]</f>
        <v>2</v>
      </c>
      <c r="H11" s="17">
        <v>45742</v>
      </c>
      <c r="I11" s="17">
        <v>45744</v>
      </c>
      <c r="J11" s="16" t="s">
        <v>7</v>
      </c>
    </row>
  </sheetData>
  <mergeCells count="3">
    <mergeCell ref="B1:J1"/>
    <mergeCell ref="A2:J2"/>
    <mergeCell ref="A5:J5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3406E1E-D9BB-4658-B7C8-CDB26C2E01FC}">
          <x14:formula1>
            <xm:f>Key!$B$21:$B$35</xm:f>
          </x14:formula1>
          <xm:sqref>C7:C11</xm:sqref>
        </x14:dataValidation>
        <x14:dataValidation type="list" allowBlank="1" showInputMessage="1" showErrorMessage="1" xr:uid="{E5E4F8ED-826B-44D5-B2C8-BC0F9ADE3039}">
          <x14:formula1>
            <xm:f>Key!$H$21:$H$26</xm:f>
          </x14:formula1>
          <xm:sqref>E7:E11</xm:sqref>
        </x14:dataValidation>
        <x14:dataValidation type="list" allowBlank="1" showInputMessage="1" showErrorMessage="1" xr:uid="{BAC34E90-4BA1-4BC0-9C03-3600C709FB7F}">
          <x14:formula1>
            <xm:f>Key!$F$21:$F$23</xm:f>
          </x14:formula1>
          <xm:sqref>F7:F11</xm:sqref>
        </x14:dataValidation>
        <x14:dataValidation type="list" allowBlank="1" showInputMessage="1" showErrorMessage="1" xr:uid="{5B62132B-FC96-4C14-B101-31B40FFB6CA2}">
          <x14:formula1>
            <xm:f>Key!$J$21:$J$25</xm:f>
          </x14:formula1>
          <xm:sqref>J7:J11</xm:sqref>
        </x14:dataValidation>
        <x14:dataValidation type="list" allowBlank="1" showInputMessage="1" showErrorMessage="1" xr:uid="{DF6FC777-832A-4529-A139-736AB87754CD}">
          <x14:formula1>
            <xm:f>Key!$D$21:$D$35</xm:f>
          </x14:formula1>
          <xm:sqref>D7:D11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FC10-C1E1-4F01-83F1-E2D0FFD758A2}">
  <dimension ref="A1:J13"/>
  <sheetViews>
    <sheetView zoomScale="85" zoomScaleNormal="85" workbookViewId="0">
      <selection activeCell="B7" sqref="B7:D13"/>
    </sheetView>
  </sheetViews>
  <sheetFormatPr defaultRowHeight="14.4" x14ac:dyDescent="0.3"/>
  <cols>
    <col min="1" max="1" width="17.77734375" bestFit="1" customWidth="1"/>
    <col min="2" max="2" width="44.88671875" bestFit="1" customWidth="1"/>
    <col min="3" max="3" width="21.44140625" customWidth="1"/>
    <col min="4" max="4" width="21.109375" bestFit="1" customWidth="1"/>
    <col min="5" max="5" width="17.5546875" bestFit="1" customWidth="1"/>
    <col min="6" max="6" width="12.6640625" bestFit="1" customWidth="1"/>
    <col min="7" max="7" width="27" bestFit="1" customWidth="1"/>
    <col min="8" max="8" width="16.88671875" bestFit="1" customWidth="1"/>
    <col min="9" max="9" width="14.21875" bestFit="1" customWidth="1"/>
    <col min="10" max="10" width="11.33203125" bestFit="1" customWidth="1"/>
    <col min="11" max="11" width="15.33203125" bestFit="1" customWidth="1"/>
  </cols>
  <sheetData>
    <row r="1" spans="1:10" x14ac:dyDescent="0.3">
      <c r="A1" s="36" t="s">
        <v>143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37"/>
      <c r="B2" s="38"/>
      <c r="C2" s="38"/>
      <c r="D2" s="38"/>
      <c r="E2" s="38"/>
      <c r="F2" s="38"/>
      <c r="G2" s="38"/>
      <c r="H2" s="38"/>
      <c r="I2" s="38"/>
      <c r="J2" s="39"/>
    </row>
    <row r="3" spans="1:10" ht="16.8" x14ac:dyDescent="0.3">
      <c r="A3" s="4" t="s">
        <v>31</v>
      </c>
      <c r="B3" s="5" t="s">
        <v>33</v>
      </c>
      <c r="C3" s="4" t="s">
        <v>35</v>
      </c>
      <c r="D3" s="4" t="s">
        <v>36</v>
      </c>
      <c r="E3" s="4" t="s">
        <v>37</v>
      </c>
      <c r="F3" s="1"/>
      <c r="G3" s="4" t="s">
        <v>38</v>
      </c>
      <c r="H3" s="6">
        <v>45963</v>
      </c>
      <c r="I3" s="1"/>
      <c r="J3" s="1"/>
    </row>
    <row r="4" spans="1:10" ht="16.8" x14ac:dyDescent="0.3">
      <c r="A4" s="4" t="s">
        <v>32</v>
      </c>
      <c r="B4" s="5" t="s">
        <v>34</v>
      </c>
      <c r="C4" s="7">
        <v>45747</v>
      </c>
      <c r="D4" s="7">
        <v>45759</v>
      </c>
      <c r="E4" s="5"/>
      <c r="F4" s="1"/>
      <c r="G4" s="4" t="s">
        <v>39</v>
      </c>
      <c r="H4" s="1"/>
      <c r="I4" s="1"/>
      <c r="J4" s="1"/>
    </row>
    <row r="5" spans="1:10" x14ac:dyDescent="0.3">
      <c r="A5" s="37"/>
      <c r="B5" s="38"/>
      <c r="C5" s="38"/>
      <c r="D5" s="38"/>
      <c r="E5" s="38"/>
      <c r="F5" s="38"/>
      <c r="G5" s="38"/>
      <c r="H5" s="38"/>
      <c r="I5" s="38"/>
      <c r="J5" s="39"/>
    </row>
    <row r="6" spans="1:10" s="14" customFormat="1" ht="15.6" x14ac:dyDescent="0.3">
      <c r="A6" s="9" t="s">
        <v>158</v>
      </c>
      <c r="B6" s="10" t="s">
        <v>40</v>
      </c>
      <c r="C6" s="8" t="s">
        <v>41</v>
      </c>
      <c r="D6" s="8" t="s">
        <v>11</v>
      </c>
      <c r="E6" s="11" t="s">
        <v>49</v>
      </c>
      <c r="F6" s="8" t="s">
        <v>0</v>
      </c>
      <c r="G6" s="8" t="s">
        <v>42</v>
      </c>
      <c r="H6" s="8" t="s">
        <v>43</v>
      </c>
      <c r="I6" s="8" t="s">
        <v>44</v>
      </c>
      <c r="J6" s="8" t="s">
        <v>4</v>
      </c>
    </row>
    <row r="7" spans="1:10" s="14" customFormat="1" x14ac:dyDescent="0.3">
      <c r="A7" s="16">
        <v>1</v>
      </c>
      <c r="B7" s="15" t="s">
        <v>80</v>
      </c>
      <c r="C7" s="15" t="s">
        <v>58</v>
      </c>
      <c r="D7" s="15" t="s">
        <v>18</v>
      </c>
      <c r="E7" s="16">
        <v>3</v>
      </c>
      <c r="F7" s="16" t="s">
        <v>1</v>
      </c>
      <c r="G7" s="16">
        <f>Table4810[[#This Row],[End Date]]-Table4810[[#This Row],[Start Date]]</f>
        <v>8</v>
      </c>
      <c r="H7" s="17">
        <v>45746</v>
      </c>
      <c r="I7" s="17">
        <v>45754</v>
      </c>
      <c r="J7" s="16" t="s">
        <v>6</v>
      </c>
    </row>
    <row r="8" spans="1:10" s="14" customFormat="1" x14ac:dyDescent="0.3">
      <c r="A8" s="16">
        <v>2</v>
      </c>
      <c r="B8" s="15" t="s">
        <v>50</v>
      </c>
      <c r="C8" s="15" t="s">
        <v>59</v>
      </c>
      <c r="D8" s="15" t="s">
        <v>21</v>
      </c>
      <c r="E8" s="16">
        <v>8</v>
      </c>
      <c r="F8" s="16" t="s">
        <v>1</v>
      </c>
      <c r="G8" s="16">
        <f>Table4810[[#This Row],[End Date]]-Table4810[[#This Row],[Start Date]]</f>
        <v>7</v>
      </c>
      <c r="H8" s="17">
        <v>45748</v>
      </c>
      <c r="I8" s="17">
        <v>45755</v>
      </c>
      <c r="J8" s="16" t="s">
        <v>6</v>
      </c>
    </row>
    <row r="9" spans="1:10" s="14" customFormat="1" x14ac:dyDescent="0.3">
      <c r="A9" s="16">
        <v>3</v>
      </c>
      <c r="B9" s="15" t="s">
        <v>81</v>
      </c>
      <c r="C9" s="15" t="s">
        <v>78</v>
      </c>
      <c r="D9" s="15" t="s">
        <v>18</v>
      </c>
      <c r="E9" s="16">
        <v>5</v>
      </c>
      <c r="F9" s="16" t="s">
        <v>2</v>
      </c>
      <c r="G9" s="16">
        <f>Table4810[[#This Row],[End Date]]-Table4810[[#This Row],[Start Date]]</f>
        <v>3</v>
      </c>
      <c r="H9" s="17">
        <v>45751</v>
      </c>
      <c r="I9" s="17">
        <v>45754</v>
      </c>
      <c r="J9" s="16" t="s">
        <v>6</v>
      </c>
    </row>
    <row r="10" spans="1:10" s="14" customFormat="1" x14ac:dyDescent="0.3">
      <c r="A10" s="16">
        <v>4</v>
      </c>
      <c r="B10" s="15" t="s">
        <v>82</v>
      </c>
      <c r="C10" s="15" t="s">
        <v>70</v>
      </c>
      <c r="D10" s="15" t="s">
        <v>18</v>
      </c>
      <c r="E10" s="16">
        <v>3</v>
      </c>
      <c r="F10" s="16" t="s">
        <v>2</v>
      </c>
      <c r="G10" s="16">
        <f>Table4810[[#This Row],[End Date]]-Table4810[[#This Row],[Start Date]]</f>
        <v>6</v>
      </c>
      <c r="H10" s="17">
        <v>45750</v>
      </c>
      <c r="I10" s="17">
        <v>45756</v>
      </c>
      <c r="J10" s="16" t="s">
        <v>6</v>
      </c>
    </row>
    <row r="11" spans="1:10" s="14" customFormat="1" x14ac:dyDescent="0.3">
      <c r="A11" s="16">
        <v>5</v>
      </c>
      <c r="B11" s="15" t="s">
        <v>83</v>
      </c>
      <c r="C11" s="15" t="s">
        <v>73</v>
      </c>
      <c r="D11" s="15" t="s">
        <v>64</v>
      </c>
      <c r="E11" s="16">
        <v>5</v>
      </c>
      <c r="F11" s="16" t="s">
        <v>1</v>
      </c>
      <c r="G11" s="16">
        <f>Table4810[[#This Row],[End Date]]-Table4810[[#This Row],[Start Date]]</f>
        <v>2</v>
      </c>
      <c r="H11" s="17">
        <v>45749</v>
      </c>
      <c r="I11" s="17">
        <v>45751</v>
      </c>
      <c r="J11" s="16" t="s">
        <v>6</v>
      </c>
    </row>
    <row r="12" spans="1:10" s="14" customFormat="1" x14ac:dyDescent="0.3">
      <c r="A12" s="16">
        <v>6</v>
      </c>
      <c r="B12" s="15" t="s">
        <v>84</v>
      </c>
      <c r="C12" s="15" t="s">
        <v>56</v>
      </c>
      <c r="D12" s="15" t="s">
        <v>18</v>
      </c>
      <c r="E12" s="16">
        <v>3</v>
      </c>
      <c r="F12" s="16" t="s">
        <v>2</v>
      </c>
      <c r="G12" s="16">
        <f>Table4810[[#This Row],[End Date]]-Table4810[[#This Row],[Start Date]]</f>
        <v>5</v>
      </c>
      <c r="H12" s="17">
        <v>45747</v>
      </c>
      <c r="I12" s="17">
        <v>45752</v>
      </c>
      <c r="J12" s="16" t="s">
        <v>6</v>
      </c>
    </row>
    <row r="13" spans="1:10" s="14" customFormat="1" x14ac:dyDescent="0.3">
      <c r="A13" s="16">
        <v>7</v>
      </c>
      <c r="B13" s="15" t="s">
        <v>85</v>
      </c>
      <c r="C13" s="15" t="s">
        <v>129</v>
      </c>
      <c r="D13" s="15" t="s">
        <v>64</v>
      </c>
      <c r="E13" s="16">
        <v>5</v>
      </c>
      <c r="F13" s="16" t="s">
        <v>2</v>
      </c>
      <c r="G13" s="16">
        <f>Table4810[[#This Row],[End Date]]-Table4810[[#This Row],[Start Date]]</f>
        <v>3</v>
      </c>
      <c r="H13" s="17">
        <v>45747</v>
      </c>
      <c r="I13" s="17">
        <v>45750</v>
      </c>
      <c r="J13" s="16" t="s">
        <v>6</v>
      </c>
    </row>
  </sheetData>
  <mergeCells count="3">
    <mergeCell ref="A1:J1"/>
    <mergeCell ref="A2:J2"/>
    <mergeCell ref="A5:J5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3E19AB7-A6B6-42A0-A70A-5818D5F00F56}">
          <x14:formula1>
            <xm:f>Key!$D$21:$D$35</xm:f>
          </x14:formula1>
          <xm:sqref>D7:D13</xm:sqref>
        </x14:dataValidation>
        <x14:dataValidation type="list" allowBlank="1" showInputMessage="1" showErrorMessage="1" xr:uid="{74818A6F-EA1A-40AF-A13A-64048DFFB4CF}">
          <x14:formula1>
            <xm:f>Key!$B$21:$B$35</xm:f>
          </x14:formula1>
          <xm:sqref>C7:C13</xm:sqref>
        </x14:dataValidation>
        <x14:dataValidation type="list" allowBlank="1" showInputMessage="1" showErrorMessage="1" xr:uid="{DFB6E85C-E74B-4DA1-B0D2-98D39152EF95}">
          <x14:formula1>
            <xm:f>Key!$H$21:$H$26</xm:f>
          </x14:formula1>
          <xm:sqref>E7:E13</xm:sqref>
        </x14:dataValidation>
        <x14:dataValidation type="list" allowBlank="1" showInputMessage="1" showErrorMessage="1" xr:uid="{52701860-9B6C-4DDE-BEDF-C3FD06A8A202}">
          <x14:formula1>
            <xm:f>Key!$F$21:$F$23</xm:f>
          </x14:formula1>
          <xm:sqref>F7:F13</xm:sqref>
        </x14:dataValidation>
        <x14:dataValidation type="list" allowBlank="1" showInputMessage="1" showErrorMessage="1" xr:uid="{7AFC4DDC-E6A5-421F-9C1B-647DADDDBAE4}">
          <x14:formula1>
            <xm:f>Key!$J$21:$J$25</xm:f>
          </x14:formula1>
          <xm:sqref>J7:J13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C691-3A46-4921-B135-5B0FCFE2894A}">
  <dimension ref="A1:J12"/>
  <sheetViews>
    <sheetView zoomScaleNormal="100" workbookViewId="0">
      <selection activeCell="F13" sqref="F13"/>
    </sheetView>
  </sheetViews>
  <sheetFormatPr defaultRowHeight="14.4" x14ac:dyDescent="0.3"/>
  <cols>
    <col min="1" max="1" width="17.77734375" bestFit="1" customWidth="1"/>
    <col min="2" max="2" width="36.77734375" bestFit="1" customWidth="1"/>
    <col min="3" max="3" width="18.21875" bestFit="1" customWidth="1"/>
    <col min="4" max="4" width="20" bestFit="1" customWidth="1"/>
    <col min="5" max="5" width="17.5546875" bestFit="1" customWidth="1"/>
    <col min="6" max="6" width="12.6640625" bestFit="1" customWidth="1"/>
    <col min="7" max="7" width="27" bestFit="1" customWidth="1"/>
    <col min="8" max="8" width="16.5546875" bestFit="1" customWidth="1"/>
    <col min="9" max="9" width="14.21875" bestFit="1" customWidth="1"/>
    <col min="10" max="10" width="11.33203125" bestFit="1" customWidth="1"/>
  </cols>
  <sheetData>
    <row r="1" spans="1:10" x14ac:dyDescent="0.3">
      <c r="A1" s="36" t="s">
        <v>142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37"/>
      <c r="B2" s="38"/>
      <c r="C2" s="38"/>
      <c r="D2" s="38"/>
      <c r="E2" s="38"/>
      <c r="F2" s="38"/>
      <c r="G2" s="38"/>
      <c r="H2" s="38"/>
      <c r="I2" s="38"/>
      <c r="J2" s="39"/>
    </row>
    <row r="3" spans="1:10" ht="16.8" x14ac:dyDescent="0.3">
      <c r="A3" s="4" t="s">
        <v>31</v>
      </c>
      <c r="B3" s="5" t="s">
        <v>33</v>
      </c>
      <c r="C3" s="4" t="s">
        <v>35</v>
      </c>
      <c r="D3" s="4" t="s">
        <v>36</v>
      </c>
      <c r="E3" s="4" t="s">
        <v>37</v>
      </c>
      <c r="F3" s="1"/>
      <c r="G3" s="4" t="s">
        <v>38</v>
      </c>
      <c r="H3" s="6">
        <v>45963</v>
      </c>
      <c r="I3" s="1"/>
      <c r="J3" s="1"/>
    </row>
    <row r="4" spans="1:10" ht="16.8" x14ac:dyDescent="0.3">
      <c r="A4" s="4" t="s">
        <v>32</v>
      </c>
      <c r="B4" s="5" t="s">
        <v>34</v>
      </c>
      <c r="C4" s="7">
        <v>45760</v>
      </c>
      <c r="D4" s="7">
        <v>45772</v>
      </c>
      <c r="E4" s="5"/>
      <c r="F4" s="1"/>
      <c r="G4" s="4" t="s">
        <v>39</v>
      </c>
      <c r="H4" s="1"/>
      <c r="I4" s="1"/>
      <c r="J4" s="1"/>
    </row>
    <row r="5" spans="1:10" x14ac:dyDescent="0.3">
      <c r="A5" s="37"/>
      <c r="B5" s="38"/>
      <c r="C5" s="38"/>
      <c r="D5" s="38"/>
      <c r="E5" s="38"/>
      <c r="F5" s="38"/>
      <c r="G5" s="38"/>
      <c r="H5" s="38"/>
      <c r="I5" s="38"/>
      <c r="J5" s="39"/>
    </row>
    <row r="6" spans="1:10" s="14" customFormat="1" ht="15.6" x14ac:dyDescent="0.3">
      <c r="A6" s="9" t="s">
        <v>158</v>
      </c>
      <c r="B6" s="10" t="s">
        <v>40</v>
      </c>
      <c r="C6" s="8" t="s">
        <v>41</v>
      </c>
      <c r="D6" s="8" t="s">
        <v>11</v>
      </c>
      <c r="E6" s="11" t="s">
        <v>49</v>
      </c>
      <c r="F6" s="8" t="s">
        <v>0</v>
      </c>
      <c r="G6" s="8" t="s">
        <v>42</v>
      </c>
      <c r="H6" s="8" t="s">
        <v>43</v>
      </c>
      <c r="I6" s="8" t="s">
        <v>44</v>
      </c>
      <c r="J6" s="8" t="s">
        <v>4</v>
      </c>
    </row>
    <row r="7" spans="1:10" s="14" customFormat="1" x14ac:dyDescent="0.3">
      <c r="A7" s="16">
        <v>1</v>
      </c>
      <c r="B7" s="18" t="s">
        <v>86</v>
      </c>
      <c r="C7" s="18" t="s">
        <v>58</v>
      </c>
      <c r="D7" s="18" t="s">
        <v>19</v>
      </c>
      <c r="E7" s="16">
        <v>8</v>
      </c>
      <c r="F7" s="16" t="s">
        <v>1</v>
      </c>
      <c r="G7" s="16">
        <f>Table4812[[#This Row],[End Date]]-Table4812[[#This Row],[Start Date]]</f>
        <v>12</v>
      </c>
      <c r="H7" s="17">
        <v>45760</v>
      </c>
      <c r="I7" s="17">
        <v>45772</v>
      </c>
      <c r="J7" s="16" t="s">
        <v>6</v>
      </c>
    </row>
    <row r="8" spans="1:10" s="14" customFormat="1" x14ac:dyDescent="0.3">
      <c r="A8" s="16">
        <v>2</v>
      </c>
      <c r="B8" s="18" t="s">
        <v>91</v>
      </c>
      <c r="C8" s="18" t="s">
        <v>58</v>
      </c>
      <c r="D8" s="18" t="s">
        <v>18</v>
      </c>
      <c r="E8" s="16">
        <v>5</v>
      </c>
      <c r="F8" s="16" t="s">
        <v>2</v>
      </c>
      <c r="G8" s="16">
        <f>Table4812[[#This Row],[End Date]]-Table4812[[#This Row],[Start Date]]</f>
        <v>2</v>
      </c>
      <c r="H8" s="17">
        <v>45762</v>
      </c>
      <c r="I8" s="17">
        <v>45764</v>
      </c>
      <c r="J8" s="16" t="s">
        <v>7</v>
      </c>
    </row>
    <row r="9" spans="1:10" s="14" customFormat="1" x14ac:dyDescent="0.3">
      <c r="A9" s="16">
        <v>3</v>
      </c>
      <c r="B9" s="18" t="s">
        <v>87</v>
      </c>
      <c r="C9" s="18" t="s">
        <v>76</v>
      </c>
      <c r="D9" s="18" t="s">
        <v>79</v>
      </c>
      <c r="E9" s="16">
        <v>3</v>
      </c>
      <c r="F9" s="16" t="s">
        <v>1</v>
      </c>
      <c r="G9" s="16">
        <f>Table4812[[#This Row],[End Date]]-Table4812[[#This Row],[Start Date]]</f>
        <v>4</v>
      </c>
      <c r="H9" s="17">
        <v>45761</v>
      </c>
      <c r="I9" s="17">
        <v>45765</v>
      </c>
      <c r="J9" s="16" t="s">
        <v>5</v>
      </c>
    </row>
    <row r="10" spans="1:10" s="14" customFormat="1" x14ac:dyDescent="0.3">
      <c r="A10" s="16">
        <v>4</v>
      </c>
      <c r="B10" s="18" t="s">
        <v>60</v>
      </c>
      <c r="C10" s="18" t="s">
        <v>56</v>
      </c>
      <c r="D10" s="18" t="s">
        <v>79</v>
      </c>
      <c r="E10" s="16">
        <v>8</v>
      </c>
      <c r="F10" s="16" t="s">
        <v>2</v>
      </c>
      <c r="G10" s="16">
        <f>Table4812[[#This Row],[End Date]]-Table4812[[#This Row],[Start Date]]</f>
        <v>10</v>
      </c>
      <c r="H10" s="17">
        <v>45761</v>
      </c>
      <c r="I10" s="17">
        <v>45771</v>
      </c>
      <c r="J10" s="16" t="s">
        <v>6</v>
      </c>
    </row>
    <row r="11" spans="1:10" s="14" customFormat="1" x14ac:dyDescent="0.3">
      <c r="A11" s="16">
        <v>5</v>
      </c>
      <c r="B11" s="18" t="s">
        <v>88</v>
      </c>
      <c r="C11" s="18" t="s">
        <v>56</v>
      </c>
      <c r="D11" s="18" t="s">
        <v>18</v>
      </c>
      <c r="E11" s="16">
        <v>5</v>
      </c>
      <c r="F11" s="16" t="s">
        <v>2</v>
      </c>
      <c r="G11" s="16">
        <f>Table4812[[#This Row],[End Date]]-Table4812[[#This Row],[Start Date]]</f>
        <v>2</v>
      </c>
      <c r="H11" s="17">
        <v>45760</v>
      </c>
      <c r="I11" s="17">
        <v>45762</v>
      </c>
      <c r="J11" s="16" t="s">
        <v>5</v>
      </c>
    </row>
    <row r="12" spans="1:10" s="14" customFormat="1" x14ac:dyDescent="0.3">
      <c r="A12" s="16">
        <v>6</v>
      </c>
      <c r="B12" s="18" t="s">
        <v>89</v>
      </c>
      <c r="C12" s="18" t="s">
        <v>90</v>
      </c>
      <c r="D12" s="18" t="s">
        <v>25</v>
      </c>
      <c r="E12" s="16">
        <v>2</v>
      </c>
      <c r="F12" s="16" t="s">
        <v>3</v>
      </c>
      <c r="G12" s="16">
        <f>Table4812[[#This Row],[End Date]]-Table4812[[#This Row],[Start Date]]</f>
        <v>3</v>
      </c>
      <c r="H12" s="17">
        <v>45769</v>
      </c>
      <c r="I12" s="17">
        <v>45772</v>
      </c>
      <c r="J12" s="16" t="s">
        <v>6</v>
      </c>
    </row>
  </sheetData>
  <mergeCells count="3">
    <mergeCell ref="A1:J1"/>
    <mergeCell ref="A2:J2"/>
    <mergeCell ref="A5:J5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9A67B64-1FEF-4C74-8D08-B886F20B8C1A}">
          <x14:formula1>
            <xm:f>Key!$B$21:$B$35</xm:f>
          </x14:formula1>
          <xm:sqref>C7:C12</xm:sqref>
        </x14:dataValidation>
        <x14:dataValidation type="list" allowBlank="1" showInputMessage="1" showErrorMessage="1" xr:uid="{FAF755AD-5051-445A-9215-52572DA91C77}">
          <x14:formula1>
            <xm:f>Key!$D$21:$D$35</xm:f>
          </x14:formula1>
          <xm:sqref>D7:D12</xm:sqref>
        </x14:dataValidation>
        <x14:dataValidation type="list" allowBlank="1" showInputMessage="1" showErrorMessage="1" xr:uid="{4F4B3B1F-38AD-4B40-993C-9689F4DE05E1}">
          <x14:formula1>
            <xm:f>Key!$H$21:$H$26</xm:f>
          </x14:formula1>
          <xm:sqref>E7:E12</xm:sqref>
        </x14:dataValidation>
        <x14:dataValidation type="list" allowBlank="1" showInputMessage="1" showErrorMessage="1" xr:uid="{9C5C34DC-F3D7-4D28-A8A5-FB569613EE13}">
          <x14:formula1>
            <xm:f>Key!$F$21:$F$23</xm:f>
          </x14:formula1>
          <xm:sqref>F7:F12</xm:sqref>
        </x14:dataValidation>
        <x14:dataValidation type="list" allowBlank="1" showInputMessage="1" showErrorMessage="1" xr:uid="{856D6556-5609-4D15-A5A3-D6AC21F95016}">
          <x14:formula1>
            <xm:f>Key!$J$21:$J$25</xm:f>
          </x14:formula1>
          <xm:sqref>J7:J12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0175-1534-4C29-9B0B-D16738AB49F3}">
  <dimension ref="A1:J13"/>
  <sheetViews>
    <sheetView workbookViewId="0">
      <selection activeCell="B7" sqref="B7:D13"/>
    </sheetView>
  </sheetViews>
  <sheetFormatPr defaultRowHeight="14.4" x14ac:dyDescent="0.3"/>
  <cols>
    <col min="1" max="1" width="17.77734375" bestFit="1" customWidth="1"/>
    <col min="2" max="2" width="36.77734375" bestFit="1" customWidth="1"/>
    <col min="3" max="3" width="18.21875" bestFit="1" customWidth="1"/>
    <col min="4" max="4" width="20.109375" bestFit="1" customWidth="1"/>
    <col min="5" max="5" width="17.5546875" bestFit="1" customWidth="1"/>
    <col min="6" max="6" width="12.6640625" bestFit="1" customWidth="1"/>
    <col min="7" max="7" width="27" bestFit="1" customWidth="1"/>
    <col min="8" max="8" width="16.109375" bestFit="1" customWidth="1"/>
    <col min="9" max="9" width="14.21875" bestFit="1" customWidth="1"/>
    <col min="10" max="10" width="11.33203125" bestFit="1" customWidth="1"/>
    <col min="11" max="11" width="15.33203125" bestFit="1" customWidth="1"/>
  </cols>
  <sheetData>
    <row r="1" spans="1:10" x14ac:dyDescent="0.3">
      <c r="A1" s="36" t="s">
        <v>141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0" ht="16.8" x14ac:dyDescent="0.3">
      <c r="A3" s="4" t="s">
        <v>31</v>
      </c>
      <c r="B3" s="5" t="s">
        <v>33</v>
      </c>
      <c r="C3" s="4" t="s">
        <v>35</v>
      </c>
      <c r="D3" s="4" t="s">
        <v>36</v>
      </c>
      <c r="E3" s="4" t="s">
        <v>37</v>
      </c>
      <c r="F3" s="1"/>
      <c r="G3" s="4" t="s">
        <v>38</v>
      </c>
      <c r="H3" s="6">
        <v>45963</v>
      </c>
      <c r="I3" s="1"/>
      <c r="J3" s="1"/>
    </row>
    <row r="4" spans="1:10" ht="16.8" x14ac:dyDescent="0.3">
      <c r="A4" s="4" t="s">
        <v>32</v>
      </c>
      <c r="B4" s="5" t="s">
        <v>34</v>
      </c>
      <c r="C4" s="7">
        <v>45773</v>
      </c>
      <c r="D4" s="7">
        <v>45787</v>
      </c>
      <c r="E4" s="5"/>
      <c r="F4" s="1"/>
      <c r="G4" s="4" t="s">
        <v>39</v>
      </c>
      <c r="H4" s="1"/>
      <c r="I4" s="1"/>
      <c r="J4" s="1"/>
    </row>
    <row r="5" spans="1:10" x14ac:dyDescent="0.3">
      <c r="A5" s="37"/>
      <c r="B5" s="38"/>
      <c r="C5" s="38"/>
      <c r="D5" s="38"/>
      <c r="E5" s="38"/>
      <c r="F5" s="38"/>
      <c r="G5" s="38"/>
      <c r="H5" s="38"/>
      <c r="I5" s="38"/>
      <c r="J5" s="39"/>
    </row>
    <row r="6" spans="1:10" s="14" customFormat="1" ht="15.6" x14ac:dyDescent="0.3">
      <c r="A6" s="9" t="s">
        <v>158</v>
      </c>
      <c r="B6" s="10" t="s">
        <v>40</v>
      </c>
      <c r="C6" s="8" t="s">
        <v>41</v>
      </c>
      <c r="D6" s="8" t="s">
        <v>11</v>
      </c>
      <c r="E6" s="11" t="s">
        <v>49</v>
      </c>
      <c r="F6" s="8" t="s">
        <v>0</v>
      </c>
      <c r="G6" s="8" t="s">
        <v>42</v>
      </c>
      <c r="H6" s="8" t="s">
        <v>43</v>
      </c>
      <c r="I6" s="8" t="s">
        <v>44</v>
      </c>
      <c r="J6" s="8" t="s">
        <v>4</v>
      </c>
    </row>
    <row r="7" spans="1:10" s="14" customFormat="1" x14ac:dyDescent="0.3">
      <c r="A7" s="16">
        <v>1</v>
      </c>
      <c r="B7" s="18" t="s">
        <v>92</v>
      </c>
      <c r="C7" s="18" t="s">
        <v>59</v>
      </c>
      <c r="D7" s="18" t="s">
        <v>20</v>
      </c>
      <c r="E7" s="16">
        <v>3</v>
      </c>
      <c r="F7" s="16" t="s">
        <v>1</v>
      </c>
      <c r="G7" s="16">
        <f>Table4814[[#This Row],[End Date]]-Table4814[[#This Row],[Start Date]]</f>
        <v>2</v>
      </c>
      <c r="H7" s="17">
        <v>45774</v>
      </c>
      <c r="I7" s="17">
        <v>45776</v>
      </c>
      <c r="J7" s="16" t="s">
        <v>7</v>
      </c>
    </row>
    <row r="8" spans="1:10" s="14" customFormat="1" x14ac:dyDescent="0.3">
      <c r="A8" s="16">
        <v>2</v>
      </c>
      <c r="B8" s="18" t="s">
        <v>61</v>
      </c>
      <c r="C8" s="18" t="s">
        <v>67</v>
      </c>
      <c r="D8" s="18" t="s">
        <v>20</v>
      </c>
      <c r="E8" s="16">
        <v>5</v>
      </c>
      <c r="F8" s="16" t="s">
        <v>1</v>
      </c>
      <c r="G8" s="16">
        <f>Table4814[[#This Row],[End Date]]-Table4814[[#This Row],[Start Date]]</f>
        <v>3</v>
      </c>
      <c r="H8" s="17">
        <v>45776</v>
      </c>
      <c r="I8" s="17">
        <v>45779</v>
      </c>
      <c r="J8" s="16" t="s">
        <v>6</v>
      </c>
    </row>
    <row r="9" spans="1:10" s="14" customFormat="1" x14ac:dyDescent="0.3">
      <c r="A9" s="16">
        <v>3</v>
      </c>
      <c r="B9" s="18" t="s">
        <v>62</v>
      </c>
      <c r="C9" s="18" t="s">
        <v>70</v>
      </c>
      <c r="D9" s="18" t="s">
        <v>22</v>
      </c>
      <c r="E9" s="16">
        <v>3</v>
      </c>
      <c r="F9" s="16" t="s">
        <v>2</v>
      </c>
      <c r="G9" s="16">
        <f>Table4814[[#This Row],[End Date]]-Table4814[[#This Row],[Start Date]]</f>
        <v>2</v>
      </c>
      <c r="H9" s="17">
        <v>45778</v>
      </c>
      <c r="I9" s="17">
        <v>45780</v>
      </c>
      <c r="J9" s="16" t="s">
        <v>7</v>
      </c>
    </row>
    <row r="10" spans="1:10" s="14" customFormat="1" x14ac:dyDescent="0.3">
      <c r="A10" s="16">
        <v>4</v>
      </c>
      <c r="B10" s="18" t="s">
        <v>63</v>
      </c>
      <c r="C10" s="18" t="s">
        <v>56</v>
      </c>
      <c r="D10" s="18" t="s">
        <v>64</v>
      </c>
      <c r="E10" s="16">
        <v>5</v>
      </c>
      <c r="F10" s="16" t="s">
        <v>2</v>
      </c>
      <c r="G10" s="16">
        <f>Table4814[[#This Row],[End Date]]-Table4814[[#This Row],[Start Date]]</f>
        <v>3</v>
      </c>
      <c r="H10" s="17">
        <v>45777</v>
      </c>
      <c r="I10" s="17">
        <v>45780</v>
      </c>
      <c r="J10" s="16" t="s">
        <v>6</v>
      </c>
    </row>
    <row r="11" spans="1:10" s="14" customFormat="1" x14ac:dyDescent="0.3">
      <c r="A11" s="16">
        <v>5</v>
      </c>
      <c r="B11" s="18" t="s">
        <v>93</v>
      </c>
      <c r="C11" s="18" t="s">
        <v>56</v>
      </c>
      <c r="D11" s="18" t="s">
        <v>20</v>
      </c>
      <c r="E11" s="16">
        <v>5</v>
      </c>
      <c r="F11" s="16" t="s">
        <v>3</v>
      </c>
      <c r="G11" s="16">
        <f>Table4814[[#This Row],[End Date]]-Table4814[[#This Row],[Start Date]]</f>
        <v>4</v>
      </c>
      <c r="H11" s="17">
        <v>45780</v>
      </c>
      <c r="I11" s="17">
        <v>45784</v>
      </c>
      <c r="J11" s="16" t="s">
        <v>6</v>
      </c>
    </row>
    <row r="12" spans="1:10" s="14" customFormat="1" x14ac:dyDescent="0.3">
      <c r="A12" s="16">
        <v>6</v>
      </c>
      <c r="B12" s="18" t="s">
        <v>94</v>
      </c>
      <c r="C12" s="18" t="s">
        <v>95</v>
      </c>
      <c r="D12" s="18" t="s">
        <v>20</v>
      </c>
      <c r="E12" s="16">
        <v>8</v>
      </c>
      <c r="F12" s="16" t="s">
        <v>1</v>
      </c>
      <c r="G12" s="16">
        <f>Table4814[[#This Row],[End Date]]-Table4814[[#This Row],[Start Date]]</f>
        <v>4</v>
      </c>
      <c r="H12" s="17">
        <v>45779</v>
      </c>
      <c r="I12" s="17">
        <v>45783</v>
      </c>
      <c r="J12" s="16" t="s">
        <v>6</v>
      </c>
    </row>
    <row r="13" spans="1:10" s="14" customFormat="1" x14ac:dyDescent="0.3">
      <c r="A13" s="16">
        <v>7</v>
      </c>
      <c r="B13" s="18" t="s">
        <v>96</v>
      </c>
      <c r="C13" s="18" t="s">
        <v>52</v>
      </c>
      <c r="D13" s="18" t="s">
        <v>22</v>
      </c>
      <c r="E13" s="16">
        <v>3</v>
      </c>
      <c r="F13" s="16" t="s">
        <v>3</v>
      </c>
      <c r="G13" s="16">
        <f>Table4814[[#This Row],[End Date]]-Table4814[[#This Row],[Start Date]]</f>
        <v>7</v>
      </c>
      <c r="H13" s="17">
        <v>45778</v>
      </c>
      <c r="I13" s="17">
        <v>45785</v>
      </c>
      <c r="J13" s="16" t="s">
        <v>6</v>
      </c>
    </row>
  </sheetData>
  <mergeCells count="3">
    <mergeCell ref="A1:J1"/>
    <mergeCell ref="A2:J2"/>
    <mergeCell ref="A5:J5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0F2DCEB-8728-4025-B6A9-6E350CD51692}">
          <x14:formula1>
            <xm:f>Key!$B$21:$B$35</xm:f>
          </x14:formula1>
          <xm:sqref>C7:C13</xm:sqref>
        </x14:dataValidation>
        <x14:dataValidation type="list" allowBlank="1" showInputMessage="1" showErrorMessage="1" xr:uid="{69D7633A-1D60-41A3-85C5-A3C639C986B3}">
          <x14:formula1>
            <xm:f>Key!$D$21:$D$35</xm:f>
          </x14:formula1>
          <xm:sqref>D7:D13</xm:sqref>
        </x14:dataValidation>
        <x14:dataValidation type="list" allowBlank="1" showInputMessage="1" showErrorMessage="1" xr:uid="{3A8F6D4F-A0D0-4B3B-8357-4B7AD5786E6A}">
          <x14:formula1>
            <xm:f>Key!$H$21:$H$30</xm:f>
          </x14:formula1>
          <xm:sqref>E7:E13</xm:sqref>
        </x14:dataValidation>
        <x14:dataValidation type="list" allowBlank="1" showInputMessage="1" showErrorMessage="1" xr:uid="{0E991B8A-41FF-4494-AD60-7075A64C0E1A}">
          <x14:formula1>
            <xm:f>Key!$F$21:$F$23</xm:f>
          </x14:formula1>
          <xm:sqref>F7:F13</xm:sqref>
        </x14:dataValidation>
        <x14:dataValidation type="list" allowBlank="1" showInputMessage="1" showErrorMessage="1" xr:uid="{41030602-EE9A-4D4D-A9CB-04079D3FEC45}">
          <x14:formula1>
            <xm:f>Key!$J$21:$J$25</xm:f>
          </x14:formula1>
          <xm:sqref>J7:J13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DA1E-0A97-477E-B576-376B875AE381}">
  <dimension ref="A1:J13"/>
  <sheetViews>
    <sheetView workbookViewId="0">
      <selection activeCell="B7" sqref="B7:D13"/>
    </sheetView>
  </sheetViews>
  <sheetFormatPr defaultRowHeight="14.4" x14ac:dyDescent="0.3"/>
  <cols>
    <col min="1" max="1" width="17.77734375" bestFit="1" customWidth="1"/>
    <col min="2" max="2" width="36.77734375" bestFit="1" customWidth="1"/>
    <col min="3" max="3" width="18.21875" bestFit="1" customWidth="1"/>
    <col min="4" max="4" width="21.109375" bestFit="1" customWidth="1"/>
    <col min="5" max="5" width="17.5546875" bestFit="1" customWidth="1"/>
    <col min="6" max="6" width="12.6640625" bestFit="1" customWidth="1"/>
    <col min="7" max="7" width="27" bestFit="1" customWidth="1"/>
    <col min="8" max="8" width="16.109375" bestFit="1" customWidth="1"/>
    <col min="9" max="9" width="14.21875" bestFit="1" customWidth="1"/>
    <col min="10" max="10" width="11.33203125" bestFit="1" customWidth="1"/>
    <col min="11" max="11" width="15.33203125" bestFit="1" customWidth="1"/>
  </cols>
  <sheetData>
    <row r="1" spans="1:10" x14ac:dyDescent="0.3">
      <c r="B1" s="36" t="s">
        <v>140</v>
      </c>
      <c r="C1" s="36"/>
      <c r="D1" s="36"/>
      <c r="E1" s="36"/>
      <c r="F1" s="36"/>
      <c r="G1" s="36"/>
      <c r="H1" s="36"/>
      <c r="I1" s="36"/>
      <c r="J1" s="36"/>
    </row>
    <row r="2" spans="1:10" x14ac:dyDescent="0.3">
      <c r="B2" s="36"/>
      <c r="C2" s="36"/>
      <c r="D2" s="36"/>
      <c r="E2" s="36"/>
      <c r="F2" s="36"/>
      <c r="G2" s="36"/>
      <c r="H2" s="36"/>
      <c r="I2" s="36"/>
      <c r="J2" s="36"/>
    </row>
    <row r="3" spans="1:10" ht="16.8" x14ac:dyDescent="0.3">
      <c r="A3" s="13" t="s">
        <v>31</v>
      </c>
      <c r="B3" s="5" t="s">
        <v>33</v>
      </c>
      <c r="C3" s="4" t="s">
        <v>35</v>
      </c>
      <c r="D3" s="4" t="s">
        <v>36</v>
      </c>
      <c r="E3" s="4" t="s">
        <v>37</v>
      </c>
      <c r="F3" s="1"/>
      <c r="G3" s="4" t="s">
        <v>38</v>
      </c>
      <c r="H3" s="6">
        <v>45963</v>
      </c>
      <c r="I3" s="1"/>
      <c r="J3" s="1"/>
    </row>
    <row r="4" spans="1:10" ht="16.8" x14ac:dyDescent="0.3">
      <c r="A4" s="13" t="s">
        <v>32</v>
      </c>
      <c r="B4" s="5" t="s">
        <v>34</v>
      </c>
      <c r="C4" s="7">
        <v>45787</v>
      </c>
      <c r="D4" s="7">
        <v>45798</v>
      </c>
      <c r="E4" s="5"/>
      <c r="F4" s="1"/>
      <c r="G4" s="4" t="s">
        <v>39</v>
      </c>
      <c r="H4" s="1"/>
      <c r="I4" s="1"/>
      <c r="J4" s="1"/>
    </row>
    <row r="5" spans="1:10" x14ac:dyDescent="0.3">
      <c r="B5" s="37"/>
      <c r="C5" s="38"/>
      <c r="D5" s="38"/>
      <c r="E5" s="38"/>
      <c r="F5" s="38"/>
      <c r="G5" s="38"/>
      <c r="H5" s="38"/>
      <c r="I5" s="38"/>
      <c r="J5" s="39"/>
    </row>
    <row r="6" spans="1:10" s="14" customFormat="1" ht="15.6" x14ac:dyDescent="0.3">
      <c r="A6" s="9" t="s">
        <v>158</v>
      </c>
      <c r="B6" s="10" t="s">
        <v>40</v>
      </c>
      <c r="C6" s="8" t="s">
        <v>41</v>
      </c>
      <c r="D6" s="8" t="s">
        <v>11</v>
      </c>
      <c r="E6" s="11" t="s">
        <v>49</v>
      </c>
      <c r="F6" s="8" t="s">
        <v>0</v>
      </c>
      <c r="G6" s="8" t="s">
        <v>42</v>
      </c>
      <c r="H6" s="12" t="s">
        <v>43</v>
      </c>
      <c r="I6" s="12" t="s">
        <v>44</v>
      </c>
      <c r="J6" s="8" t="s">
        <v>4</v>
      </c>
    </row>
    <row r="7" spans="1:10" s="14" customFormat="1" x14ac:dyDescent="0.3">
      <c r="A7" s="19">
        <v>1</v>
      </c>
      <c r="B7" s="18" t="s">
        <v>65</v>
      </c>
      <c r="C7" s="18" t="s">
        <v>67</v>
      </c>
      <c r="D7" s="18" t="s">
        <v>20</v>
      </c>
      <c r="E7" s="16">
        <v>3</v>
      </c>
      <c r="F7" s="16" t="s">
        <v>1</v>
      </c>
      <c r="G7" s="16">
        <f>Table4816[[#This Row],[End Date]]-Table4816[[#This Row],[Start Date]]</f>
        <v>2</v>
      </c>
      <c r="H7" s="17">
        <v>45789</v>
      </c>
      <c r="I7" s="17">
        <v>45791</v>
      </c>
      <c r="J7" s="16" t="s">
        <v>7</v>
      </c>
    </row>
    <row r="8" spans="1:10" s="14" customFormat="1" x14ac:dyDescent="0.3">
      <c r="A8" s="19">
        <v>2</v>
      </c>
      <c r="B8" s="18" t="s">
        <v>66</v>
      </c>
      <c r="C8" s="18" t="s">
        <v>67</v>
      </c>
      <c r="D8" s="18" t="s">
        <v>20</v>
      </c>
      <c r="E8" s="16">
        <v>2</v>
      </c>
      <c r="F8" s="16" t="s">
        <v>2</v>
      </c>
      <c r="G8" s="16">
        <f>Table4816[[#This Row],[End Date]]-Table4816[[#This Row],[Start Date]]</f>
        <v>3</v>
      </c>
      <c r="H8" s="17">
        <v>45788</v>
      </c>
      <c r="I8" s="17">
        <v>45791</v>
      </c>
      <c r="J8" s="16" t="s">
        <v>6</v>
      </c>
    </row>
    <row r="9" spans="1:10" s="14" customFormat="1" x14ac:dyDescent="0.3">
      <c r="A9" s="19">
        <v>3</v>
      </c>
      <c r="B9" s="18" t="s">
        <v>97</v>
      </c>
      <c r="C9" s="18" t="s">
        <v>59</v>
      </c>
      <c r="D9" s="18" t="s">
        <v>18</v>
      </c>
      <c r="E9" s="16">
        <v>3</v>
      </c>
      <c r="F9" s="16" t="s">
        <v>1</v>
      </c>
      <c r="G9" s="16">
        <f>Table4816[[#This Row],[End Date]]-Table4816[[#This Row],[Start Date]]</f>
        <v>2</v>
      </c>
      <c r="H9" s="17">
        <v>45790</v>
      </c>
      <c r="I9" s="17">
        <v>45792</v>
      </c>
      <c r="J9" s="16" t="s">
        <v>6</v>
      </c>
    </row>
    <row r="10" spans="1:10" s="14" customFormat="1" x14ac:dyDescent="0.3">
      <c r="A10" s="19">
        <v>4</v>
      </c>
      <c r="B10" s="18" t="s">
        <v>98</v>
      </c>
      <c r="C10" s="18" t="s">
        <v>67</v>
      </c>
      <c r="D10" s="18" t="s">
        <v>22</v>
      </c>
      <c r="E10" s="16">
        <v>5</v>
      </c>
      <c r="F10" s="16" t="s">
        <v>2</v>
      </c>
      <c r="G10" s="16">
        <f>Table4816[[#This Row],[End Date]]-Table4816[[#This Row],[Start Date]]</f>
        <v>4</v>
      </c>
      <c r="H10" s="17">
        <v>45790</v>
      </c>
      <c r="I10" s="17">
        <v>45794</v>
      </c>
      <c r="J10" s="16" t="s">
        <v>6</v>
      </c>
    </row>
    <row r="11" spans="1:10" s="14" customFormat="1" x14ac:dyDescent="0.3">
      <c r="A11" s="19">
        <v>5</v>
      </c>
      <c r="B11" s="18" t="s">
        <v>99</v>
      </c>
      <c r="C11" s="18" t="s">
        <v>56</v>
      </c>
      <c r="D11" s="18" t="s">
        <v>101</v>
      </c>
      <c r="E11" s="16">
        <v>5</v>
      </c>
      <c r="F11" s="16" t="s">
        <v>1</v>
      </c>
      <c r="G11" s="16">
        <f>Table4816[[#This Row],[End Date]]-Table4816[[#This Row],[Start Date]]</f>
        <v>6</v>
      </c>
      <c r="H11" s="17">
        <v>45789</v>
      </c>
      <c r="I11" s="17">
        <v>45795</v>
      </c>
      <c r="J11" s="16" t="s">
        <v>7</v>
      </c>
    </row>
    <row r="12" spans="1:10" s="14" customFormat="1" x14ac:dyDescent="0.3">
      <c r="A12" s="19">
        <v>6</v>
      </c>
      <c r="B12" s="18" t="s">
        <v>100</v>
      </c>
      <c r="C12" s="18" t="s">
        <v>70</v>
      </c>
      <c r="D12" s="18" t="s">
        <v>101</v>
      </c>
      <c r="E12" s="16">
        <v>3</v>
      </c>
      <c r="F12" s="16" t="s">
        <v>2</v>
      </c>
      <c r="G12" s="16">
        <f>Table4816[[#This Row],[End Date]]-Table4816[[#This Row],[Start Date]]</f>
        <v>7</v>
      </c>
      <c r="H12" s="17">
        <v>45790</v>
      </c>
      <c r="I12" s="17">
        <v>45797</v>
      </c>
      <c r="J12" s="16" t="s">
        <v>5</v>
      </c>
    </row>
    <row r="13" spans="1:10" s="14" customFormat="1" x14ac:dyDescent="0.3">
      <c r="A13" s="19">
        <v>7</v>
      </c>
      <c r="B13" s="18" t="s">
        <v>102</v>
      </c>
      <c r="C13" s="18" t="s">
        <v>52</v>
      </c>
      <c r="D13" s="18" t="s">
        <v>64</v>
      </c>
      <c r="E13" s="16">
        <v>3</v>
      </c>
      <c r="F13" s="16" t="s">
        <v>2</v>
      </c>
      <c r="G13" s="16">
        <f>Table4816[[#This Row],[End Date]]-Table4816[[#This Row],[Start Date]]</f>
        <v>5</v>
      </c>
      <c r="H13" s="17">
        <v>45793</v>
      </c>
      <c r="I13" s="17">
        <v>45798</v>
      </c>
      <c r="J13" s="16" t="s">
        <v>6</v>
      </c>
    </row>
  </sheetData>
  <mergeCells count="3">
    <mergeCell ref="B1:J1"/>
    <mergeCell ref="B2:J2"/>
    <mergeCell ref="B5:J5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1774B2D-CD5C-4063-8009-1D00BE477314}">
          <x14:formula1>
            <xm:f>Key!$B$21:$B$35</xm:f>
          </x14:formula1>
          <xm:sqref>C7:C13</xm:sqref>
        </x14:dataValidation>
        <x14:dataValidation type="list" allowBlank="1" showInputMessage="1" showErrorMessage="1" xr:uid="{FB7BE953-3B24-4A2A-83FE-26BF4744E1F2}">
          <x14:formula1>
            <xm:f>Key!$D$21:$D$35</xm:f>
          </x14:formula1>
          <xm:sqref>D7:D13</xm:sqref>
        </x14:dataValidation>
        <x14:dataValidation type="list" allowBlank="1" showInputMessage="1" showErrorMessage="1" xr:uid="{89924326-C7CA-4F2D-8F35-0516443E67A5}">
          <x14:formula1>
            <xm:f>Key!$F$21:$F$23</xm:f>
          </x14:formula1>
          <xm:sqref>F7:F13</xm:sqref>
        </x14:dataValidation>
        <x14:dataValidation type="list" allowBlank="1" showInputMessage="1" showErrorMessage="1" xr:uid="{8874D368-CB02-4770-9017-62907A32ACD2}">
          <x14:formula1>
            <xm:f>Key!$J$21:$J$25</xm:f>
          </x14:formula1>
          <xm:sqref>J7:J13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E6C3-263B-4BAF-920C-C9E100D545CE}">
  <dimension ref="A1:J13"/>
  <sheetViews>
    <sheetView zoomScale="85" zoomScaleNormal="85" workbookViewId="0">
      <selection activeCell="B7" sqref="B7:D13"/>
    </sheetView>
  </sheetViews>
  <sheetFormatPr defaultRowHeight="14.4" x14ac:dyDescent="0.3"/>
  <cols>
    <col min="1" max="1" width="17.77734375" bestFit="1" customWidth="1"/>
    <col min="2" max="2" width="54.33203125" bestFit="1" customWidth="1"/>
    <col min="3" max="3" width="18.21875" bestFit="1" customWidth="1"/>
    <col min="4" max="4" width="21.109375" bestFit="1" customWidth="1"/>
    <col min="5" max="5" width="17.5546875" bestFit="1" customWidth="1"/>
    <col min="6" max="6" width="14.44140625" bestFit="1" customWidth="1"/>
    <col min="7" max="7" width="27" bestFit="1" customWidth="1"/>
    <col min="8" max="8" width="16.88671875" bestFit="1" customWidth="1"/>
    <col min="9" max="9" width="15.109375" bestFit="1" customWidth="1"/>
    <col min="10" max="10" width="12.21875" bestFit="1" customWidth="1"/>
    <col min="11" max="11" width="15.33203125" bestFit="1" customWidth="1"/>
  </cols>
  <sheetData>
    <row r="1" spans="1:10" x14ac:dyDescent="0.3">
      <c r="A1" s="36" t="s">
        <v>139</v>
      </c>
      <c r="B1" s="36"/>
      <c r="C1" s="36"/>
      <c r="D1" s="36"/>
      <c r="E1" s="36"/>
      <c r="F1" s="36"/>
      <c r="G1" s="36"/>
      <c r="H1" s="36"/>
      <c r="I1" s="1"/>
      <c r="J1" s="1"/>
    </row>
    <row r="2" spans="1:10" x14ac:dyDescent="0.3">
      <c r="A2" s="37"/>
      <c r="B2" s="38"/>
      <c r="C2" s="38"/>
      <c r="D2" s="38"/>
      <c r="E2" s="38"/>
      <c r="F2" s="38"/>
      <c r="G2" s="38"/>
      <c r="H2" s="38"/>
      <c r="I2" s="38"/>
      <c r="J2" s="39"/>
    </row>
    <row r="3" spans="1:10" ht="16.8" x14ac:dyDescent="0.3">
      <c r="A3" s="4" t="s">
        <v>31</v>
      </c>
      <c r="B3" s="5" t="s">
        <v>33</v>
      </c>
      <c r="C3" s="4" t="s">
        <v>35</v>
      </c>
      <c r="D3" s="4" t="s">
        <v>36</v>
      </c>
      <c r="E3" s="4" t="s">
        <v>37</v>
      </c>
      <c r="F3" s="1"/>
      <c r="G3" s="4" t="s">
        <v>38</v>
      </c>
      <c r="H3" s="6">
        <v>45963</v>
      </c>
      <c r="I3" s="1"/>
      <c r="J3" s="1"/>
    </row>
    <row r="4" spans="1:10" ht="16.8" x14ac:dyDescent="0.3">
      <c r="A4" s="4" t="s">
        <v>32</v>
      </c>
      <c r="B4" s="5" t="s">
        <v>34</v>
      </c>
      <c r="C4" s="7">
        <v>45798</v>
      </c>
      <c r="D4" s="7">
        <v>45813</v>
      </c>
      <c r="E4" s="5"/>
      <c r="F4" s="1"/>
      <c r="G4" s="4" t="s">
        <v>39</v>
      </c>
      <c r="H4" s="1"/>
      <c r="I4" s="1"/>
      <c r="J4" s="1"/>
    </row>
    <row r="5" spans="1:10" x14ac:dyDescent="0.3">
      <c r="A5" s="37"/>
      <c r="B5" s="38"/>
      <c r="C5" s="38"/>
      <c r="D5" s="38"/>
      <c r="E5" s="38"/>
      <c r="F5" s="38"/>
      <c r="G5" s="38"/>
      <c r="H5" s="38"/>
      <c r="I5" s="38"/>
      <c r="J5" s="39"/>
    </row>
    <row r="6" spans="1:10" s="14" customFormat="1" ht="15.6" x14ac:dyDescent="0.3">
      <c r="A6" s="9" t="s">
        <v>158</v>
      </c>
      <c r="B6" s="10" t="s">
        <v>40</v>
      </c>
      <c r="C6" s="8" t="s">
        <v>41</v>
      </c>
      <c r="D6" s="8" t="s">
        <v>11</v>
      </c>
      <c r="E6" s="11" t="s">
        <v>49</v>
      </c>
      <c r="F6" s="8" t="s">
        <v>0</v>
      </c>
      <c r="G6" s="8" t="s">
        <v>42</v>
      </c>
      <c r="H6" s="12" t="s">
        <v>43</v>
      </c>
      <c r="I6" s="12" t="s">
        <v>44</v>
      </c>
      <c r="J6" s="8" t="s">
        <v>4</v>
      </c>
    </row>
    <row r="7" spans="1:10" s="14" customFormat="1" x14ac:dyDescent="0.3">
      <c r="A7" s="16">
        <v>1</v>
      </c>
      <c r="B7" s="18" t="s">
        <v>103</v>
      </c>
      <c r="C7" s="18" t="s">
        <v>67</v>
      </c>
      <c r="D7" s="18" t="s">
        <v>20</v>
      </c>
      <c r="E7" s="16">
        <v>3</v>
      </c>
      <c r="F7" s="16" t="s">
        <v>1</v>
      </c>
      <c r="G7" s="16">
        <f>Table4818[[#This Row],[End Date]]-Table4818[[#This Row],[Start Date]]</f>
        <v>3</v>
      </c>
      <c r="H7" s="17">
        <v>45800</v>
      </c>
      <c r="I7" s="17">
        <v>45803</v>
      </c>
      <c r="J7" s="16" t="s">
        <v>5</v>
      </c>
    </row>
    <row r="8" spans="1:10" s="14" customFormat="1" x14ac:dyDescent="0.3">
      <c r="A8" s="16">
        <v>2</v>
      </c>
      <c r="B8" s="18" t="s">
        <v>104</v>
      </c>
      <c r="C8" s="18" t="s">
        <v>76</v>
      </c>
      <c r="D8" s="18" t="s">
        <v>64</v>
      </c>
      <c r="E8" s="16">
        <v>3</v>
      </c>
      <c r="F8" s="16" t="s">
        <v>1</v>
      </c>
      <c r="G8" s="16">
        <f>Table4818[[#This Row],[End Date]]-Table4818[[#This Row],[Start Date]]</f>
        <v>2</v>
      </c>
      <c r="H8" s="17">
        <v>45804</v>
      </c>
      <c r="I8" s="17">
        <v>45806</v>
      </c>
      <c r="J8" s="16" t="s">
        <v>7</v>
      </c>
    </row>
    <row r="9" spans="1:10" s="14" customFormat="1" x14ac:dyDescent="0.3">
      <c r="A9" s="16">
        <v>3</v>
      </c>
      <c r="B9" s="18" t="s">
        <v>105</v>
      </c>
      <c r="C9" s="18" t="s">
        <v>106</v>
      </c>
      <c r="D9" s="18" t="s">
        <v>24</v>
      </c>
      <c r="E9" s="16">
        <v>3</v>
      </c>
      <c r="F9" s="16" t="s">
        <v>2</v>
      </c>
      <c r="G9" s="16">
        <f>Table4818[[#This Row],[End Date]]-Table4818[[#This Row],[Start Date]]</f>
        <v>3</v>
      </c>
      <c r="H9" s="17">
        <v>45803</v>
      </c>
      <c r="I9" s="17">
        <v>45806</v>
      </c>
      <c r="J9" s="16" t="s">
        <v>5</v>
      </c>
    </row>
    <row r="10" spans="1:10" s="14" customFormat="1" x14ac:dyDescent="0.3">
      <c r="A10" s="16">
        <v>4</v>
      </c>
      <c r="B10" s="18" t="s">
        <v>107</v>
      </c>
      <c r="C10" s="18" t="s">
        <v>70</v>
      </c>
      <c r="D10" s="18" t="s">
        <v>101</v>
      </c>
      <c r="E10" s="16">
        <v>2</v>
      </c>
      <c r="F10" s="16" t="s">
        <v>2</v>
      </c>
      <c r="G10" s="16">
        <f>Table4818[[#This Row],[End Date]]-Table4818[[#This Row],[Start Date]]</f>
        <v>7</v>
      </c>
      <c r="H10" s="17">
        <v>45800</v>
      </c>
      <c r="I10" s="17">
        <v>45807</v>
      </c>
      <c r="J10" s="16" t="s">
        <v>5</v>
      </c>
    </row>
    <row r="11" spans="1:10" s="14" customFormat="1" x14ac:dyDescent="0.3">
      <c r="A11" s="16">
        <v>5</v>
      </c>
      <c r="B11" s="18" t="s">
        <v>108</v>
      </c>
      <c r="C11" s="18" t="s">
        <v>106</v>
      </c>
      <c r="D11" s="18" t="s">
        <v>24</v>
      </c>
      <c r="E11" s="16">
        <v>5</v>
      </c>
      <c r="F11" s="16" t="s">
        <v>2</v>
      </c>
      <c r="G11" s="16">
        <f>Table4818[[#This Row],[End Date]]-Table4818[[#This Row],[Start Date]]</f>
        <v>6</v>
      </c>
      <c r="H11" s="17">
        <v>45805</v>
      </c>
      <c r="I11" s="17">
        <v>45811</v>
      </c>
      <c r="J11" s="16" t="s">
        <v>5</v>
      </c>
    </row>
    <row r="12" spans="1:10" s="14" customFormat="1" x14ac:dyDescent="0.3">
      <c r="A12" s="16">
        <v>6</v>
      </c>
      <c r="B12" s="18" t="s">
        <v>109</v>
      </c>
      <c r="C12" s="18" t="s">
        <v>70</v>
      </c>
      <c r="D12" s="18" t="s">
        <v>64</v>
      </c>
      <c r="E12" s="16">
        <v>3</v>
      </c>
      <c r="F12" s="16" t="s">
        <v>1</v>
      </c>
      <c r="G12" s="16">
        <f>Table4818[[#This Row],[End Date]]-Table4818[[#This Row],[Start Date]]</f>
        <v>7</v>
      </c>
      <c r="H12" s="17">
        <v>45806</v>
      </c>
      <c r="I12" s="17">
        <v>45813</v>
      </c>
      <c r="J12" s="16" t="s">
        <v>6</v>
      </c>
    </row>
    <row r="13" spans="1:10" s="14" customFormat="1" x14ac:dyDescent="0.3">
      <c r="A13" s="16">
        <v>7</v>
      </c>
      <c r="B13" s="18" t="s">
        <v>110</v>
      </c>
      <c r="C13" s="18" t="s">
        <v>73</v>
      </c>
      <c r="D13" s="18" t="s">
        <v>64</v>
      </c>
      <c r="E13" s="16">
        <v>13</v>
      </c>
      <c r="F13" s="16" t="s">
        <v>2</v>
      </c>
      <c r="G13" s="16">
        <f>Table4818[[#This Row],[End Date]]-Table4818[[#This Row],[Start Date]]</f>
        <v>5</v>
      </c>
      <c r="H13" s="17">
        <v>45807</v>
      </c>
      <c r="I13" s="17">
        <v>45812</v>
      </c>
      <c r="J13" s="16" t="s">
        <v>6</v>
      </c>
    </row>
  </sheetData>
  <mergeCells count="3">
    <mergeCell ref="A1:H1"/>
    <mergeCell ref="A2:J2"/>
    <mergeCell ref="A5:J5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0CAF32B-5928-4698-B0F0-9C63B18AA219}">
          <x14:formula1>
            <xm:f>Key!$B$21:$B$35</xm:f>
          </x14:formula1>
          <xm:sqref>C7:C13</xm:sqref>
        </x14:dataValidation>
        <x14:dataValidation type="list" allowBlank="1" showInputMessage="1" showErrorMessage="1" xr:uid="{3BC221B2-2D5B-43A5-91DD-301CFC3D0A5D}">
          <x14:formula1>
            <xm:f>Key!$D$21:$D$35</xm:f>
          </x14:formula1>
          <xm:sqref>D7:D13</xm:sqref>
        </x14:dataValidation>
        <x14:dataValidation type="list" allowBlank="1" showInputMessage="1" showErrorMessage="1" xr:uid="{F489D109-C59D-4594-B25D-0D2717CF8C3F}">
          <x14:formula1>
            <xm:f>Key!$H$21:$H$30</xm:f>
          </x14:formula1>
          <xm:sqref>E7:E13</xm:sqref>
        </x14:dataValidation>
        <x14:dataValidation type="list" allowBlank="1" showInputMessage="1" showErrorMessage="1" xr:uid="{A38AC9F5-6024-4F28-B863-D0B0F0D78A24}">
          <x14:formula1>
            <xm:f>Key!$F$21:$F$23</xm:f>
          </x14:formula1>
          <xm:sqref>F7:F13</xm:sqref>
        </x14:dataValidation>
        <x14:dataValidation type="list" allowBlank="1" showInputMessage="1" showErrorMessage="1" xr:uid="{0CB36370-8013-477A-B133-4BB5D3800EB2}">
          <x14:formula1>
            <xm:f>Key!$J$21:$J$25</xm:f>
          </x14:formula1>
          <xm:sqref>J7:J13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Product backlog</vt:lpstr>
      <vt:lpstr>Sprint 1</vt:lpstr>
      <vt:lpstr>Sprint2</vt:lpstr>
      <vt:lpstr>Sprint 3</vt:lpstr>
      <vt:lpstr>Sprint 4</vt:lpstr>
      <vt:lpstr>Sprint 5</vt:lpstr>
      <vt:lpstr>Sprint 6</vt:lpstr>
      <vt:lpstr>Sprint 7</vt:lpstr>
      <vt:lpstr>Sprint 8</vt:lpstr>
      <vt:lpstr>cost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Sirse</dc:creator>
  <cp:lastModifiedBy>Nikita Sirse</cp:lastModifiedBy>
  <dcterms:created xsi:type="dcterms:W3CDTF">2025-02-09T16:29:29Z</dcterms:created>
  <dcterms:modified xsi:type="dcterms:W3CDTF">2025-03-06T17:49:25Z</dcterms:modified>
</cp:coreProperties>
</file>