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540"/>
  </bookViews>
  <sheets>
    <sheet name="resource planner" sheetId="13" r:id="rId1"/>
    <sheet name="availability by team" sheetId="12" r:id="rId2"/>
    <sheet name="temp" sheetId="14" r:id="rId3"/>
    <sheet name="PM percentage" sheetId="15" r:id="rId4"/>
    <sheet name="Questions to answer" sheetId="16" r:id="rId5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O29" i="13" l="1"/>
  <c r="AR4" i="12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" i="15"/>
  <c r="CP9" i="12"/>
  <c r="CP7" i="12"/>
  <c r="CP6" i="12"/>
  <c r="CF9" i="12"/>
  <c r="CF7" i="12"/>
  <c r="CF6" i="12"/>
  <c r="BV9" i="12"/>
  <c r="BV7" i="12"/>
  <c r="BV6" i="12"/>
  <c r="BL9" i="12"/>
  <c r="BL7" i="12"/>
  <c r="BL6" i="12"/>
  <c r="BB9" i="12"/>
  <c r="BB7" i="12"/>
  <c r="BB6" i="12"/>
  <c r="AR9" i="12"/>
  <c r="AR7" i="12"/>
  <c r="AR6" i="12"/>
  <c r="AZ20" i="12"/>
  <c r="BJ20" i="12"/>
  <c r="BT20" i="12"/>
  <c r="CD20" i="12"/>
  <c r="CN20" i="12"/>
  <c r="CX20" i="12"/>
  <c r="CW19" i="12"/>
  <c r="CW18" i="12"/>
  <c r="CW17" i="12"/>
  <c r="CC19" i="12"/>
  <c r="CC18" i="12"/>
  <c r="CC17" i="12"/>
  <c r="CM19" i="12"/>
  <c r="CM18" i="12"/>
  <c r="CM17" i="12"/>
  <c r="BS19" i="12"/>
  <c r="BS18" i="12"/>
  <c r="BS17" i="12"/>
  <c r="BI19" i="12"/>
  <c r="BI18" i="12"/>
  <c r="BI17" i="12"/>
  <c r="AY19" i="12"/>
  <c r="AY18" i="12"/>
  <c r="AY17" i="12"/>
  <c r="CQ15" i="12"/>
  <c r="CG15" i="12"/>
  <c r="BW15" i="12"/>
  <c r="BM15" i="12"/>
  <c r="BC15" i="12"/>
  <c r="AS15" i="12"/>
  <c r="CS14" i="12"/>
  <c r="CS13" i="12"/>
  <c r="CI14" i="12"/>
  <c r="CI13" i="12"/>
  <c r="BY14" i="12"/>
  <c r="BY13" i="12"/>
  <c r="BO14" i="12"/>
  <c r="BO13" i="12"/>
  <c r="BE14" i="12"/>
  <c r="BE13" i="12"/>
  <c r="AU14" i="12"/>
  <c r="AU13" i="12"/>
  <c r="CR12" i="12"/>
  <c r="CR11" i="12"/>
  <c r="CR10" i="12"/>
  <c r="CH12" i="12"/>
  <c r="CH11" i="12"/>
  <c r="CH10" i="12"/>
  <c r="BX12" i="12"/>
  <c r="BX11" i="12"/>
  <c r="BX10" i="12"/>
  <c r="AT10" i="12"/>
  <c r="BN12" i="12"/>
  <c r="BN11" i="12"/>
  <c r="BN10" i="12"/>
  <c r="BD12" i="12"/>
  <c r="BD11" i="12"/>
  <c r="BD10" i="12"/>
  <c r="AT12" i="12"/>
  <c r="AT11" i="12"/>
  <c r="CP4" i="12"/>
  <c r="CF4" i="12"/>
  <c r="BV4" i="12"/>
  <c r="BL4" i="12"/>
  <c r="BB4" i="12"/>
  <c r="CX21" i="12"/>
  <c r="CW21" i="12"/>
  <c r="CS21" i="12"/>
  <c r="CR21" i="12"/>
  <c r="CQ21" i="12"/>
  <c r="CP21" i="12"/>
  <c r="CN21" i="12"/>
  <c r="CM21" i="12"/>
  <c r="CI21" i="12"/>
  <c r="CH21" i="12"/>
  <c r="CG21" i="12"/>
  <c r="CF21" i="12"/>
  <c r="CD21" i="12"/>
  <c r="CC21" i="12"/>
  <c r="BY21" i="12"/>
  <c r="BX21" i="12"/>
  <c r="BW21" i="12"/>
  <c r="BV21" i="12"/>
  <c r="BT21" i="12"/>
  <c r="BS21" i="12"/>
  <c r="BO21" i="12"/>
  <c r="BN21" i="12"/>
  <c r="BM21" i="12"/>
  <c r="BL21" i="12"/>
  <c r="CV29" i="13"/>
  <c r="CQ29" i="13"/>
  <c r="CH29" i="13"/>
  <c r="G17" i="13"/>
  <c r="CF27" i="13"/>
  <c r="CG27" i="13"/>
  <c r="CH27" i="13"/>
  <c r="CI27" i="13"/>
  <c r="CJ27" i="13"/>
  <c r="CK27" i="13"/>
  <c r="CL27" i="13"/>
  <c r="CM27" i="13"/>
  <c r="CN27" i="13"/>
  <c r="CE27" i="13"/>
  <c r="CZ21" i="13"/>
  <c r="DA21" i="13"/>
  <c r="DB21" i="13"/>
  <c r="DC21" i="13"/>
  <c r="DD21" i="13"/>
  <c r="DE21" i="13"/>
  <c r="DF21" i="13"/>
  <c r="DG21" i="13"/>
  <c r="DH21" i="13"/>
  <c r="CY21" i="13"/>
  <c r="CP19" i="13"/>
  <c r="CQ19" i="13"/>
  <c r="CR19" i="13"/>
  <c r="CS19" i="13"/>
  <c r="CT19" i="13"/>
  <c r="CU19" i="13"/>
  <c r="CV19" i="13"/>
  <c r="CW19" i="13"/>
  <c r="CX19" i="13"/>
  <c r="CO19" i="13"/>
  <c r="G18" i="13"/>
  <c r="T29" i="13"/>
  <c r="V29" i="13"/>
  <c r="W29" i="13"/>
  <c r="AA29" i="13"/>
  <c r="BS29" i="13"/>
  <c r="G11" i="13"/>
  <c r="G10" i="13"/>
  <c r="H8" i="13"/>
  <c r="H7" i="13"/>
  <c r="G5" i="13"/>
  <c r="EA49" i="13"/>
  <c r="EA47" i="13"/>
  <c r="EA48" i="13"/>
  <c r="EA51" i="13"/>
  <c r="EA52" i="13"/>
  <c r="DZ49" i="13"/>
  <c r="DX47" i="13"/>
  <c r="DY47" i="13"/>
  <c r="DZ47" i="13"/>
  <c r="DZ48" i="13"/>
  <c r="DZ51" i="13"/>
  <c r="DZ52" i="13"/>
  <c r="DY49" i="13"/>
  <c r="DY51" i="13"/>
  <c r="DY52" i="13"/>
  <c r="DX49" i="13"/>
  <c r="DX51" i="13"/>
  <c r="DX52" i="13"/>
  <c r="DW49" i="13"/>
  <c r="DW51" i="13"/>
  <c r="DW52" i="13"/>
  <c r="DV49" i="13"/>
  <c r="DV47" i="13"/>
  <c r="DV48" i="13"/>
  <c r="DV51" i="13"/>
  <c r="DV52" i="13"/>
  <c r="DU49" i="13"/>
  <c r="DU47" i="13"/>
  <c r="DU48" i="13"/>
  <c r="DU51" i="13"/>
  <c r="DU52" i="13"/>
  <c r="DT49" i="13"/>
  <c r="DT47" i="13"/>
  <c r="DT48" i="13"/>
  <c r="DT51" i="13"/>
  <c r="DT52" i="13"/>
  <c r="DS49" i="13"/>
  <c r="DS47" i="13"/>
  <c r="DS48" i="13"/>
  <c r="DS51" i="13"/>
  <c r="DS52" i="13"/>
  <c r="EB49" i="13"/>
  <c r="EB47" i="13"/>
  <c r="EB48" i="13"/>
  <c r="DW47" i="13"/>
  <c r="DQ49" i="13"/>
  <c r="DQ47" i="13"/>
  <c r="DQ48" i="13"/>
  <c r="DQ51" i="13"/>
  <c r="DQ52" i="13"/>
  <c r="DP49" i="13"/>
  <c r="DN13" i="13"/>
  <c r="DN47" i="13"/>
  <c r="DO13" i="13"/>
  <c r="DO47" i="13"/>
  <c r="DP47" i="13"/>
  <c r="DP48" i="13"/>
  <c r="DP51" i="13"/>
  <c r="DP52" i="13"/>
  <c r="DO49" i="13"/>
  <c r="DO51" i="13"/>
  <c r="DO52" i="13"/>
  <c r="DN49" i="13"/>
  <c r="DN51" i="13"/>
  <c r="DN52" i="13"/>
  <c r="DM49" i="13"/>
  <c r="DM51" i="13"/>
  <c r="DM52" i="13"/>
  <c r="DL49" i="13"/>
  <c r="DL47" i="13"/>
  <c r="DL48" i="13"/>
  <c r="DL51" i="13"/>
  <c r="DL52" i="13"/>
  <c r="DK49" i="13"/>
  <c r="DK47" i="13"/>
  <c r="DK48" i="13"/>
  <c r="DK51" i="13"/>
  <c r="DK52" i="13"/>
  <c r="DJ49" i="13"/>
  <c r="DJ13" i="13"/>
  <c r="DJ47" i="13"/>
  <c r="DJ48" i="13"/>
  <c r="DJ51" i="13"/>
  <c r="DJ52" i="13"/>
  <c r="DI49" i="13"/>
  <c r="DI13" i="13"/>
  <c r="DI47" i="13"/>
  <c r="DI48" i="13"/>
  <c r="DI51" i="13"/>
  <c r="DI52" i="13"/>
  <c r="DR49" i="13"/>
  <c r="DR13" i="13"/>
  <c r="DR47" i="13"/>
  <c r="DR48" i="13"/>
  <c r="DM13" i="13"/>
  <c r="DM47" i="13"/>
  <c r="DG49" i="13"/>
  <c r="DG12" i="13"/>
  <c r="DG15" i="13"/>
  <c r="DG47" i="13"/>
  <c r="DG48" i="13"/>
  <c r="DG51" i="13"/>
  <c r="DG52" i="13"/>
  <c r="DF49" i="13"/>
  <c r="DD12" i="13"/>
  <c r="DD13" i="13"/>
  <c r="DD15" i="13"/>
  <c r="DD47" i="13"/>
  <c r="DE12" i="13"/>
  <c r="DE13" i="13"/>
  <c r="DE15" i="13"/>
  <c r="DE47" i="13"/>
  <c r="DF12" i="13"/>
  <c r="DF13" i="13"/>
  <c r="DF15" i="13"/>
  <c r="DF47" i="13"/>
  <c r="DF48" i="13"/>
  <c r="DF51" i="13"/>
  <c r="DF52" i="13"/>
  <c r="DE49" i="13"/>
  <c r="DE51" i="13"/>
  <c r="DE52" i="13"/>
  <c r="DD49" i="13"/>
  <c r="DD51" i="13"/>
  <c r="DD52" i="13"/>
  <c r="DC49" i="13"/>
  <c r="DC51" i="13"/>
  <c r="DC52" i="13"/>
  <c r="DB49" i="13"/>
  <c r="DB12" i="13"/>
  <c r="DB15" i="13"/>
  <c r="DB47" i="13"/>
  <c r="DB48" i="13"/>
  <c r="DB51" i="13"/>
  <c r="DB52" i="13"/>
  <c r="DA49" i="13"/>
  <c r="DA12" i="13"/>
  <c r="DA15" i="13"/>
  <c r="DA47" i="13"/>
  <c r="DA48" i="13"/>
  <c r="DA51" i="13"/>
  <c r="DA52" i="13"/>
  <c r="CZ49" i="13"/>
  <c r="CZ12" i="13"/>
  <c r="CZ13" i="13"/>
  <c r="CZ15" i="13"/>
  <c r="CZ47" i="13"/>
  <c r="CZ48" i="13"/>
  <c r="CZ51" i="13"/>
  <c r="CZ52" i="13"/>
  <c r="CY49" i="13"/>
  <c r="CY12" i="13"/>
  <c r="CY13" i="13"/>
  <c r="CY15" i="13"/>
  <c r="CY47" i="13"/>
  <c r="CY48" i="13"/>
  <c r="CY51" i="13"/>
  <c r="CY52" i="13"/>
  <c r="DH49" i="13"/>
  <c r="DH12" i="13"/>
  <c r="DH13" i="13"/>
  <c r="DH15" i="13"/>
  <c r="DH47" i="13"/>
  <c r="DH48" i="13"/>
  <c r="DC12" i="13"/>
  <c r="DC13" i="13"/>
  <c r="DC15" i="13"/>
  <c r="DC47" i="13"/>
  <c r="CP4" i="13"/>
  <c r="CQ4" i="13"/>
  <c r="CR4" i="13"/>
  <c r="CS4" i="13"/>
  <c r="CT4" i="13"/>
  <c r="CU4" i="13"/>
  <c r="CV4" i="13"/>
  <c r="CW4" i="13"/>
  <c r="CX4" i="13"/>
  <c r="CO4" i="13"/>
  <c r="CF4" i="13"/>
  <c r="CG4" i="13"/>
  <c r="CH4" i="13"/>
  <c r="CI4" i="13"/>
  <c r="CJ4" i="13"/>
  <c r="CK4" i="13"/>
  <c r="CL4" i="13"/>
  <c r="CM4" i="13"/>
  <c r="CN4" i="13"/>
  <c r="CE4" i="13"/>
  <c r="BV4" i="13"/>
  <c r="BW4" i="13"/>
  <c r="BX4" i="13"/>
  <c r="BY4" i="13"/>
  <c r="BZ4" i="13"/>
  <c r="CA4" i="13"/>
  <c r="CB4" i="13"/>
  <c r="CC4" i="13"/>
  <c r="CD4" i="13"/>
  <c r="BU4" i="13"/>
  <c r="G4" i="13"/>
  <c r="CT3" i="13"/>
  <c r="CW3" i="13"/>
  <c r="G4" i="14"/>
  <c r="G2" i="14"/>
  <c r="G3" i="14"/>
  <c r="G5" i="14"/>
  <c r="G6" i="14"/>
  <c r="G7" i="14"/>
  <c r="G8" i="14"/>
  <c r="G15" i="14"/>
  <c r="G9" i="14"/>
  <c r="G10" i="14"/>
  <c r="G11" i="14"/>
  <c r="G12" i="14"/>
  <c r="G13" i="14"/>
  <c r="CO12" i="13"/>
  <c r="CP12" i="13"/>
  <c r="CQ12" i="13"/>
  <c r="CR12" i="13"/>
  <c r="CS12" i="13"/>
  <c r="CT12" i="13"/>
  <c r="CU12" i="13"/>
  <c r="CV12" i="13"/>
  <c r="CW12" i="13"/>
  <c r="CX12" i="13"/>
  <c r="CO13" i="13"/>
  <c r="CP13" i="13"/>
  <c r="CS13" i="13"/>
  <c r="CT13" i="13"/>
  <c r="CU13" i="13"/>
  <c r="CX13" i="13"/>
  <c r="BU14" i="13"/>
  <c r="BV14" i="13"/>
  <c r="BY14" i="13"/>
  <c r="BZ14" i="13"/>
  <c r="CB14" i="13"/>
  <c r="CC14" i="13"/>
  <c r="CD14" i="13"/>
  <c r="CE14" i="13"/>
  <c r="CF14" i="13"/>
  <c r="CI14" i="13"/>
  <c r="CJ14" i="13"/>
  <c r="CL14" i="13"/>
  <c r="CN14" i="13"/>
  <c r="CE15" i="13"/>
  <c r="CF15" i="13"/>
  <c r="CG15" i="13"/>
  <c r="CH15" i="13"/>
  <c r="CI15" i="13"/>
  <c r="CJ15" i="13"/>
  <c r="CK15" i="13"/>
  <c r="CL15" i="13"/>
  <c r="CM15" i="13"/>
  <c r="CN15" i="13"/>
  <c r="CO15" i="13"/>
  <c r="CP15" i="13"/>
  <c r="CQ15" i="13"/>
  <c r="CR15" i="13"/>
  <c r="CS15" i="13"/>
  <c r="CT15" i="13"/>
  <c r="CU15" i="13"/>
  <c r="CV15" i="13"/>
  <c r="CW15" i="13"/>
  <c r="CX15" i="13"/>
  <c r="BK47" i="13"/>
  <c r="BL47" i="13"/>
  <c r="BM47" i="13"/>
  <c r="BN47" i="13"/>
  <c r="BO47" i="13"/>
  <c r="BP47" i="13"/>
  <c r="BQ47" i="13"/>
  <c r="BR47" i="13"/>
  <c r="BS47" i="13"/>
  <c r="BT47" i="13"/>
  <c r="BU47" i="13"/>
  <c r="BV47" i="13"/>
  <c r="BW47" i="13"/>
  <c r="BX47" i="13"/>
  <c r="BY47" i="13"/>
  <c r="BZ47" i="13"/>
  <c r="CA47" i="13"/>
  <c r="CB47" i="13"/>
  <c r="CC47" i="13"/>
  <c r="CD47" i="13"/>
  <c r="CE47" i="13"/>
  <c r="CF47" i="13"/>
  <c r="CG47" i="13"/>
  <c r="CH47" i="13"/>
  <c r="CI47" i="13"/>
  <c r="CJ47" i="13"/>
  <c r="CK47" i="13"/>
  <c r="CL47" i="13"/>
  <c r="CM47" i="13"/>
  <c r="CN47" i="13"/>
  <c r="CO47" i="13"/>
  <c r="CP47" i="13"/>
  <c r="CQ47" i="13"/>
  <c r="CR47" i="13"/>
  <c r="CS47" i="13"/>
  <c r="CT47" i="13"/>
  <c r="CU47" i="13"/>
  <c r="CV47" i="13"/>
  <c r="CW47" i="13"/>
  <c r="CX47" i="13"/>
  <c r="BK48" i="13"/>
  <c r="BL48" i="13"/>
  <c r="BM48" i="13"/>
  <c r="BN48" i="13"/>
  <c r="BR48" i="13"/>
  <c r="BS48" i="13"/>
  <c r="BT48" i="13"/>
  <c r="BU48" i="13"/>
  <c r="BV48" i="13"/>
  <c r="BW48" i="13"/>
  <c r="BX48" i="13"/>
  <c r="CB48" i="13"/>
  <c r="CC48" i="13"/>
  <c r="CD48" i="13"/>
  <c r="CE48" i="13"/>
  <c r="CF48" i="13"/>
  <c r="CG48" i="13"/>
  <c r="CH48" i="13"/>
  <c r="CL48" i="13"/>
  <c r="CM48" i="13"/>
  <c r="CN48" i="13"/>
  <c r="CO48" i="13"/>
  <c r="CP48" i="13"/>
  <c r="CQ48" i="13"/>
  <c r="CR48" i="13"/>
  <c r="CV48" i="13"/>
  <c r="CW48" i="13"/>
  <c r="CX48" i="13"/>
  <c r="X8" i="12"/>
  <c r="X9" i="12"/>
  <c r="X4" i="12"/>
  <c r="X5" i="12"/>
  <c r="X6" i="12"/>
  <c r="X7" i="12"/>
  <c r="X21" i="12"/>
  <c r="BK49" i="13"/>
  <c r="Y15" i="12"/>
  <c r="Y21" i="12"/>
  <c r="BL49" i="13"/>
  <c r="Z10" i="12"/>
  <c r="Z11" i="12"/>
  <c r="Z12" i="12"/>
  <c r="Z21" i="12"/>
  <c r="BM49" i="13"/>
  <c r="AA13" i="12"/>
  <c r="AA14" i="12"/>
  <c r="AA21" i="12"/>
  <c r="BN49" i="13"/>
  <c r="BO49" i="13"/>
  <c r="BP49" i="13"/>
  <c r="BQ49" i="13"/>
  <c r="AE16" i="12"/>
  <c r="AE17" i="12"/>
  <c r="AE18" i="12"/>
  <c r="AE19" i="12"/>
  <c r="AE21" i="12"/>
  <c r="BR49" i="13"/>
  <c r="AF20" i="12"/>
  <c r="AF21" i="12"/>
  <c r="BS49" i="13"/>
  <c r="BT49" i="13"/>
  <c r="AH8" i="12"/>
  <c r="AH9" i="12"/>
  <c r="AH4" i="12"/>
  <c r="AH6" i="12"/>
  <c r="AH7" i="12"/>
  <c r="AH21" i="12"/>
  <c r="BU49" i="13"/>
  <c r="AI15" i="12"/>
  <c r="AI21" i="12"/>
  <c r="BV49" i="13"/>
  <c r="AJ10" i="12"/>
  <c r="AJ11" i="12"/>
  <c r="AJ12" i="12"/>
  <c r="AJ21" i="12"/>
  <c r="BW49" i="13"/>
  <c r="AK13" i="12"/>
  <c r="AK14" i="12"/>
  <c r="AK21" i="12"/>
  <c r="BX49" i="13"/>
  <c r="BY49" i="13"/>
  <c r="BZ49" i="13"/>
  <c r="CA49" i="13"/>
  <c r="AO17" i="12"/>
  <c r="AO18" i="12"/>
  <c r="AO19" i="12"/>
  <c r="AO21" i="12"/>
  <c r="CB49" i="13"/>
  <c r="AP20" i="12"/>
  <c r="AP21" i="12"/>
  <c r="CC49" i="13"/>
  <c r="CD49" i="13"/>
  <c r="AR21" i="12"/>
  <c r="CE49" i="13"/>
  <c r="AS21" i="12"/>
  <c r="CF49" i="13"/>
  <c r="AT21" i="12"/>
  <c r="CG49" i="13"/>
  <c r="AU21" i="12"/>
  <c r="CH49" i="13"/>
  <c r="CI49" i="13"/>
  <c r="CJ49" i="13"/>
  <c r="CK49" i="13"/>
  <c r="AY21" i="12"/>
  <c r="CL49" i="13"/>
  <c r="AZ21" i="12"/>
  <c r="CM49" i="13"/>
  <c r="CN49" i="13"/>
  <c r="BB21" i="12"/>
  <c r="CO49" i="13"/>
  <c r="BC21" i="12"/>
  <c r="CP49" i="13"/>
  <c r="BD21" i="12"/>
  <c r="CQ49" i="13"/>
  <c r="BE21" i="12"/>
  <c r="CR49" i="13"/>
  <c r="CS49" i="13"/>
  <c r="CT49" i="13"/>
  <c r="CU49" i="13"/>
  <c r="BI21" i="12"/>
  <c r="CV49" i="13"/>
  <c r="BJ21" i="12"/>
  <c r="CW49" i="13"/>
  <c r="CX49" i="13"/>
  <c r="BK51" i="13"/>
  <c r="BL51" i="13"/>
  <c r="BM51" i="13"/>
  <c r="BN51" i="13"/>
  <c r="BO51" i="13"/>
  <c r="BP51" i="13"/>
  <c r="BQ51" i="13"/>
  <c r="BR51" i="13"/>
  <c r="BS51" i="13"/>
  <c r="BU51" i="13"/>
  <c r="BV51" i="13"/>
  <c r="BW51" i="13"/>
  <c r="BX51" i="13"/>
  <c r="BY51" i="13"/>
  <c r="BZ51" i="13"/>
  <c r="CA51" i="13"/>
  <c r="CB51" i="13"/>
  <c r="CC51" i="13"/>
  <c r="CE51" i="13"/>
  <c r="CF51" i="13"/>
  <c r="CG51" i="13"/>
  <c r="CH51" i="13"/>
  <c r="CI51" i="13"/>
  <c r="CJ51" i="13"/>
  <c r="CK51" i="13"/>
  <c r="CL51" i="13"/>
  <c r="CM51" i="13"/>
  <c r="CO51" i="13"/>
  <c r="CP51" i="13"/>
  <c r="CQ51" i="13"/>
  <c r="CR51" i="13"/>
  <c r="CS51" i="13"/>
  <c r="CT51" i="13"/>
  <c r="CU51" i="13"/>
  <c r="CV51" i="13"/>
  <c r="CW51" i="13"/>
  <c r="BK52" i="13"/>
  <c r="BL52" i="13"/>
  <c r="BM52" i="13"/>
  <c r="BN52" i="13"/>
  <c r="BO52" i="13"/>
  <c r="BP52" i="13"/>
  <c r="BQ52" i="13"/>
  <c r="BR52" i="13"/>
  <c r="BS52" i="13"/>
  <c r="BU52" i="13"/>
  <c r="BV52" i="13"/>
  <c r="BW52" i="13"/>
  <c r="BX52" i="13"/>
  <c r="BY52" i="13"/>
  <c r="BZ52" i="13"/>
  <c r="CA52" i="13"/>
  <c r="CB52" i="13"/>
  <c r="CC52" i="13"/>
  <c r="CE52" i="13"/>
  <c r="CF52" i="13"/>
  <c r="CG52" i="13"/>
  <c r="CH52" i="13"/>
  <c r="CI52" i="13"/>
  <c r="CJ52" i="13"/>
  <c r="CK52" i="13"/>
  <c r="CL52" i="13"/>
  <c r="CM52" i="13"/>
  <c r="CO52" i="13"/>
  <c r="CP52" i="13"/>
  <c r="CQ52" i="13"/>
  <c r="CR52" i="13"/>
  <c r="CS52" i="13"/>
  <c r="CT52" i="13"/>
  <c r="CU52" i="13"/>
  <c r="CV52" i="13"/>
  <c r="CW52" i="13"/>
  <c r="M8" i="12"/>
  <c r="B8" i="12"/>
  <c r="M9" i="12"/>
  <c r="M21" i="12"/>
  <c r="AZ49" i="13"/>
  <c r="N4" i="12"/>
  <c r="N5" i="12"/>
  <c r="N7" i="12"/>
  <c r="N21" i="12"/>
  <c r="BA49" i="13"/>
  <c r="O15" i="12"/>
  <c r="O21" i="12"/>
  <c r="BB49" i="13"/>
  <c r="P10" i="12"/>
  <c r="P11" i="12"/>
  <c r="P12" i="12"/>
  <c r="P21" i="12"/>
  <c r="BC49" i="13"/>
  <c r="Q13" i="12"/>
  <c r="Q14" i="12"/>
  <c r="Q21" i="12"/>
  <c r="BD49" i="13"/>
  <c r="BE49" i="13"/>
  <c r="BF49" i="13"/>
  <c r="BG49" i="13"/>
  <c r="U16" i="12"/>
  <c r="U17" i="12"/>
  <c r="U18" i="12"/>
  <c r="U19" i="12"/>
  <c r="U21" i="12"/>
  <c r="BH49" i="13"/>
  <c r="V20" i="12"/>
  <c r="V21" i="12"/>
  <c r="BI49" i="13"/>
  <c r="BJ49" i="13"/>
  <c r="C4" i="12"/>
  <c r="C5" i="12"/>
  <c r="C7" i="12"/>
  <c r="C21" i="12"/>
  <c r="AP49" i="13"/>
  <c r="D15" i="12"/>
  <c r="D21" i="12"/>
  <c r="AQ49" i="13"/>
  <c r="E10" i="12"/>
  <c r="E11" i="12"/>
  <c r="E12" i="12"/>
  <c r="E21" i="12"/>
  <c r="AR49" i="13"/>
  <c r="F13" i="12"/>
  <c r="F14" i="12"/>
  <c r="F21" i="12"/>
  <c r="AS49" i="13"/>
  <c r="AT49" i="13"/>
  <c r="AU49" i="13"/>
  <c r="AV49" i="13"/>
  <c r="J16" i="12"/>
  <c r="J17" i="12"/>
  <c r="J18" i="12"/>
  <c r="J19" i="12"/>
  <c r="J21" i="12"/>
  <c r="AW49" i="13"/>
  <c r="K20" i="12"/>
  <c r="K21" i="12"/>
  <c r="AX49" i="13"/>
  <c r="AY49" i="13"/>
  <c r="B9" i="12"/>
  <c r="B21" i="12"/>
  <c r="AO49" i="13"/>
  <c r="Z51" i="13"/>
  <c r="Z52" i="13"/>
  <c r="AI51" i="13"/>
  <c r="AI52" i="13"/>
  <c r="AJ51" i="13"/>
  <c r="AJ52" i="13"/>
  <c r="AK51" i="13"/>
  <c r="AK52" i="13"/>
  <c r="AT51" i="13"/>
  <c r="AT52" i="13"/>
  <c r="AU51" i="13"/>
  <c r="AU52" i="13"/>
  <c r="AV51" i="13"/>
  <c r="AV52" i="13"/>
  <c r="BE51" i="13"/>
  <c r="BE52" i="13"/>
  <c r="BF51" i="13"/>
  <c r="BF52" i="13"/>
  <c r="BG51" i="13"/>
  <c r="BG52" i="13"/>
  <c r="X51" i="13"/>
  <c r="X52" i="13"/>
  <c r="Y51" i="13"/>
  <c r="Y52" i="13"/>
  <c r="BC47" i="13"/>
  <c r="BC48" i="13"/>
  <c r="BC51" i="13"/>
  <c r="BC52" i="13"/>
  <c r="BD47" i="13"/>
  <c r="BD48" i="13"/>
  <c r="BD51" i="13"/>
  <c r="BD52" i="13"/>
  <c r="BE47" i="13"/>
  <c r="BF47" i="13"/>
  <c r="BG47" i="13"/>
  <c r="BH47" i="13"/>
  <c r="BI47" i="13"/>
  <c r="BI48" i="13"/>
  <c r="BI51" i="13"/>
  <c r="BI52" i="13"/>
  <c r="BJ47" i="13"/>
  <c r="BJ48" i="13"/>
  <c r="AA47" i="13"/>
  <c r="AJ47" i="13"/>
  <c r="AL47" i="13"/>
  <c r="AT47" i="13"/>
  <c r="AU47" i="13"/>
  <c r="AV47" i="13"/>
  <c r="AW47" i="13"/>
  <c r="W47" i="13"/>
  <c r="W48" i="13"/>
  <c r="W51" i="13"/>
  <c r="W52" i="13"/>
  <c r="AX47" i="13"/>
  <c r="AX48" i="13"/>
  <c r="AX51" i="13"/>
  <c r="AX52" i="13"/>
  <c r="AY47" i="13"/>
  <c r="AY48" i="13"/>
  <c r="BB47" i="13"/>
  <c r="BB48" i="13"/>
  <c r="BB51" i="13"/>
  <c r="BB52" i="13"/>
  <c r="U47" i="13"/>
  <c r="U48" i="13"/>
  <c r="U51" i="13"/>
  <c r="U52" i="13"/>
  <c r="T47" i="13"/>
  <c r="AB47" i="13"/>
  <c r="AB48" i="13"/>
  <c r="AB51" i="13"/>
  <c r="AB52" i="13"/>
  <c r="Z47" i="13"/>
  <c r="Y47" i="13"/>
  <c r="AC47" i="13"/>
  <c r="AC48" i="13"/>
  <c r="V47" i="13"/>
  <c r="V48" i="13"/>
  <c r="V51" i="13"/>
  <c r="V52" i="13"/>
  <c r="AI47" i="13"/>
  <c r="X47" i="13"/>
  <c r="T48" i="13"/>
  <c r="T51" i="13"/>
  <c r="T52" i="13"/>
  <c r="BH48" i="13"/>
  <c r="BH51" i="13"/>
  <c r="BH52" i="13"/>
  <c r="S47" i="13"/>
  <c r="S48" i="13"/>
  <c r="S51" i="13"/>
  <c r="S52" i="13"/>
  <c r="AW48" i="13"/>
  <c r="AW51" i="13"/>
  <c r="AW52" i="13"/>
  <c r="AZ47" i="13"/>
  <c r="AZ48" i="13"/>
  <c r="AZ51" i="13"/>
  <c r="AZ52" i="13"/>
  <c r="AR47" i="13"/>
  <c r="AR48" i="13"/>
  <c r="AR51" i="13"/>
  <c r="AR52" i="13"/>
  <c r="AP47" i="13"/>
  <c r="AP48" i="13"/>
  <c r="AP51" i="13"/>
  <c r="AP52" i="13"/>
  <c r="BA47" i="13"/>
  <c r="BA48" i="13"/>
  <c r="BA51" i="13"/>
  <c r="BA52" i="13"/>
  <c r="AO47" i="13"/>
  <c r="AO48" i="13"/>
  <c r="AO51" i="13"/>
  <c r="AO52" i="13"/>
  <c r="AS47" i="13"/>
  <c r="AS48" i="13"/>
  <c r="AS51" i="13"/>
  <c r="AS52" i="13"/>
  <c r="AQ47" i="13"/>
  <c r="AQ48" i="13"/>
  <c r="AQ51" i="13"/>
  <c r="AQ52" i="13"/>
  <c r="AA48" i="13"/>
  <c r="AA51" i="13"/>
  <c r="AA52" i="13"/>
  <c r="AK47" i="13"/>
  <c r="AL48" i="13"/>
  <c r="AL51" i="13"/>
  <c r="AL52" i="13"/>
  <c r="AF47" i="13"/>
  <c r="AF48" i="13"/>
  <c r="AF51" i="13"/>
  <c r="AF52" i="13"/>
  <c r="AD47" i="13"/>
  <c r="AD48" i="13"/>
  <c r="AD51" i="13"/>
  <c r="AD52" i="13"/>
  <c r="AM47" i="13"/>
  <c r="AM48" i="13"/>
  <c r="AM51" i="13"/>
  <c r="AM52" i="13"/>
  <c r="AE47" i="13"/>
  <c r="AE48" i="13"/>
  <c r="AE51" i="13"/>
  <c r="AE52" i="13"/>
  <c r="AN47" i="13"/>
  <c r="AN48" i="13"/>
  <c r="AH47" i="13"/>
  <c r="AH48" i="13"/>
  <c r="AH51" i="13"/>
  <c r="AH52" i="13"/>
  <c r="AG47" i="13"/>
  <c r="AG48" i="13"/>
  <c r="AG51" i="13"/>
  <c r="AG52" i="13"/>
</calcChain>
</file>

<file path=xl/sharedStrings.xml><?xml version="1.0" encoding="utf-8"?>
<sst xmlns="http://schemas.openxmlformats.org/spreadsheetml/2006/main" count="407" uniqueCount="146">
  <si>
    <t>IA</t>
  </si>
  <si>
    <t>AM</t>
  </si>
  <si>
    <t>PM</t>
  </si>
  <si>
    <t>TOTAL</t>
  </si>
  <si>
    <t>WP</t>
  </si>
  <si>
    <t>IP</t>
  </si>
  <si>
    <t>Project</t>
  </si>
  <si>
    <t>Prob</t>
  </si>
  <si>
    <t>Start date</t>
  </si>
  <si>
    <t>TOTAL PROJECT HRS</t>
  </si>
  <si>
    <t>End date</t>
  </si>
  <si>
    <t>TPM</t>
  </si>
  <si>
    <t>DS</t>
  </si>
  <si>
    <t>DEV</t>
  </si>
  <si>
    <t>SUP</t>
  </si>
  <si>
    <t>Opsweb improvements</t>
  </si>
  <si>
    <t>Lewisham intranet</t>
  </si>
  <si>
    <t>EXT</t>
  </si>
  <si>
    <t>OCTOBER</t>
  </si>
  <si>
    <t>SMARTTouch site</t>
  </si>
  <si>
    <t>RSSB</t>
  </si>
  <si>
    <t>NOVEMBER</t>
  </si>
  <si>
    <t>DECEMBER</t>
  </si>
  <si>
    <t>COPY</t>
  </si>
  <si>
    <t>UPLD</t>
  </si>
  <si>
    <t>SPDEV</t>
  </si>
  <si>
    <t>AUG</t>
  </si>
  <si>
    <t xml:space="preserve">Project </t>
  </si>
  <si>
    <t>DPDEV</t>
  </si>
  <si>
    <t>Start</t>
  </si>
  <si>
    <t>End</t>
  </si>
  <si>
    <t>ASP SSG website IA &amp; Design</t>
  </si>
  <si>
    <t>213B_ASP_US_Website</t>
  </si>
  <si>
    <t>TMEA Maintenance</t>
  </si>
  <si>
    <t>EMEA Zone Maintenance</t>
  </si>
  <si>
    <t>EES EMEA Maintenance</t>
  </si>
  <si>
    <t>Nuffield WebSite maintenance</t>
  </si>
  <si>
    <t>ASP EMEA Maintenance</t>
  </si>
  <si>
    <t>YBO Maintenance</t>
  </si>
  <si>
    <t>Splenacol maintenance</t>
  </si>
  <si>
    <t>B&amp;L maintenance</t>
  </si>
  <si>
    <t xml:space="preserve">EMEA Zone UKIRL Maintenance </t>
  </si>
  <si>
    <t>Presbyopia maintenance</t>
  </si>
  <si>
    <t>SoTM maintenance</t>
  </si>
  <si>
    <t>Cordis Circle Maintenance</t>
  </si>
  <si>
    <t>Opsweb maintenance</t>
  </si>
  <si>
    <t>LifeScan UK maintenance</t>
  </si>
  <si>
    <t>SEP</t>
  </si>
  <si>
    <t>OCT</t>
  </si>
  <si>
    <t>NOV</t>
  </si>
  <si>
    <t>DEC</t>
  </si>
  <si>
    <t>AVAILABLE</t>
  </si>
  <si>
    <t>BY TEAM</t>
  </si>
  <si>
    <t>DIFFERENCE</t>
  </si>
  <si>
    <t>DIFFERENCE DAYS</t>
  </si>
  <si>
    <t>Leave (inc public, annual, paternity, other)</t>
  </si>
  <si>
    <t>JAN</t>
  </si>
  <si>
    <t>FEB</t>
  </si>
  <si>
    <t>Status</t>
  </si>
  <si>
    <t>Not won</t>
  </si>
  <si>
    <t>Novartis</t>
  </si>
  <si>
    <t xml:space="preserve">Caroline </t>
  </si>
  <si>
    <t>Sam</t>
  </si>
  <si>
    <t>JT</t>
  </si>
  <si>
    <t>Anthony</t>
  </si>
  <si>
    <t>DD</t>
  </si>
  <si>
    <t>Ben</t>
  </si>
  <si>
    <t>Taylor</t>
  </si>
  <si>
    <t>Kelly</t>
  </si>
  <si>
    <t>Franz</t>
  </si>
  <si>
    <t>Hugh</t>
  </si>
  <si>
    <t>JB</t>
  </si>
  <si>
    <t>Nick</t>
  </si>
  <si>
    <t>Sirvan</t>
  </si>
  <si>
    <t>Marian</t>
  </si>
  <si>
    <t>DK</t>
  </si>
  <si>
    <t>JANUARY</t>
  </si>
  <si>
    <t>FEBRUARY</t>
  </si>
  <si>
    <t>Olga</t>
  </si>
  <si>
    <t>Visioncare</t>
  </si>
  <si>
    <t>Gap Analysis</t>
  </si>
  <si>
    <t>Won</t>
  </si>
  <si>
    <t>NH CRM</t>
  </si>
  <si>
    <t>Vision Care Gap analysis</t>
  </si>
  <si>
    <t>MAR</t>
  </si>
  <si>
    <t>MARCH</t>
  </si>
  <si>
    <t>Powerhouse Phase 2</t>
  </si>
  <si>
    <t>Mars</t>
  </si>
  <si>
    <t>OCD</t>
  </si>
  <si>
    <t>EMEA intranet</t>
  </si>
  <si>
    <t>DePuy EMEA</t>
  </si>
  <si>
    <t>Interim intranet changes</t>
  </si>
  <si>
    <t>OCD EMEA intranet</t>
  </si>
  <si>
    <t>Learning Journey metrics</t>
  </si>
  <si>
    <t>DePuy intranet changes</t>
  </si>
  <si>
    <t>Elisa</t>
  </si>
  <si>
    <t>Hrs</t>
  </si>
  <si>
    <t>Leave</t>
  </si>
  <si>
    <t>Company</t>
  </si>
  <si>
    <t>Value (£)</t>
  </si>
  <si>
    <t>type</t>
  </si>
  <si>
    <t>Lewisham College</t>
  </si>
  <si>
    <t>Hot Spot (for intranet</t>
  </si>
  <si>
    <t>Nuffield Health</t>
  </si>
  <si>
    <t>Body Navigator</t>
  </si>
  <si>
    <t>Physio Network Expansion</t>
  </si>
  <si>
    <t>30 Hospital Microsites</t>
  </si>
  <si>
    <t>Consultant Microsites - 200 in 2013</t>
  </si>
  <si>
    <t>RRUKA support</t>
  </si>
  <si>
    <t>WS</t>
  </si>
  <si>
    <t>GrowthLab Intranet</t>
  </si>
  <si>
    <t>Glossary Module</t>
  </si>
  <si>
    <t>Rate</t>
  </si>
  <si>
    <t>Phase 3 - content and build</t>
  </si>
  <si>
    <t>Phase 2 - IA and design</t>
  </si>
  <si>
    <t>Maint.</t>
  </si>
  <si>
    <t>Client</t>
  </si>
  <si>
    <t>NH</t>
  </si>
  <si>
    <t>MDD</t>
  </si>
  <si>
    <t>VisionCare</t>
  </si>
  <si>
    <t>DePuy</t>
  </si>
  <si>
    <t>ASP</t>
  </si>
  <si>
    <t>Ethicon</t>
  </si>
  <si>
    <t>McNeil</t>
  </si>
  <si>
    <t>B&amp;L</t>
  </si>
  <si>
    <t>Cordis</t>
  </si>
  <si>
    <t>Lifescan</t>
  </si>
  <si>
    <t>Energy</t>
  </si>
  <si>
    <t>Lewisham</t>
  </si>
  <si>
    <t>Better World Walk</t>
  </si>
  <si>
    <t>Value</t>
  </si>
  <si>
    <t>APR</t>
  </si>
  <si>
    <t>MAY</t>
  </si>
  <si>
    <t>JUN</t>
  </si>
  <si>
    <t>Opsweb re-platform fund</t>
  </si>
  <si>
    <t>BWW animation</t>
  </si>
  <si>
    <t>Brand portals</t>
  </si>
  <si>
    <t>Splenda Nadia updates</t>
  </si>
  <si>
    <t>RRUKA maintenance</t>
  </si>
  <si>
    <t>APRIL</t>
  </si>
  <si>
    <t>JUNE</t>
  </si>
  <si>
    <t>PM 20</t>
  </si>
  <si>
    <t>Are we missing any projects?</t>
  </si>
  <si>
    <t>When maintenance projects are due to end and when?</t>
  </si>
  <si>
    <t>How much time should team members have available each day?</t>
  </si>
  <si>
    <t>Does Hugh have too much TPM time allocated - can this reduce with Anthony working on projects instead of Caroline?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</si>
</sst>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£&quot;#,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theme="0"/>
      <name val="Calibri"/>
      <scheme val="minor"/>
    </font>
    <font>
      <b/>
      <sz val="11"/>
      <name val="Calibri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1"/>
      <color theme="4"/>
      <name val="Calibri"/>
      <scheme val="minor"/>
    </font>
    <font>
      <sz val="16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9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2" xfId="0" applyBorder="1"/>
    <xf numFmtId="0" fontId="1" fillId="0" borderId="0" xfId="0" applyFont="1"/>
    <xf numFmtId="15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" fontId="0" fillId="3" borderId="2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4" fillId="0" borderId="0" xfId="0" applyNumberFormat="1" applyFont="1" applyFill="1" applyBorder="1"/>
    <xf numFmtId="0" fontId="0" fillId="0" borderId="0" xfId="0" applyFill="1"/>
    <xf numFmtId="15" fontId="0" fillId="0" borderId="8" xfId="0" applyNumberFormat="1" applyBorder="1"/>
    <xf numFmtId="1" fontId="0" fillId="0" borderId="8" xfId="0" applyNumberFormat="1" applyBorder="1"/>
    <xf numFmtId="1" fontId="0" fillId="0" borderId="0" xfId="0" applyNumberFormat="1" applyFill="1"/>
    <xf numFmtId="0" fontId="1" fillId="5" borderId="0" xfId="0" applyFont="1" applyFill="1"/>
    <xf numFmtId="15" fontId="1" fillId="5" borderId="0" xfId="0" applyNumberFormat="1" applyFont="1" applyFill="1"/>
    <xf numFmtId="15" fontId="1" fillId="5" borderId="8" xfId="0" applyNumberFormat="1" applyFont="1" applyFill="1" applyBorder="1"/>
    <xf numFmtId="0" fontId="0" fillId="5" borderId="0" xfId="0" applyFill="1"/>
    <xf numFmtId="15" fontId="0" fillId="0" borderId="2" xfId="0" applyNumberFormat="1" applyBorder="1"/>
    <xf numFmtId="15" fontId="0" fillId="0" borderId="9" xfId="0" applyNumberFormat="1" applyBorder="1"/>
    <xf numFmtId="1" fontId="0" fillId="0" borderId="8" xfId="0" applyNumberFormat="1" applyFill="1" applyBorder="1"/>
    <xf numFmtId="15" fontId="0" fillId="0" borderId="0" xfId="0" applyNumberFormat="1" applyFill="1"/>
    <xf numFmtId="0" fontId="4" fillId="0" borderId="0" xfId="0" applyFont="1" applyFill="1"/>
    <xf numFmtId="0" fontId="0" fillId="0" borderId="0" xfId="0" applyBorder="1"/>
    <xf numFmtId="0" fontId="6" fillId="6" borderId="6" xfId="0" applyFont="1" applyFill="1" applyBorder="1"/>
    <xf numFmtId="0" fontId="7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6" fillId="6" borderId="0" xfId="0" applyFont="1" applyFill="1" applyBorder="1"/>
    <xf numFmtId="15" fontId="4" fillId="0" borderId="0" xfId="0" applyNumberFormat="1" applyFont="1" applyFill="1"/>
    <xf numFmtId="0" fontId="0" fillId="0" borderId="8" xfId="0" applyFill="1" applyBorder="1"/>
    <xf numFmtId="15" fontId="0" fillId="0" borderId="8" xfId="0" applyNumberFormat="1" applyFill="1" applyBorder="1"/>
    <xf numFmtId="1" fontId="0" fillId="0" borderId="0" xfId="0" applyNumberFormat="1" applyFill="1" applyBorder="1"/>
    <xf numFmtId="3" fontId="0" fillId="0" borderId="0" xfId="0" applyNumberFormat="1"/>
    <xf numFmtId="1" fontId="4" fillId="0" borderId="0" xfId="0" applyNumberFormat="1" applyFont="1" applyFill="1"/>
    <xf numFmtId="15" fontId="4" fillId="0" borderId="8" xfId="0" applyNumberFormat="1" applyFont="1" applyFill="1" applyBorder="1"/>
    <xf numFmtId="164" fontId="0" fillId="0" borderId="8" xfId="0" applyNumberFormat="1" applyBorder="1"/>
    <xf numFmtId="164" fontId="1" fillId="5" borderId="8" xfId="0" applyNumberFormat="1" applyFont="1" applyFill="1" applyBorder="1"/>
    <xf numFmtId="164" fontId="0" fillId="0" borderId="9" xfId="0" applyNumberFormat="1" applyBorder="1"/>
    <xf numFmtId="0" fontId="4" fillId="0" borderId="8" xfId="0" applyFont="1" applyFill="1" applyBorder="1"/>
    <xf numFmtId="1" fontId="5" fillId="5" borderId="6" xfId="0" applyNumberFormat="1" applyFont="1" applyFill="1" applyBorder="1"/>
    <xf numFmtId="1" fontId="5" fillId="5" borderId="7" xfId="0" applyNumberFormat="1" applyFont="1" applyFill="1" applyBorder="1"/>
    <xf numFmtId="1" fontId="0" fillId="0" borderId="9" xfId="0" applyNumberFormat="1" applyBorder="1"/>
    <xf numFmtId="0" fontId="9" fillId="0" borderId="0" xfId="0" applyFont="1" applyFill="1"/>
    <xf numFmtId="15" fontId="9" fillId="0" borderId="0" xfId="0" applyNumberFormat="1" applyFont="1" applyFill="1"/>
    <xf numFmtId="15" fontId="9" fillId="0" borderId="8" xfId="0" applyNumberFormat="1" applyFont="1" applyFill="1" applyBorder="1"/>
    <xf numFmtId="0" fontId="9" fillId="0" borderId="8" xfId="0" applyFont="1" applyFill="1" applyBorder="1"/>
    <xf numFmtId="1" fontId="9" fillId="0" borderId="0" xfId="0" applyNumberFormat="1" applyFont="1" applyFill="1"/>
    <xf numFmtId="1" fontId="9" fillId="0" borderId="8" xfId="0" applyNumberFormat="1" applyFont="1" applyFill="1" applyBorder="1"/>
    <xf numFmtId="1" fontId="9" fillId="0" borderId="0" xfId="0" applyNumberFormat="1" applyFont="1" applyFill="1" applyBorder="1"/>
    <xf numFmtId="0" fontId="10" fillId="0" borderId="0" xfId="0" applyFont="1" applyFill="1"/>
    <xf numFmtId="15" fontId="10" fillId="0" borderId="0" xfId="0" applyNumberFormat="1" applyFont="1" applyFill="1"/>
    <xf numFmtId="15" fontId="10" fillId="0" borderId="8" xfId="0" applyNumberFormat="1" applyFont="1" applyFill="1" applyBorder="1"/>
    <xf numFmtId="0" fontId="10" fillId="0" borderId="8" xfId="0" applyFont="1" applyFill="1" applyBorder="1"/>
    <xf numFmtId="1" fontId="10" fillId="0" borderId="0" xfId="0" applyNumberFormat="1" applyFont="1" applyFill="1"/>
    <xf numFmtId="1" fontId="10" fillId="0" borderId="8" xfId="0" applyNumberFormat="1" applyFont="1" applyFill="1" applyBorder="1"/>
    <xf numFmtId="0" fontId="9" fillId="0" borderId="0" xfId="0" applyFont="1"/>
    <xf numFmtId="1" fontId="4" fillId="0" borderId="8" xfId="0" applyNumberFormat="1" applyFont="1" applyFill="1" applyBorder="1"/>
    <xf numFmtId="164" fontId="0" fillId="0" borderId="3" xfId="0" applyNumberFormat="1" applyBorder="1"/>
    <xf numFmtId="164" fontId="1" fillId="5" borderId="3" xfId="0" applyNumberFormat="1" applyFont="1" applyFill="1" applyBorder="1"/>
    <xf numFmtId="0" fontId="0" fillId="0" borderId="3" xfId="0" applyFill="1" applyBorder="1"/>
    <xf numFmtId="0" fontId="9" fillId="0" borderId="3" xfId="0" applyFont="1" applyFill="1" applyBorder="1"/>
    <xf numFmtId="0" fontId="4" fillId="0" borderId="3" xfId="0" applyFont="1" applyFill="1" applyBorder="1"/>
    <xf numFmtId="0" fontId="10" fillId="0" borderId="3" xfId="0" applyFont="1" applyFill="1" applyBorder="1"/>
    <xf numFmtId="164" fontId="0" fillId="0" borderId="5" xfId="0" applyNumberFormat="1" applyBorder="1"/>
    <xf numFmtId="1" fontId="11" fillId="4" borderId="10" xfId="0" applyNumberFormat="1" applyFont="1" applyFill="1" applyBorder="1"/>
    <xf numFmtId="1" fontId="11" fillId="4" borderId="11" xfId="0" applyNumberFormat="1" applyFont="1" applyFill="1" applyBorder="1"/>
    <xf numFmtId="1" fontId="11" fillId="4" borderId="12" xfId="0" applyNumberFormat="1" applyFont="1" applyFill="1" applyBorder="1"/>
    <xf numFmtId="164" fontId="11" fillId="4" borderId="12" xfId="0" applyNumberFormat="1" applyFont="1" applyFill="1" applyBorder="1"/>
    <xf numFmtId="164" fontId="11" fillId="4" borderId="13" xfId="0" applyNumberFormat="1" applyFont="1" applyFill="1" applyBorder="1"/>
    <xf numFmtId="1" fontId="0" fillId="0" borderId="1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16" fontId="0" fillId="0" borderId="0" xfId="0" applyNumberFormat="1"/>
    <xf numFmtId="165" fontId="0" fillId="0" borderId="8" xfId="0" applyNumberFormat="1" applyBorder="1"/>
    <xf numFmtId="165" fontId="1" fillId="5" borderId="8" xfId="0" applyNumberFormat="1" applyFont="1" applyFill="1" applyBorder="1"/>
    <xf numFmtId="165" fontId="0" fillId="0" borderId="8" xfId="0" applyNumberFormat="1" applyFill="1" applyBorder="1"/>
    <xf numFmtId="165" fontId="0" fillId="0" borderId="9" xfId="0" applyNumberFormat="1" applyBorder="1"/>
    <xf numFmtId="165" fontId="11" fillId="4" borderId="12" xfId="0" applyNumberFormat="1" applyFont="1" applyFill="1" applyBorder="1"/>
    <xf numFmtId="0" fontId="0" fillId="0" borderId="8" xfId="0" applyBorder="1"/>
    <xf numFmtId="3" fontId="9" fillId="0" borderId="3" xfId="0" applyNumberFormat="1" applyFont="1" applyFill="1" applyBorder="1"/>
    <xf numFmtId="165" fontId="4" fillId="0" borderId="8" xfId="0" applyNumberFormat="1" applyFont="1" applyFill="1" applyBorder="1"/>
    <xf numFmtId="3" fontId="4" fillId="0" borderId="3" xfId="0" applyNumberFormat="1" applyFont="1" applyFill="1" applyBorder="1"/>
    <xf numFmtId="165" fontId="9" fillId="0" borderId="8" xfId="0" applyNumberFormat="1" applyFont="1" applyFill="1" applyBorder="1"/>
    <xf numFmtId="0" fontId="13" fillId="0" borderId="0" xfId="0" applyFont="1" applyFill="1"/>
    <xf numFmtId="15" fontId="13" fillId="0" borderId="0" xfId="0" applyNumberFormat="1" applyFont="1" applyFill="1"/>
    <xf numFmtId="15" fontId="13" fillId="0" borderId="8" xfId="0" applyNumberFormat="1" applyFont="1" applyFill="1" applyBorder="1"/>
    <xf numFmtId="0" fontId="13" fillId="0" borderId="8" xfId="0" applyFont="1" applyFill="1" applyBorder="1"/>
    <xf numFmtId="165" fontId="13" fillId="0" borderId="8" xfId="0" applyNumberFormat="1" applyFont="1" applyFill="1" applyBorder="1"/>
    <xf numFmtId="0" fontId="13" fillId="0" borderId="3" xfId="0" applyFont="1" applyFill="1" applyBorder="1"/>
    <xf numFmtId="1" fontId="13" fillId="0" borderId="0" xfId="0" applyNumberFormat="1" applyFont="1" applyFill="1"/>
    <xf numFmtId="1" fontId="13" fillId="0" borderId="8" xfId="0" applyNumberFormat="1" applyFont="1" applyFill="1" applyBorder="1"/>
    <xf numFmtId="0" fontId="0" fillId="9" borderId="0" xfId="0" applyFill="1"/>
    <xf numFmtId="15" fontId="0" fillId="9" borderId="0" xfId="0" applyNumberFormat="1" applyFill="1"/>
    <xf numFmtId="15" fontId="0" fillId="9" borderId="8" xfId="0" applyNumberFormat="1" applyFill="1" applyBorder="1"/>
    <xf numFmtId="0" fontId="0" fillId="9" borderId="8" xfId="0" applyFill="1" applyBorder="1"/>
    <xf numFmtId="165" fontId="0" fillId="9" borderId="8" xfId="0" applyNumberFormat="1" applyFill="1" applyBorder="1"/>
    <xf numFmtId="1" fontId="0" fillId="9" borderId="3" xfId="0" applyNumberFormat="1" applyFill="1" applyBorder="1"/>
    <xf numFmtId="1" fontId="0" fillId="9" borderId="0" xfId="0" applyNumberFormat="1" applyFill="1"/>
    <xf numFmtId="1" fontId="0" fillId="9" borderId="8" xfId="0" applyNumberFormat="1" applyFill="1" applyBorder="1"/>
    <xf numFmtId="1" fontId="13" fillId="0" borderId="3" xfId="0" applyNumberFormat="1" applyFont="1" applyFill="1" applyBorder="1"/>
    <xf numFmtId="0" fontId="14" fillId="0" borderId="0" xfId="0" applyFont="1"/>
  </cellXfs>
  <cellStyles count="9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Normal" xfId="0" builtinId="0"/>
  </cellStyles>
  <dxfs count="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9" Type="http://schemas.openxmlformats.org/officeDocument/2006/relationships/calcChain" Target="calcChain.xml"/><Relationship Id="rId3" Type="http://schemas.openxmlformats.org/officeDocument/2006/relationships/worksheet" Target="worksheets/sheet3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52"/>
  <sheetViews>
    <sheetView tabSelected="1" workbookViewId="0">
      <pane xSplit="62" ySplit="2" topLeftCell="BK3" activePane="bottomRight" state="frozen"/>
      <selection pane="topRight" activeCell="BK1" sqref="BK1"/>
      <selection pane="bottomLeft" activeCell="A3" sqref="A3"/>
      <selection pane="bottomRight" activeCell="O28" sqref="O28"/>
    </sheetView>
  </sheetViews>
  <sheetFormatPr baseColWidth="10" defaultColWidth="8.83203125" defaultRowHeight="14" x14ac:dyDescent="0"/>
  <cols>
    <col min="1" max="1" width="8.5" customWidth="1"/>
    <col min="2" max="2" width="13.1640625" customWidth="1"/>
    <col min="3" max="3" width="33.83203125" customWidth="1"/>
    <col min="4" max="4" width="11.1640625" style="3" customWidth="1"/>
    <col min="5" max="5" width="11.1640625" style="11" customWidth="1"/>
    <col min="6" max="6" width="5.83203125" style="38" customWidth="1"/>
    <col min="7" max="7" width="8.6640625" style="80" customWidth="1"/>
    <col min="8" max="8" width="5.6640625" style="60" customWidth="1"/>
    <col min="9" max="13" width="4.6640625" style="4" customWidth="1"/>
    <col min="14" max="16" width="4.6640625" style="5" customWidth="1"/>
    <col min="17" max="17" width="4.6640625" style="4" customWidth="1"/>
    <col min="18" max="18" width="4.6640625" style="12" customWidth="1"/>
    <col min="19" max="28" width="4.6640625" style="4" hidden="1" customWidth="1"/>
    <col min="29" max="29" width="4.6640625" style="12" hidden="1" customWidth="1"/>
    <col min="30" max="39" width="4.6640625" style="4" hidden="1" customWidth="1"/>
    <col min="40" max="40" width="4.6640625" style="12" hidden="1" customWidth="1"/>
    <col min="41" max="50" width="4.6640625" style="4" hidden="1" customWidth="1"/>
    <col min="51" max="51" width="4.6640625" style="12" hidden="1" customWidth="1"/>
    <col min="52" max="61" width="4.6640625" style="4" hidden="1" customWidth="1"/>
    <col min="62" max="62" width="4.6640625" style="12" hidden="1" customWidth="1"/>
    <col min="63" max="71" width="4.6640625" style="4" hidden="1" customWidth="1"/>
    <col min="72" max="72" width="4.6640625" style="12" hidden="1" customWidth="1"/>
    <col min="73" max="81" width="4.6640625" style="4" hidden="1" customWidth="1"/>
    <col min="82" max="82" width="4.6640625" style="12" hidden="1" customWidth="1"/>
    <col min="83" max="91" width="4.6640625" style="4" customWidth="1"/>
    <col min="92" max="92" width="4.6640625" style="12" customWidth="1"/>
    <col min="93" max="101" width="4.5" customWidth="1"/>
    <col min="102" max="102" width="4.5" style="85" customWidth="1"/>
    <col min="103" max="111" width="4.5" customWidth="1"/>
    <col min="112" max="112" width="4.5" style="85" customWidth="1"/>
    <col min="113" max="121" width="4.5" customWidth="1"/>
    <col min="122" max="122" width="4.5" style="85" customWidth="1"/>
    <col min="123" max="131" width="4.5" customWidth="1"/>
    <col min="132" max="132" width="4.5" style="85" customWidth="1"/>
  </cols>
  <sheetData>
    <row r="1" spans="1:132">
      <c r="I1" s="73" t="s">
        <v>9</v>
      </c>
      <c r="J1" s="72"/>
      <c r="K1" s="72"/>
      <c r="L1" s="72"/>
      <c r="M1" s="72"/>
      <c r="N1" s="72"/>
      <c r="O1" s="72"/>
      <c r="P1" s="72"/>
      <c r="Q1" s="72"/>
      <c r="R1" s="72"/>
      <c r="S1" s="72" t="s">
        <v>26</v>
      </c>
      <c r="T1" s="72"/>
      <c r="U1" s="72"/>
      <c r="V1" s="72"/>
      <c r="W1" s="72"/>
      <c r="X1" s="72"/>
      <c r="Y1" s="72"/>
      <c r="Z1" s="72"/>
      <c r="AA1" s="72"/>
      <c r="AB1" s="72"/>
      <c r="AC1" s="72"/>
      <c r="AD1" s="72" t="s">
        <v>47</v>
      </c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 t="s">
        <v>48</v>
      </c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 t="s">
        <v>49</v>
      </c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 t="s">
        <v>50</v>
      </c>
      <c r="BL1" s="72"/>
      <c r="BM1" s="72"/>
      <c r="BN1" s="72"/>
      <c r="BO1" s="72"/>
      <c r="BP1" s="72"/>
      <c r="BQ1" s="72"/>
      <c r="BR1" s="72"/>
      <c r="BS1" s="72"/>
      <c r="BT1" s="72"/>
      <c r="BU1" s="72" t="s">
        <v>56</v>
      </c>
      <c r="BV1" s="72"/>
      <c r="BW1" s="72"/>
      <c r="BX1" s="72"/>
      <c r="BY1" s="72"/>
      <c r="BZ1" s="72"/>
      <c r="CA1" s="72"/>
      <c r="CB1" s="72"/>
      <c r="CC1" s="72"/>
      <c r="CD1" s="72"/>
      <c r="CE1" s="72" t="s">
        <v>57</v>
      </c>
      <c r="CF1" s="72"/>
      <c r="CG1" s="72"/>
      <c r="CH1" s="72"/>
      <c r="CI1" s="72"/>
      <c r="CJ1" s="72"/>
      <c r="CK1" s="72"/>
      <c r="CL1" s="72"/>
      <c r="CM1" s="72"/>
      <c r="CN1" s="72"/>
      <c r="CO1" s="72" t="s">
        <v>84</v>
      </c>
      <c r="CP1" s="72"/>
      <c r="CQ1" s="72"/>
      <c r="CR1" s="72"/>
      <c r="CS1" s="72"/>
      <c r="CT1" s="72"/>
      <c r="CU1" s="72"/>
      <c r="CV1" s="72"/>
      <c r="CW1" s="72"/>
      <c r="CX1" s="72"/>
      <c r="CY1" s="72" t="s">
        <v>131</v>
      </c>
      <c r="CZ1" s="72"/>
      <c r="DA1" s="72"/>
      <c r="DB1" s="72"/>
      <c r="DC1" s="72"/>
      <c r="DD1" s="72"/>
      <c r="DE1" s="72"/>
      <c r="DF1" s="72"/>
      <c r="DG1" s="72"/>
      <c r="DH1" s="72"/>
      <c r="DI1" s="72" t="s">
        <v>132</v>
      </c>
      <c r="DJ1" s="72"/>
      <c r="DK1" s="72"/>
      <c r="DL1" s="72"/>
      <c r="DM1" s="72"/>
      <c r="DN1" s="72"/>
      <c r="DO1" s="72"/>
      <c r="DP1" s="72"/>
      <c r="DQ1" s="72"/>
      <c r="DR1" s="72"/>
      <c r="DS1" s="72" t="s">
        <v>133</v>
      </c>
      <c r="DT1" s="72"/>
      <c r="DU1" s="72"/>
      <c r="DV1" s="72"/>
      <c r="DW1" s="72"/>
      <c r="DX1" s="72"/>
      <c r="DY1" s="72"/>
      <c r="DZ1" s="72"/>
      <c r="EA1" s="72"/>
      <c r="EB1" s="72"/>
    </row>
    <row r="2" spans="1:132" s="17" customFormat="1">
      <c r="A2" s="14" t="s">
        <v>58</v>
      </c>
      <c r="B2" s="14" t="s">
        <v>116</v>
      </c>
      <c r="C2" s="14" t="s">
        <v>27</v>
      </c>
      <c r="D2" s="15" t="s">
        <v>29</v>
      </c>
      <c r="E2" s="16" t="s">
        <v>30</v>
      </c>
      <c r="F2" s="39" t="s">
        <v>7</v>
      </c>
      <c r="G2" s="81" t="s">
        <v>130</v>
      </c>
      <c r="H2" s="61" t="s">
        <v>96</v>
      </c>
      <c r="I2" s="42" t="s">
        <v>2</v>
      </c>
      <c r="J2" s="42" t="s">
        <v>11</v>
      </c>
      <c r="K2" s="42" t="s">
        <v>0</v>
      </c>
      <c r="L2" s="42" t="s">
        <v>12</v>
      </c>
      <c r="M2" s="42" t="s">
        <v>23</v>
      </c>
      <c r="N2" s="42" t="s">
        <v>24</v>
      </c>
      <c r="O2" s="42" t="s">
        <v>28</v>
      </c>
      <c r="P2" s="42" t="s">
        <v>25</v>
      </c>
      <c r="Q2" s="42" t="s">
        <v>14</v>
      </c>
      <c r="R2" s="43" t="s">
        <v>17</v>
      </c>
      <c r="S2" s="42" t="s">
        <v>2</v>
      </c>
      <c r="T2" s="42" t="s">
        <v>1</v>
      </c>
      <c r="U2" s="42" t="s">
        <v>11</v>
      </c>
      <c r="V2" s="42" t="s">
        <v>0</v>
      </c>
      <c r="W2" s="42" t="s">
        <v>12</v>
      </c>
      <c r="X2" s="42" t="s">
        <v>23</v>
      </c>
      <c r="Y2" s="42" t="s">
        <v>24</v>
      </c>
      <c r="Z2" s="42" t="s">
        <v>28</v>
      </c>
      <c r="AA2" s="42" t="s">
        <v>25</v>
      </c>
      <c r="AB2" s="42" t="s">
        <v>14</v>
      </c>
      <c r="AC2" s="43" t="s">
        <v>17</v>
      </c>
      <c r="AD2" s="42" t="s">
        <v>2</v>
      </c>
      <c r="AE2" s="42" t="s">
        <v>1</v>
      </c>
      <c r="AF2" s="42" t="s">
        <v>11</v>
      </c>
      <c r="AG2" s="42" t="s">
        <v>0</v>
      </c>
      <c r="AH2" s="42" t="s">
        <v>12</v>
      </c>
      <c r="AI2" s="42" t="s">
        <v>23</v>
      </c>
      <c r="AJ2" s="42" t="s">
        <v>24</v>
      </c>
      <c r="AK2" s="42" t="s">
        <v>28</v>
      </c>
      <c r="AL2" s="42" t="s">
        <v>25</v>
      </c>
      <c r="AM2" s="42" t="s">
        <v>14</v>
      </c>
      <c r="AN2" s="43" t="s">
        <v>17</v>
      </c>
      <c r="AO2" s="42" t="s">
        <v>2</v>
      </c>
      <c r="AP2" s="42" t="s">
        <v>1</v>
      </c>
      <c r="AQ2" s="42" t="s">
        <v>11</v>
      </c>
      <c r="AR2" s="42" t="s">
        <v>0</v>
      </c>
      <c r="AS2" s="42" t="s">
        <v>12</v>
      </c>
      <c r="AT2" s="42" t="s">
        <v>23</v>
      </c>
      <c r="AU2" s="42" t="s">
        <v>24</v>
      </c>
      <c r="AV2" s="42" t="s">
        <v>28</v>
      </c>
      <c r="AW2" s="42" t="s">
        <v>25</v>
      </c>
      <c r="AX2" s="42" t="s">
        <v>14</v>
      </c>
      <c r="AY2" s="43" t="s">
        <v>17</v>
      </c>
      <c r="AZ2" s="42" t="s">
        <v>2</v>
      </c>
      <c r="BA2" s="42" t="s">
        <v>1</v>
      </c>
      <c r="BB2" s="42" t="s">
        <v>11</v>
      </c>
      <c r="BC2" s="42" t="s">
        <v>0</v>
      </c>
      <c r="BD2" s="42" t="s">
        <v>12</v>
      </c>
      <c r="BE2" s="42" t="s">
        <v>23</v>
      </c>
      <c r="BF2" s="42" t="s">
        <v>24</v>
      </c>
      <c r="BG2" s="42" t="s">
        <v>28</v>
      </c>
      <c r="BH2" s="42" t="s">
        <v>25</v>
      </c>
      <c r="BI2" s="42" t="s">
        <v>14</v>
      </c>
      <c r="BJ2" s="43" t="s">
        <v>17</v>
      </c>
      <c r="BK2" s="42" t="s">
        <v>2</v>
      </c>
      <c r="BL2" s="42" t="s">
        <v>11</v>
      </c>
      <c r="BM2" s="42" t="s">
        <v>0</v>
      </c>
      <c r="BN2" s="42" t="s">
        <v>12</v>
      </c>
      <c r="BO2" s="42" t="s">
        <v>23</v>
      </c>
      <c r="BP2" s="42" t="s">
        <v>24</v>
      </c>
      <c r="BQ2" s="42" t="s">
        <v>28</v>
      </c>
      <c r="BR2" s="42" t="s">
        <v>25</v>
      </c>
      <c r="BS2" s="42" t="s">
        <v>14</v>
      </c>
      <c r="BT2" s="43" t="s">
        <v>17</v>
      </c>
      <c r="BU2" s="42" t="s">
        <v>2</v>
      </c>
      <c r="BV2" s="42" t="s">
        <v>11</v>
      </c>
      <c r="BW2" s="42" t="s">
        <v>0</v>
      </c>
      <c r="BX2" s="42" t="s">
        <v>12</v>
      </c>
      <c r="BY2" s="42" t="s">
        <v>23</v>
      </c>
      <c r="BZ2" s="42" t="s">
        <v>24</v>
      </c>
      <c r="CA2" s="42" t="s">
        <v>28</v>
      </c>
      <c r="CB2" s="42" t="s">
        <v>25</v>
      </c>
      <c r="CC2" s="42" t="s">
        <v>14</v>
      </c>
      <c r="CD2" s="43" t="s">
        <v>17</v>
      </c>
      <c r="CE2" s="42" t="s">
        <v>2</v>
      </c>
      <c r="CF2" s="42" t="s">
        <v>11</v>
      </c>
      <c r="CG2" s="42" t="s">
        <v>0</v>
      </c>
      <c r="CH2" s="42" t="s">
        <v>12</v>
      </c>
      <c r="CI2" s="42" t="s">
        <v>23</v>
      </c>
      <c r="CJ2" s="42" t="s">
        <v>24</v>
      </c>
      <c r="CK2" s="42" t="s">
        <v>28</v>
      </c>
      <c r="CL2" s="42" t="s">
        <v>25</v>
      </c>
      <c r="CM2" s="42" t="s">
        <v>14</v>
      </c>
      <c r="CN2" s="43" t="s">
        <v>17</v>
      </c>
      <c r="CO2" s="42" t="s">
        <v>2</v>
      </c>
      <c r="CP2" s="42" t="s">
        <v>11</v>
      </c>
      <c r="CQ2" s="42" t="s">
        <v>0</v>
      </c>
      <c r="CR2" s="42" t="s">
        <v>12</v>
      </c>
      <c r="CS2" s="42" t="s">
        <v>23</v>
      </c>
      <c r="CT2" s="42" t="s">
        <v>24</v>
      </c>
      <c r="CU2" s="42" t="s">
        <v>28</v>
      </c>
      <c r="CV2" s="42" t="s">
        <v>25</v>
      </c>
      <c r="CW2" s="42" t="s">
        <v>14</v>
      </c>
      <c r="CX2" s="43" t="s">
        <v>17</v>
      </c>
      <c r="CY2" s="42" t="s">
        <v>2</v>
      </c>
      <c r="CZ2" s="42" t="s">
        <v>11</v>
      </c>
      <c r="DA2" s="42" t="s">
        <v>0</v>
      </c>
      <c r="DB2" s="42" t="s">
        <v>12</v>
      </c>
      <c r="DC2" s="42" t="s">
        <v>23</v>
      </c>
      <c r="DD2" s="42" t="s">
        <v>24</v>
      </c>
      <c r="DE2" s="42" t="s">
        <v>28</v>
      </c>
      <c r="DF2" s="42" t="s">
        <v>25</v>
      </c>
      <c r="DG2" s="42" t="s">
        <v>14</v>
      </c>
      <c r="DH2" s="43" t="s">
        <v>17</v>
      </c>
      <c r="DI2" s="42" t="s">
        <v>2</v>
      </c>
      <c r="DJ2" s="42" t="s">
        <v>11</v>
      </c>
      <c r="DK2" s="42" t="s">
        <v>0</v>
      </c>
      <c r="DL2" s="42" t="s">
        <v>12</v>
      </c>
      <c r="DM2" s="42" t="s">
        <v>23</v>
      </c>
      <c r="DN2" s="42" t="s">
        <v>24</v>
      </c>
      <c r="DO2" s="42" t="s">
        <v>28</v>
      </c>
      <c r="DP2" s="42" t="s">
        <v>25</v>
      </c>
      <c r="DQ2" s="42" t="s">
        <v>14</v>
      </c>
      <c r="DR2" s="43" t="s">
        <v>17</v>
      </c>
      <c r="DS2" s="42" t="s">
        <v>2</v>
      </c>
      <c r="DT2" s="42" t="s">
        <v>11</v>
      </c>
      <c r="DU2" s="42" t="s">
        <v>0</v>
      </c>
      <c r="DV2" s="42" t="s">
        <v>12</v>
      </c>
      <c r="DW2" s="42" t="s">
        <v>23</v>
      </c>
      <c r="DX2" s="42" t="s">
        <v>24</v>
      </c>
      <c r="DY2" s="42" t="s">
        <v>28</v>
      </c>
      <c r="DZ2" s="42" t="s">
        <v>25</v>
      </c>
      <c r="EA2" s="42" t="s">
        <v>14</v>
      </c>
      <c r="EB2" s="43" t="s">
        <v>17</v>
      </c>
    </row>
    <row r="3" spans="1:132" s="10" customFormat="1">
      <c r="A3" s="22" t="s">
        <v>81</v>
      </c>
      <c r="B3" s="22" t="s">
        <v>125</v>
      </c>
      <c r="C3" s="10" t="s">
        <v>19</v>
      </c>
      <c r="D3" s="21">
        <v>41214</v>
      </c>
      <c r="E3" s="33">
        <v>41365</v>
      </c>
      <c r="F3" s="32">
        <v>1</v>
      </c>
      <c r="G3" s="82">
        <v>18860</v>
      </c>
      <c r="H3" s="62">
        <v>285</v>
      </c>
      <c r="I3" s="13">
        <v>57</v>
      </c>
      <c r="J3" s="13">
        <v>5.1630434782608692</v>
      </c>
      <c r="K3" s="13">
        <v>60</v>
      </c>
      <c r="L3" s="13">
        <v>60</v>
      </c>
      <c r="M3" s="13">
        <v>0</v>
      </c>
      <c r="N3" s="13">
        <v>20</v>
      </c>
      <c r="O3" s="13">
        <v>60</v>
      </c>
      <c r="P3" s="13">
        <v>0</v>
      </c>
      <c r="Q3" s="13">
        <v>22</v>
      </c>
      <c r="R3" s="20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20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20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20">
        <v>0</v>
      </c>
      <c r="AZ3" s="13">
        <v>6.8840579710144922</v>
      </c>
      <c r="BA3" s="13">
        <v>10.326086956521738</v>
      </c>
      <c r="BB3" s="13">
        <v>1.7210144927536231</v>
      </c>
      <c r="BC3" s="13">
        <v>30.978260869565215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20">
        <v>0</v>
      </c>
      <c r="BK3" s="34">
        <v>0</v>
      </c>
      <c r="BL3" s="34">
        <v>0</v>
      </c>
      <c r="BM3" s="34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>
        <v>0</v>
      </c>
      <c r="BU3" s="34">
        <v>5</v>
      </c>
      <c r="BV3" s="34">
        <v>0</v>
      </c>
      <c r="BW3" s="34">
        <v>5</v>
      </c>
      <c r="BX3" s="34">
        <v>5</v>
      </c>
      <c r="BY3" s="34">
        <v>0</v>
      </c>
      <c r="BZ3" s="34">
        <v>0</v>
      </c>
      <c r="CA3" s="34">
        <v>5</v>
      </c>
      <c r="CB3" s="34">
        <v>0</v>
      </c>
      <c r="CC3" s="34">
        <v>0</v>
      </c>
      <c r="CD3" s="20">
        <v>0</v>
      </c>
      <c r="CE3" s="13">
        <v>10</v>
      </c>
      <c r="CF3" s="13">
        <v>0</v>
      </c>
      <c r="CG3" s="13">
        <v>10</v>
      </c>
      <c r="CH3" s="13">
        <v>10</v>
      </c>
      <c r="CI3" s="13">
        <v>0</v>
      </c>
      <c r="CJ3" s="13">
        <v>0</v>
      </c>
      <c r="CK3" s="13">
        <v>35</v>
      </c>
      <c r="CL3" s="13">
        <v>0</v>
      </c>
      <c r="CM3" s="13">
        <v>0</v>
      </c>
      <c r="CN3" s="20">
        <v>0</v>
      </c>
      <c r="CO3" s="13">
        <v>6.8840579710144922</v>
      </c>
      <c r="CP3" s="13">
        <v>1.7210144927536231</v>
      </c>
      <c r="CQ3" s="13">
        <v>0</v>
      </c>
      <c r="CR3" s="13">
        <v>0</v>
      </c>
      <c r="CS3" s="13">
        <v>0</v>
      </c>
      <c r="CT3" s="13">
        <f>N3</f>
        <v>20</v>
      </c>
      <c r="CU3" s="13">
        <v>20</v>
      </c>
      <c r="CV3" s="13">
        <v>0</v>
      </c>
      <c r="CW3" s="13">
        <f>Q3</f>
        <v>22</v>
      </c>
      <c r="CX3" s="20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20">
        <v>0</v>
      </c>
      <c r="DI3" s="13">
        <v>0</v>
      </c>
      <c r="DJ3" s="13">
        <v>0</v>
      </c>
      <c r="DK3" s="13">
        <v>0</v>
      </c>
      <c r="DL3" s="13">
        <v>0</v>
      </c>
      <c r="DM3" s="13">
        <v>0</v>
      </c>
      <c r="DN3" s="13">
        <v>0</v>
      </c>
      <c r="DO3" s="13">
        <v>0</v>
      </c>
      <c r="DP3" s="13">
        <v>0</v>
      </c>
      <c r="DQ3" s="13">
        <v>0</v>
      </c>
      <c r="DR3" s="20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20">
        <v>0</v>
      </c>
    </row>
    <row r="4" spans="1:132" s="45" customFormat="1">
      <c r="A4" s="45" t="s">
        <v>59</v>
      </c>
      <c r="B4" s="45" t="s">
        <v>127</v>
      </c>
      <c r="C4" s="58" t="s">
        <v>86</v>
      </c>
      <c r="D4" s="46">
        <v>41244</v>
      </c>
      <c r="E4" s="46">
        <v>41579</v>
      </c>
      <c r="F4" s="48">
        <v>0.7</v>
      </c>
      <c r="G4" s="82">
        <f>H4*92</f>
        <v>13432</v>
      </c>
      <c r="H4" s="63">
        <v>146</v>
      </c>
      <c r="I4" s="49">
        <v>36.5</v>
      </c>
      <c r="J4" s="49">
        <v>0</v>
      </c>
      <c r="K4" s="49">
        <v>18</v>
      </c>
      <c r="L4" s="49">
        <v>18</v>
      </c>
      <c r="M4" s="49">
        <v>0</v>
      </c>
      <c r="N4" s="49">
        <v>18</v>
      </c>
      <c r="O4" s="49">
        <v>0</v>
      </c>
      <c r="P4" s="49">
        <v>51</v>
      </c>
      <c r="Q4" s="49">
        <v>4</v>
      </c>
      <c r="R4" s="50">
        <v>0</v>
      </c>
      <c r="S4" s="49">
        <v>0</v>
      </c>
      <c r="T4" s="49">
        <v>0</v>
      </c>
      <c r="U4" s="49">
        <v>0</v>
      </c>
      <c r="V4" s="49">
        <v>0</v>
      </c>
      <c r="W4" s="49">
        <v>0</v>
      </c>
      <c r="X4" s="49">
        <v>0</v>
      </c>
      <c r="Y4" s="49">
        <v>0</v>
      </c>
      <c r="Z4" s="49">
        <v>0</v>
      </c>
      <c r="AA4" s="49">
        <v>0</v>
      </c>
      <c r="AB4" s="49">
        <v>0</v>
      </c>
      <c r="AC4" s="50">
        <v>0</v>
      </c>
      <c r="AD4" s="51">
        <v>0</v>
      </c>
      <c r="AE4" s="51">
        <v>0</v>
      </c>
      <c r="AF4" s="51">
        <v>0</v>
      </c>
      <c r="AG4" s="51">
        <v>0</v>
      </c>
      <c r="AH4" s="51">
        <v>0</v>
      </c>
      <c r="AI4" s="51">
        <v>0</v>
      </c>
      <c r="AJ4" s="51">
        <v>0</v>
      </c>
      <c r="AK4" s="51">
        <v>0</v>
      </c>
      <c r="AL4" s="51">
        <v>0</v>
      </c>
      <c r="AM4" s="51">
        <v>0</v>
      </c>
      <c r="AN4" s="50">
        <v>0</v>
      </c>
      <c r="AO4" s="49">
        <v>0</v>
      </c>
      <c r="AP4" s="49">
        <v>0</v>
      </c>
      <c r="AQ4" s="49">
        <v>0</v>
      </c>
      <c r="AR4" s="49">
        <v>0</v>
      </c>
      <c r="AS4" s="49">
        <v>0</v>
      </c>
      <c r="AT4" s="49">
        <v>0</v>
      </c>
      <c r="AU4" s="49">
        <v>0</v>
      </c>
      <c r="AV4" s="49">
        <v>0</v>
      </c>
      <c r="AW4" s="49">
        <v>0</v>
      </c>
      <c r="AX4" s="49">
        <v>0</v>
      </c>
      <c r="AY4" s="50">
        <v>0</v>
      </c>
      <c r="AZ4" s="49">
        <v>0</v>
      </c>
      <c r="BA4" s="49">
        <v>0</v>
      </c>
      <c r="BB4" s="49">
        <v>0</v>
      </c>
      <c r="BC4" s="49">
        <v>0</v>
      </c>
      <c r="BD4" s="49">
        <v>0</v>
      </c>
      <c r="BE4" s="49">
        <v>0</v>
      </c>
      <c r="BF4" s="49">
        <v>0</v>
      </c>
      <c r="BG4" s="49">
        <v>0</v>
      </c>
      <c r="BH4" s="49">
        <v>0</v>
      </c>
      <c r="BI4" s="49">
        <v>0</v>
      </c>
      <c r="BJ4" s="49">
        <v>0</v>
      </c>
      <c r="BK4" s="49">
        <v>0</v>
      </c>
      <c r="BL4" s="49">
        <v>0</v>
      </c>
      <c r="BM4" s="49">
        <v>0</v>
      </c>
      <c r="BN4" s="49">
        <v>0</v>
      </c>
      <c r="BO4" s="49">
        <v>0</v>
      </c>
      <c r="BP4" s="49">
        <v>0</v>
      </c>
      <c r="BQ4" s="49">
        <v>0</v>
      </c>
      <c r="BR4" s="49">
        <v>0</v>
      </c>
      <c r="BS4" s="49">
        <v>0</v>
      </c>
      <c r="BT4" s="49">
        <v>0</v>
      </c>
      <c r="BU4" s="49">
        <f>I4/11</f>
        <v>3.3181818181818183</v>
      </c>
      <c r="BV4" s="49">
        <f t="shared" ref="BV4:CD4" si="0">J4/11</f>
        <v>0</v>
      </c>
      <c r="BW4" s="49">
        <f t="shared" si="0"/>
        <v>1.6363636363636365</v>
      </c>
      <c r="BX4" s="49">
        <f t="shared" si="0"/>
        <v>1.6363636363636365</v>
      </c>
      <c r="BY4" s="49">
        <f t="shared" si="0"/>
        <v>0</v>
      </c>
      <c r="BZ4" s="49">
        <f t="shared" si="0"/>
        <v>1.6363636363636365</v>
      </c>
      <c r="CA4" s="49">
        <f t="shared" si="0"/>
        <v>0</v>
      </c>
      <c r="CB4" s="49">
        <f t="shared" si="0"/>
        <v>4.6363636363636367</v>
      </c>
      <c r="CC4" s="49">
        <f t="shared" si="0"/>
        <v>0.36363636363636365</v>
      </c>
      <c r="CD4" s="50">
        <f t="shared" si="0"/>
        <v>0</v>
      </c>
      <c r="CE4" s="49">
        <f>I4/11</f>
        <v>3.3181818181818183</v>
      </c>
      <c r="CF4" s="49">
        <f t="shared" ref="CF4:CN4" si="1">J4/11</f>
        <v>0</v>
      </c>
      <c r="CG4" s="49">
        <f t="shared" si="1"/>
        <v>1.6363636363636365</v>
      </c>
      <c r="CH4" s="49">
        <f t="shared" si="1"/>
        <v>1.6363636363636365</v>
      </c>
      <c r="CI4" s="49">
        <f t="shared" si="1"/>
        <v>0</v>
      </c>
      <c r="CJ4" s="49">
        <f t="shared" si="1"/>
        <v>1.6363636363636365</v>
      </c>
      <c r="CK4" s="49">
        <f t="shared" si="1"/>
        <v>0</v>
      </c>
      <c r="CL4" s="49">
        <f t="shared" si="1"/>
        <v>4.6363636363636367</v>
      </c>
      <c r="CM4" s="49">
        <f t="shared" si="1"/>
        <v>0.36363636363636365</v>
      </c>
      <c r="CN4" s="50">
        <f t="shared" si="1"/>
        <v>0</v>
      </c>
      <c r="CO4" s="49">
        <f>I4/11</f>
        <v>3.3181818181818183</v>
      </c>
      <c r="CP4" s="49">
        <f t="shared" ref="CP4:CX4" si="2">J4/11</f>
        <v>0</v>
      </c>
      <c r="CQ4" s="49">
        <f t="shared" si="2"/>
        <v>1.6363636363636365</v>
      </c>
      <c r="CR4" s="49">
        <f t="shared" si="2"/>
        <v>1.6363636363636365</v>
      </c>
      <c r="CS4" s="49">
        <f t="shared" si="2"/>
        <v>0</v>
      </c>
      <c r="CT4" s="49">
        <f t="shared" si="2"/>
        <v>1.6363636363636365</v>
      </c>
      <c r="CU4" s="49">
        <f t="shared" si="2"/>
        <v>0</v>
      </c>
      <c r="CV4" s="49">
        <f t="shared" si="2"/>
        <v>4.6363636363636367</v>
      </c>
      <c r="CW4" s="49">
        <f t="shared" si="2"/>
        <v>0.36363636363636365</v>
      </c>
      <c r="CX4" s="50">
        <f t="shared" si="2"/>
        <v>0</v>
      </c>
      <c r="CY4" s="49">
        <v>3.3181818181818183</v>
      </c>
      <c r="CZ4" s="49">
        <v>0</v>
      </c>
      <c r="DA4" s="49">
        <v>1.6363636363636365</v>
      </c>
      <c r="DB4" s="49">
        <v>1.6363636363636365</v>
      </c>
      <c r="DC4" s="49">
        <v>0</v>
      </c>
      <c r="DD4" s="49">
        <v>1.6363636363636365</v>
      </c>
      <c r="DE4" s="49">
        <v>0</v>
      </c>
      <c r="DF4" s="49">
        <v>4.6363636363636367</v>
      </c>
      <c r="DG4" s="49">
        <v>0.36363636363636365</v>
      </c>
      <c r="DH4" s="50">
        <v>0</v>
      </c>
      <c r="DI4" s="49">
        <v>3.3181818181818183</v>
      </c>
      <c r="DJ4" s="49">
        <v>0</v>
      </c>
      <c r="DK4" s="49">
        <v>1.6363636363636365</v>
      </c>
      <c r="DL4" s="49">
        <v>1.6363636363636365</v>
      </c>
      <c r="DM4" s="49">
        <v>0</v>
      </c>
      <c r="DN4" s="49">
        <v>1.6363636363636365</v>
      </c>
      <c r="DO4" s="49">
        <v>0</v>
      </c>
      <c r="DP4" s="49">
        <v>4.6363636363636367</v>
      </c>
      <c r="DQ4" s="49">
        <v>0.36363636363636365</v>
      </c>
      <c r="DR4" s="50">
        <v>0</v>
      </c>
      <c r="DS4" s="49">
        <v>3.3181818181818183</v>
      </c>
      <c r="DT4" s="49">
        <v>0</v>
      </c>
      <c r="DU4" s="49">
        <v>1.6363636363636365</v>
      </c>
      <c r="DV4" s="49">
        <v>1.6363636363636365</v>
      </c>
      <c r="DW4" s="49">
        <v>0</v>
      </c>
      <c r="DX4" s="49">
        <v>1.6363636363636365</v>
      </c>
      <c r="DY4" s="49">
        <v>0</v>
      </c>
      <c r="DZ4" s="49">
        <v>4.6363636363636367</v>
      </c>
      <c r="EA4" s="49">
        <v>0.36363636363636365</v>
      </c>
      <c r="EB4" s="50">
        <v>0</v>
      </c>
    </row>
    <row r="5" spans="1:132" s="10" customFormat="1">
      <c r="A5" s="22" t="s">
        <v>81</v>
      </c>
      <c r="B5" s="22" t="s">
        <v>121</v>
      </c>
      <c r="C5" s="10" t="s">
        <v>31</v>
      </c>
      <c r="D5" s="21">
        <v>41228</v>
      </c>
      <c r="E5" s="37">
        <v>41289</v>
      </c>
      <c r="F5" s="32">
        <v>1</v>
      </c>
      <c r="G5" s="82">
        <f>H5*92</f>
        <v>16376</v>
      </c>
      <c r="H5" s="62">
        <v>178</v>
      </c>
      <c r="I5" s="13">
        <v>38</v>
      </c>
      <c r="J5" s="13">
        <v>0</v>
      </c>
      <c r="K5" s="13">
        <v>55</v>
      </c>
      <c r="L5" s="13">
        <v>34</v>
      </c>
      <c r="M5" s="13">
        <v>0</v>
      </c>
      <c r="N5" s="13">
        <v>10</v>
      </c>
      <c r="O5" s="13">
        <v>36</v>
      </c>
      <c r="P5" s="13">
        <v>0</v>
      </c>
      <c r="Q5" s="13">
        <v>5</v>
      </c>
      <c r="R5" s="20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20">
        <v>0</v>
      </c>
      <c r="AD5" s="34">
        <v>0</v>
      </c>
      <c r="AE5" s="34">
        <v>0</v>
      </c>
      <c r="AF5" s="34">
        <v>0</v>
      </c>
      <c r="AG5" s="34">
        <v>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20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20">
        <v>0</v>
      </c>
      <c r="AZ5" s="13">
        <v>4</v>
      </c>
      <c r="BA5" s="13">
        <v>5</v>
      </c>
      <c r="BB5" s="13">
        <v>0</v>
      </c>
      <c r="BC5" s="13">
        <v>10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20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12</v>
      </c>
      <c r="BV5" s="13">
        <v>0</v>
      </c>
      <c r="BW5" s="13">
        <v>30</v>
      </c>
      <c r="BX5" s="13">
        <v>34</v>
      </c>
      <c r="BY5" s="13">
        <v>0</v>
      </c>
      <c r="BZ5" s="13">
        <v>0</v>
      </c>
      <c r="CA5" s="13">
        <v>10</v>
      </c>
      <c r="CB5" s="13">
        <v>0</v>
      </c>
      <c r="CC5" s="13">
        <v>0</v>
      </c>
      <c r="CD5" s="20">
        <v>0</v>
      </c>
      <c r="CE5" s="13">
        <v>12</v>
      </c>
      <c r="CF5" s="13">
        <v>0</v>
      </c>
      <c r="CG5" s="13">
        <v>10</v>
      </c>
      <c r="CH5" s="13">
        <v>0</v>
      </c>
      <c r="CI5" s="13">
        <v>0</v>
      </c>
      <c r="CJ5" s="13">
        <v>10</v>
      </c>
      <c r="CK5" s="13">
        <v>26</v>
      </c>
      <c r="CL5" s="13">
        <v>0</v>
      </c>
      <c r="CM5" s="13">
        <v>5</v>
      </c>
      <c r="CN5" s="20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20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20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20">
        <v>0</v>
      </c>
      <c r="DS5" s="13">
        <v>0</v>
      </c>
      <c r="DT5" s="13">
        <v>0</v>
      </c>
      <c r="DU5" s="13">
        <v>0</v>
      </c>
      <c r="DV5" s="13">
        <v>0</v>
      </c>
      <c r="DW5" s="13">
        <v>0</v>
      </c>
      <c r="DX5" s="13">
        <v>0</v>
      </c>
      <c r="DY5" s="13">
        <v>0</v>
      </c>
      <c r="DZ5" s="13">
        <v>0</v>
      </c>
      <c r="EA5" s="13">
        <v>0</v>
      </c>
      <c r="EB5" s="20">
        <v>0</v>
      </c>
    </row>
    <row r="6" spans="1:132" s="10" customFormat="1">
      <c r="A6" s="22" t="s">
        <v>81</v>
      </c>
      <c r="B6" s="22" t="s">
        <v>117</v>
      </c>
      <c r="C6" s="10" t="s">
        <v>82</v>
      </c>
      <c r="D6" s="21">
        <v>41183</v>
      </c>
      <c r="E6" s="37">
        <v>41306</v>
      </c>
      <c r="F6" s="32">
        <v>1</v>
      </c>
      <c r="G6" s="82">
        <v>154008</v>
      </c>
      <c r="H6" s="62">
        <v>1674</v>
      </c>
      <c r="I6" s="13">
        <v>509</v>
      </c>
      <c r="J6" s="13">
        <v>205.43478260869563</v>
      </c>
      <c r="K6" s="13">
        <v>285.86956521739131</v>
      </c>
      <c r="L6" s="13">
        <v>267.93478260869563</v>
      </c>
      <c r="M6" s="13">
        <v>0</v>
      </c>
      <c r="N6" s="13">
        <v>0</v>
      </c>
      <c r="O6" s="13">
        <v>20.652173913043477</v>
      </c>
      <c r="P6" s="13">
        <v>0</v>
      </c>
      <c r="Q6" s="13">
        <v>0</v>
      </c>
      <c r="R6" s="20">
        <v>385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20">
        <v>0</v>
      </c>
      <c r="AO6" s="13">
        <v>28</v>
      </c>
      <c r="AP6" s="13">
        <v>48</v>
      </c>
      <c r="AQ6" s="13">
        <v>54</v>
      </c>
      <c r="AR6" s="13">
        <v>72</v>
      </c>
      <c r="AS6" s="13">
        <v>26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20">
        <v>162</v>
      </c>
      <c r="AZ6" s="13">
        <v>45</v>
      </c>
      <c r="BA6" s="13">
        <v>89</v>
      </c>
      <c r="BB6" s="13">
        <v>81</v>
      </c>
      <c r="BC6" s="13">
        <v>99</v>
      </c>
      <c r="BD6" s="13">
        <v>80</v>
      </c>
      <c r="BE6" s="13">
        <v>0</v>
      </c>
      <c r="BF6" s="13">
        <v>0</v>
      </c>
      <c r="BG6" s="13">
        <v>21</v>
      </c>
      <c r="BH6" s="13">
        <v>0</v>
      </c>
      <c r="BI6" s="13">
        <v>0</v>
      </c>
      <c r="BJ6" s="20">
        <v>100</v>
      </c>
      <c r="BK6" s="13">
        <v>45</v>
      </c>
      <c r="BL6" s="13">
        <v>51.086956521739125</v>
      </c>
      <c r="BM6" s="13">
        <v>75.347826086956516</v>
      </c>
      <c r="BN6" s="13">
        <v>30</v>
      </c>
      <c r="BO6" s="13">
        <v>0</v>
      </c>
      <c r="BP6" s="13">
        <v>0</v>
      </c>
      <c r="BQ6" s="13">
        <v>15</v>
      </c>
      <c r="BR6" s="13">
        <v>0</v>
      </c>
      <c r="BS6" s="13">
        <v>0</v>
      </c>
      <c r="BT6" s="20">
        <v>148.13043478260869</v>
      </c>
      <c r="BU6" s="13">
        <v>45</v>
      </c>
      <c r="BV6" s="13">
        <v>51</v>
      </c>
      <c r="BW6" s="13">
        <v>40</v>
      </c>
      <c r="BX6" s="13">
        <v>60</v>
      </c>
      <c r="BY6" s="13">
        <v>0</v>
      </c>
      <c r="BZ6" s="13">
        <v>0</v>
      </c>
      <c r="CA6" s="13">
        <v>40</v>
      </c>
      <c r="CB6" s="13">
        <v>0</v>
      </c>
      <c r="CC6" s="13">
        <v>0</v>
      </c>
      <c r="CD6" s="20">
        <v>100</v>
      </c>
      <c r="CE6" s="13">
        <v>0</v>
      </c>
      <c r="CF6" s="13">
        <v>36</v>
      </c>
      <c r="CG6" s="13">
        <v>0</v>
      </c>
      <c r="CH6" s="13">
        <v>8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20">
        <v>0</v>
      </c>
      <c r="CO6" s="13">
        <v>0</v>
      </c>
      <c r="CP6" s="13">
        <v>8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20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20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20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20">
        <v>0</v>
      </c>
    </row>
    <row r="7" spans="1:132" s="45" customFormat="1">
      <c r="A7" s="45" t="s">
        <v>59</v>
      </c>
      <c r="B7" s="45" t="s">
        <v>20</v>
      </c>
      <c r="C7" s="45" t="s">
        <v>15</v>
      </c>
      <c r="D7" s="46">
        <v>41365</v>
      </c>
      <c r="E7" s="47">
        <v>41426</v>
      </c>
      <c r="F7" s="48">
        <v>0.8</v>
      </c>
      <c r="G7" s="82">
        <v>16000</v>
      </c>
      <c r="H7" s="86">
        <f>G7/92</f>
        <v>173.91304347826087</v>
      </c>
      <c r="I7" s="49">
        <v>30</v>
      </c>
      <c r="J7" s="49">
        <v>10</v>
      </c>
      <c r="K7" s="49">
        <v>22</v>
      </c>
      <c r="L7" s="49">
        <v>20</v>
      </c>
      <c r="M7" s="49">
        <v>0</v>
      </c>
      <c r="N7" s="49">
        <v>12</v>
      </c>
      <c r="O7" s="49">
        <v>0</v>
      </c>
      <c r="P7" s="49">
        <v>60</v>
      </c>
      <c r="Q7" s="49">
        <v>0</v>
      </c>
      <c r="R7" s="50">
        <v>20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50">
        <v>0</v>
      </c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  <c r="AJ7" s="49">
        <v>0</v>
      </c>
      <c r="AK7" s="49">
        <v>0</v>
      </c>
      <c r="AL7" s="49">
        <v>0</v>
      </c>
      <c r="AM7" s="49">
        <v>0</v>
      </c>
      <c r="AN7" s="50">
        <v>0</v>
      </c>
      <c r="AO7" s="51">
        <v>0</v>
      </c>
      <c r="AP7" s="51">
        <v>0</v>
      </c>
      <c r="AQ7" s="51">
        <v>0</v>
      </c>
      <c r="AR7" s="51">
        <v>0</v>
      </c>
      <c r="AS7" s="51">
        <v>0</v>
      </c>
      <c r="AT7" s="51">
        <v>0</v>
      </c>
      <c r="AU7" s="51">
        <v>0</v>
      </c>
      <c r="AV7" s="51">
        <v>0</v>
      </c>
      <c r="AW7" s="51">
        <v>0</v>
      </c>
      <c r="AX7" s="51">
        <v>0</v>
      </c>
      <c r="AY7" s="50">
        <v>0</v>
      </c>
      <c r="AZ7" s="51">
        <v>0</v>
      </c>
      <c r="BA7" s="51">
        <v>0</v>
      </c>
      <c r="BB7" s="51">
        <v>0</v>
      </c>
      <c r="BC7" s="51">
        <v>0</v>
      </c>
      <c r="BD7" s="51">
        <v>0</v>
      </c>
      <c r="BE7" s="51">
        <v>0</v>
      </c>
      <c r="BF7" s="51">
        <v>0</v>
      </c>
      <c r="BG7" s="51">
        <v>0</v>
      </c>
      <c r="BH7" s="51">
        <v>0</v>
      </c>
      <c r="BI7" s="51">
        <v>0</v>
      </c>
      <c r="BJ7" s="51">
        <v>0</v>
      </c>
      <c r="BK7" s="51">
        <v>0</v>
      </c>
      <c r="BL7" s="51">
        <v>0</v>
      </c>
      <c r="BM7" s="51">
        <v>0</v>
      </c>
      <c r="BN7" s="51">
        <v>0</v>
      </c>
      <c r="BO7" s="51">
        <v>0</v>
      </c>
      <c r="BP7" s="51">
        <v>0</v>
      </c>
      <c r="BQ7" s="51">
        <v>0</v>
      </c>
      <c r="BR7" s="51">
        <v>0</v>
      </c>
      <c r="BS7" s="51">
        <v>0</v>
      </c>
      <c r="BT7" s="51">
        <v>0</v>
      </c>
      <c r="BU7" s="51">
        <v>0</v>
      </c>
      <c r="BV7" s="51">
        <v>0</v>
      </c>
      <c r="BW7" s="51">
        <v>0</v>
      </c>
      <c r="BX7" s="51">
        <v>0</v>
      </c>
      <c r="BY7" s="51">
        <v>0</v>
      </c>
      <c r="BZ7" s="51">
        <v>0</v>
      </c>
      <c r="CA7" s="51">
        <v>0</v>
      </c>
      <c r="CB7" s="51">
        <v>0</v>
      </c>
      <c r="CC7" s="51">
        <v>0</v>
      </c>
      <c r="CD7" s="50">
        <v>0</v>
      </c>
      <c r="CE7" s="51">
        <v>0</v>
      </c>
      <c r="CF7" s="51">
        <v>0</v>
      </c>
      <c r="CG7" s="51">
        <v>0</v>
      </c>
      <c r="CH7" s="51">
        <v>0</v>
      </c>
      <c r="CI7" s="51">
        <v>0</v>
      </c>
      <c r="CJ7" s="51">
        <v>0</v>
      </c>
      <c r="CK7" s="51">
        <v>0</v>
      </c>
      <c r="CL7" s="51">
        <v>0</v>
      </c>
      <c r="CM7" s="51">
        <v>0</v>
      </c>
      <c r="CN7" s="50">
        <v>0</v>
      </c>
      <c r="CO7" s="51">
        <v>0</v>
      </c>
      <c r="CP7" s="51">
        <v>0</v>
      </c>
      <c r="CQ7" s="51">
        <v>0</v>
      </c>
      <c r="CR7" s="51">
        <v>0</v>
      </c>
      <c r="CS7" s="51">
        <v>0</v>
      </c>
      <c r="CT7" s="51">
        <v>0</v>
      </c>
      <c r="CU7" s="51">
        <v>0</v>
      </c>
      <c r="CV7" s="51">
        <v>0</v>
      </c>
      <c r="CW7" s="51">
        <v>0</v>
      </c>
      <c r="CX7" s="50">
        <v>0</v>
      </c>
      <c r="CY7" s="49">
        <v>15</v>
      </c>
      <c r="CZ7" s="49">
        <v>5</v>
      </c>
      <c r="DA7" s="49">
        <v>17</v>
      </c>
      <c r="DB7" s="49">
        <v>15</v>
      </c>
      <c r="DC7" s="49">
        <v>0</v>
      </c>
      <c r="DD7" s="49">
        <v>12</v>
      </c>
      <c r="DE7" s="49">
        <v>0</v>
      </c>
      <c r="DF7" s="49">
        <v>20</v>
      </c>
      <c r="DG7" s="49">
        <v>0</v>
      </c>
      <c r="DH7" s="50">
        <v>10</v>
      </c>
      <c r="DI7" s="49">
        <v>15</v>
      </c>
      <c r="DJ7" s="49">
        <v>5</v>
      </c>
      <c r="DK7" s="49">
        <v>5</v>
      </c>
      <c r="DL7" s="49">
        <v>5</v>
      </c>
      <c r="DM7" s="49">
        <v>0</v>
      </c>
      <c r="DN7" s="49">
        <v>0</v>
      </c>
      <c r="DO7" s="49">
        <v>0</v>
      </c>
      <c r="DP7" s="49">
        <v>40</v>
      </c>
      <c r="DQ7" s="49">
        <v>0</v>
      </c>
      <c r="DR7" s="50">
        <v>10</v>
      </c>
      <c r="DS7" s="49">
        <v>0</v>
      </c>
      <c r="DT7" s="49">
        <v>0</v>
      </c>
      <c r="DU7" s="49">
        <v>0</v>
      </c>
      <c r="DV7" s="49">
        <v>0</v>
      </c>
      <c r="DW7" s="49">
        <v>0</v>
      </c>
      <c r="DX7" s="49">
        <v>0</v>
      </c>
      <c r="DY7" s="49">
        <v>0</v>
      </c>
      <c r="DZ7" s="49">
        <v>0</v>
      </c>
      <c r="EA7" s="49">
        <v>0</v>
      </c>
      <c r="EB7" s="50">
        <v>0</v>
      </c>
    </row>
    <row r="8" spans="1:132" s="45" customFormat="1">
      <c r="A8" s="45" t="s">
        <v>59</v>
      </c>
      <c r="B8" s="45" t="s">
        <v>20</v>
      </c>
      <c r="C8" s="45" t="s">
        <v>134</v>
      </c>
      <c r="D8" s="46">
        <v>41334</v>
      </c>
      <c r="E8" s="47">
        <v>41395</v>
      </c>
      <c r="F8" s="48">
        <v>0.7</v>
      </c>
      <c r="G8" s="82">
        <v>30000</v>
      </c>
      <c r="H8" s="86">
        <f>G8/92</f>
        <v>326.08695652173913</v>
      </c>
      <c r="I8" s="49">
        <v>50</v>
      </c>
      <c r="J8" s="49">
        <v>20</v>
      </c>
      <c r="K8" s="49">
        <v>20</v>
      </c>
      <c r="L8" s="49">
        <v>16</v>
      </c>
      <c r="M8" s="49">
        <v>0</v>
      </c>
      <c r="N8" s="49">
        <v>30</v>
      </c>
      <c r="O8" s="49"/>
      <c r="P8" s="49">
        <v>80</v>
      </c>
      <c r="Q8" s="49">
        <v>10</v>
      </c>
      <c r="R8" s="50">
        <v>100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50">
        <v>0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50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50">
        <v>0</v>
      </c>
      <c r="AZ8" s="51">
        <v>0</v>
      </c>
      <c r="BA8" s="51">
        <v>0</v>
      </c>
      <c r="BB8" s="51">
        <v>0</v>
      </c>
      <c r="BC8" s="51">
        <v>0</v>
      </c>
      <c r="BD8" s="51">
        <v>0</v>
      </c>
      <c r="BE8" s="51">
        <v>0</v>
      </c>
      <c r="BF8" s="51">
        <v>0</v>
      </c>
      <c r="BG8" s="51">
        <v>0</v>
      </c>
      <c r="BH8" s="51">
        <v>0</v>
      </c>
      <c r="BI8" s="51">
        <v>0</v>
      </c>
      <c r="BJ8" s="51">
        <v>0</v>
      </c>
      <c r="BK8" s="51">
        <v>0</v>
      </c>
      <c r="BL8" s="51">
        <v>0</v>
      </c>
      <c r="BM8" s="51">
        <v>0</v>
      </c>
      <c r="BN8" s="51">
        <v>0</v>
      </c>
      <c r="BO8" s="51">
        <v>0</v>
      </c>
      <c r="BP8" s="51">
        <v>0</v>
      </c>
      <c r="BQ8" s="51">
        <v>0</v>
      </c>
      <c r="BR8" s="51">
        <v>0</v>
      </c>
      <c r="BS8" s="51">
        <v>0</v>
      </c>
      <c r="BT8" s="51">
        <v>0</v>
      </c>
      <c r="BU8" s="51">
        <v>0</v>
      </c>
      <c r="BV8" s="51">
        <v>0</v>
      </c>
      <c r="BW8" s="51">
        <v>0</v>
      </c>
      <c r="BX8" s="51">
        <v>0</v>
      </c>
      <c r="BY8" s="51">
        <v>0</v>
      </c>
      <c r="BZ8" s="51">
        <v>0</v>
      </c>
      <c r="CA8" s="51">
        <v>0</v>
      </c>
      <c r="CB8" s="51">
        <v>0</v>
      </c>
      <c r="CC8" s="51">
        <v>0</v>
      </c>
      <c r="CD8" s="50">
        <v>0</v>
      </c>
      <c r="CE8" s="51">
        <v>0</v>
      </c>
      <c r="CF8" s="51">
        <v>0</v>
      </c>
      <c r="CG8" s="51">
        <v>0</v>
      </c>
      <c r="CH8" s="51">
        <v>0</v>
      </c>
      <c r="CI8" s="51">
        <v>0</v>
      </c>
      <c r="CJ8" s="51">
        <v>0</v>
      </c>
      <c r="CK8" s="51">
        <v>0</v>
      </c>
      <c r="CL8" s="51">
        <v>0</v>
      </c>
      <c r="CM8" s="51">
        <v>0</v>
      </c>
      <c r="CN8" s="50">
        <v>0</v>
      </c>
      <c r="CO8" s="51">
        <v>25</v>
      </c>
      <c r="CP8" s="51">
        <v>15</v>
      </c>
      <c r="CQ8" s="51">
        <v>15</v>
      </c>
      <c r="CR8" s="51">
        <v>10</v>
      </c>
      <c r="CS8" s="51">
        <v>0</v>
      </c>
      <c r="CT8" s="51">
        <v>0</v>
      </c>
      <c r="CU8" s="51">
        <v>0</v>
      </c>
      <c r="CV8" s="51">
        <v>30</v>
      </c>
      <c r="CW8" s="51">
        <v>0</v>
      </c>
      <c r="CX8" s="50">
        <v>50</v>
      </c>
      <c r="CY8" s="51">
        <v>20</v>
      </c>
      <c r="CZ8" s="51">
        <v>5</v>
      </c>
      <c r="DA8" s="51">
        <v>5</v>
      </c>
      <c r="DB8" s="51">
        <v>6</v>
      </c>
      <c r="DC8" s="51">
        <v>0</v>
      </c>
      <c r="DD8" s="51">
        <v>30</v>
      </c>
      <c r="DE8" s="51">
        <v>0</v>
      </c>
      <c r="DF8" s="51">
        <v>50</v>
      </c>
      <c r="DG8" s="51">
        <v>0</v>
      </c>
      <c r="DH8" s="50">
        <v>50</v>
      </c>
      <c r="DI8" s="51">
        <v>0</v>
      </c>
      <c r="DJ8" s="51">
        <v>0</v>
      </c>
      <c r="DK8" s="51">
        <v>0</v>
      </c>
      <c r="DL8" s="51">
        <v>0</v>
      </c>
      <c r="DM8" s="51">
        <v>0</v>
      </c>
      <c r="DN8" s="51">
        <v>0</v>
      </c>
      <c r="DO8" s="51">
        <v>0</v>
      </c>
      <c r="DP8" s="51">
        <v>0</v>
      </c>
      <c r="DQ8" s="51">
        <v>0</v>
      </c>
      <c r="DR8" s="50">
        <v>0</v>
      </c>
      <c r="DS8" s="51">
        <v>0</v>
      </c>
      <c r="DT8" s="51">
        <v>0</v>
      </c>
      <c r="DU8" s="51">
        <v>0</v>
      </c>
      <c r="DV8" s="51">
        <v>0</v>
      </c>
      <c r="DW8" s="51">
        <v>0</v>
      </c>
      <c r="DX8" s="51">
        <v>0</v>
      </c>
      <c r="DY8" s="51">
        <v>0</v>
      </c>
      <c r="DZ8" s="51">
        <v>0</v>
      </c>
      <c r="EA8" s="51">
        <v>0</v>
      </c>
      <c r="EB8" s="50">
        <v>0</v>
      </c>
    </row>
    <row r="9" spans="1:132" s="10" customFormat="1">
      <c r="A9" s="22" t="s">
        <v>81</v>
      </c>
      <c r="B9" s="22" t="s">
        <v>128</v>
      </c>
      <c r="C9" s="22" t="s">
        <v>16</v>
      </c>
      <c r="D9" s="31">
        <v>41183</v>
      </c>
      <c r="E9" s="37">
        <v>41365</v>
      </c>
      <c r="F9" s="41">
        <v>1</v>
      </c>
      <c r="G9" s="82">
        <v>70012</v>
      </c>
      <c r="H9" s="64">
        <v>761</v>
      </c>
      <c r="I9" s="13">
        <v>190</v>
      </c>
      <c r="J9" s="13">
        <v>19.021739130434781</v>
      </c>
      <c r="K9" s="13">
        <v>114.13043478260869</v>
      </c>
      <c r="L9" s="13">
        <v>114.13043478260869</v>
      </c>
      <c r="M9" s="13">
        <v>0</v>
      </c>
      <c r="N9" s="13">
        <v>35.665760869565212</v>
      </c>
      <c r="O9" s="13">
        <v>0</v>
      </c>
      <c r="P9" s="13">
        <v>249.66032608695647</v>
      </c>
      <c r="Q9" s="13">
        <v>38.043478260869563</v>
      </c>
      <c r="R9" s="20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20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20">
        <v>0</v>
      </c>
      <c r="AO9" s="34">
        <v>26</v>
      </c>
      <c r="AP9" s="34">
        <v>38</v>
      </c>
      <c r="AQ9" s="34">
        <v>9</v>
      </c>
      <c r="AR9" s="34">
        <v>80</v>
      </c>
      <c r="AS9" s="34">
        <v>20</v>
      </c>
      <c r="AT9" s="34">
        <v>0</v>
      </c>
      <c r="AU9" s="34">
        <v>0</v>
      </c>
      <c r="AV9" s="34">
        <v>0</v>
      </c>
      <c r="AW9" s="34">
        <v>30</v>
      </c>
      <c r="AX9" s="34">
        <v>8</v>
      </c>
      <c r="AY9" s="20">
        <v>0</v>
      </c>
      <c r="AZ9" s="13">
        <v>15</v>
      </c>
      <c r="BA9" s="13">
        <v>25</v>
      </c>
      <c r="BB9" s="13">
        <v>4</v>
      </c>
      <c r="BC9" s="13">
        <v>24</v>
      </c>
      <c r="BD9" s="13">
        <v>80</v>
      </c>
      <c r="BE9" s="13">
        <v>0</v>
      </c>
      <c r="BF9" s="13">
        <v>0</v>
      </c>
      <c r="BG9" s="13">
        <v>0</v>
      </c>
      <c r="BH9" s="13">
        <v>40</v>
      </c>
      <c r="BI9" s="13">
        <v>15</v>
      </c>
      <c r="BJ9" s="20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20">
        <v>0</v>
      </c>
      <c r="BU9" s="34">
        <v>20</v>
      </c>
      <c r="BV9" s="34">
        <v>4</v>
      </c>
      <c r="BW9" s="34">
        <v>0</v>
      </c>
      <c r="BX9" s="34">
        <v>0</v>
      </c>
      <c r="BY9" s="34">
        <v>0</v>
      </c>
      <c r="BZ9" s="34">
        <v>20</v>
      </c>
      <c r="CA9" s="34">
        <v>0</v>
      </c>
      <c r="CB9" s="34">
        <v>80</v>
      </c>
      <c r="CC9" s="34">
        <v>20</v>
      </c>
      <c r="CD9" s="20">
        <v>0</v>
      </c>
      <c r="CE9" s="13">
        <v>20</v>
      </c>
      <c r="CF9" s="13">
        <v>4</v>
      </c>
      <c r="CG9" s="13">
        <v>0</v>
      </c>
      <c r="CH9" s="13">
        <v>15</v>
      </c>
      <c r="CI9" s="13">
        <v>0</v>
      </c>
      <c r="CJ9" s="13">
        <v>20</v>
      </c>
      <c r="CK9" s="13">
        <v>0</v>
      </c>
      <c r="CL9" s="13">
        <v>80</v>
      </c>
      <c r="CM9" s="13">
        <v>30</v>
      </c>
      <c r="CN9" s="20">
        <v>0</v>
      </c>
      <c r="CO9" s="13">
        <v>20</v>
      </c>
      <c r="CP9" s="13">
        <v>4</v>
      </c>
      <c r="CQ9" s="13">
        <v>0</v>
      </c>
      <c r="CR9" s="13">
        <v>0</v>
      </c>
      <c r="CS9" s="13">
        <v>0</v>
      </c>
      <c r="CT9" s="13">
        <v>10</v>
      </c>
      <c r="CU9" s="13">
        <v>0</v>
      </c>
      <c r="CV9" s="13">
        <v>60</v>
      </c>
      <c r="CW9" s="13">
        <v>30</v>
      </c>
      <c r="CX9" s="20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20">
        <v>0</v>
      </c>
      <c r="DI9" s="13">
        <v>0</v>
      </c>
      <c r="DJ9" s="13">
        <v>0</v>
      </c>
      <c r="DK9" s="13">
        <v>0</v>
      </c>
      <c r="DL9" s="13">
        <v>0</v>
      </c>
      <c r="DM9" s="13">
        <v>0</v>
      </c>
      <c r="DN9" s="13">
        <v>0</v>
      </c>
      <c r="DO9" s="13">
        <v>0</v>
      </c>
      <c r="DP9" s="13">
        <v>0</v>
      </c>
      <c r="DQ9" s="13">
        <v>0</v>
      </c>
      <c r="DR9" s="20">
        <v>0</v>
      </c>
      <c r="DS9" s="13">
        <v>0</v>
      </c>
      <c r="DT9" s="13">
        <v>0</v>
      </c>
      <c r="DU9" s="13">
        <v>0</v>
      </c>
      <c r="DV9" s="13">
        <v>0</v>
      </c>
      <c r="DW9" s="13">
        <v>0</v>
      </c>
      <c r="DX9" s="13">
        <v>0</v>
      </c>
      <c r="DY9" s="13">
        <v>0</v>
      </c>
      <c r="DZ9" s="13">
        <v>0</v>
      </c>
      <c r="EA9" s="13">
        <v>0</v>
      </c>
      <c r="EB9" s="20">
        <v>0</v>
      </c>
    </row>
    <row r="10" spans="1:132" s="22" customFormat="1">
      <c r="A10" s="22" t="s">
        <v>81</v>
      </c>
      <c r="B10" s="22" t="s">
        <v>122</v>
      </c>
      <c r="C10" s="22" t="s">
        <v>129</v>
      </c>
      <c r="D10" s="31">
        <v>41244</v>
      </c>
      <c r="E10" s="37">
        <v>41334</v>
      </c>
      <c r="F10" s="41">
        <v>1</v>
      </c>
      <c r="G10" s="87">
        <f>H10*92</f>
        <v>58696</v>
      </c>
      <c r="H10" s="88">
        <v>638</v>
      </c>
      <c r="I10" s="36">
        <v>156</v>
      </c>
      <c r="J10" s="36">
        <v>10</v>
      </c>
      <c r="K10" s="36">
        <v>30</v>
      </c>
      <c r="L10" s="36">
        <v>130</v>
      </c>
      <c r="M10" s="36">
        <v>0</v>
      </c>
      <c r="N10" s="36">
        <v>43</v>
      </c>
      <c r="O10" s="36">
        <v>260</v>
      </c>
      <c r="P10" s="36">
        <v>0</v>
      </c>
      <c r="Q10" s="36">
        <v>9</v>
      </c>
      <c r="R10" s="59">
        <v>0</v>
      </c>
      <c r="S10" s="36">
        <v>0</v>
      </c>
      <c r="T10" s="36">
        <v>0</v>
      </c>
      <c r="U10" s="36">
        <v>0</v>
      </c>
      <c r="V10" s="36"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5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59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36">
        <v>0</v>
      </c>
      <c r="AW10" s="36">
        <v>0</v>
      </c>
      <c r="AX10" s="36">
        <v>0</v>
      </c>
      <c r="AY10" s="59">
        <v>0</v>
      </c>
      <c r="AZ10" s="36">
        <v>0</v>
      </c>
      <c r="BA10" s="36">
        <v>0</v>
      </c>
      <c r="BB10" s="36">
        <v>0</v>
      </c>
      <c r="BC10" s="36">
        <v>0</v>
      </c>
      <c r="BD10" s="36">
        <v>0</v>
      </c>
      <c r="BE10" s="36">
        <v>0</v>
      </c>
      <c r="BF10" s="36">
        <v>0</v>
      </c>
      <c r="BG10" s="36">
        <v>0</v>
      </c>
      <c r="BH10" s="36">
        <v>0</v>
      </c>
      <c r="BI10" s="36">
        <v>0</v>
      </c>
      <c r="BJ10" s="59">
        <v>0</v>
      </c>
      <c r="BK10" s="36">
        <v>0</v>
      </c>
      <c r="BL10" s="36">
        <v>0</v>
      </c>
      <c r="BM10" s="36">
        <v>0</v>
      </c>
      <c r="BN10" s="36">
        <v>0</v>
      </c>
      <c r="BO10" s="36">
        <v>0</v>
      </c>
      <c r="BP10" s="36">
        <v>0</v>
      </c>
      <c r="BQ10" s="36">
        <v>0</v>
      </c>
      <c r="BR10" s="36">
        <v>0</v>
      </c>
      <c r="BS10" s="36">
        <v>0</v>
      </c>
      <c r="BT10" s="59">
        <v>0</v>
      </c>
      <c r="BU10" s="36">
        <v>0</v>
      </c>
      <c r="BV10" s="36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9">
        <v>0</v>
      </c>
      <c r="CC10" s="9">
        <v>0</v>
      </c>
      <c r="CD10" s="59">
        <v>0</v>
      </c>
      <c r="CE10" s="36">
        <v>56</v>
      </c>
      <c r="CF10" s="36">
        <v>2.5</v>
      </c>
      <c r="CG10" s="36">
        <v>5</v>
      </c>
      <c r="CH10" s="36">
        <v>40</v>
      </c>
      <c r="CI10" s="36">
        <v>0</v>
      </c>
      <c r="CJ10" s="36">
        <v>43</v>
      </c>
      <c r="CK10" s="36">
        <v>160</v>
      </c>
      <c r="CL10" s="36">
        <v>0</v>
      </c>
      <c r="CM10" s="36">
        <v>9</v>
      </c>
      <c r="CN10" s="59">
        <v>0</v>
      </c>
      <c r="CO10" s="36">
        <v>0</v>
      </c>
      <c r="CP10" s="36">
        <v>0</v>
      </c>
      <c r="CQ10" s="36">
        <v>0</v>
      </c>
      <c r="CR10" s="36">
        <v>0</v>
      </c>
      <c r="CS10" s="36">
        <v>0</v>
      </c>
      <c r="CT10" s="36">
        <v>0</v>
      </c>
      <c r="CU10" s="36">
        <v>0</v>
      </c>
      <c r="CV10" s="36">
        <v>0</v>
      </c>
      <c r="CW10" s="36">
        <v>0</v>
      </c>
      <c r="CX10" s="59">
        <v>0</v>
      </c>
      <c r="CY10" s="36">
        <v>0</v>
      </c>
      <c r="CZ10" s="36">
        <v>0</v>
      </c>
      <c r="DA10" s="36">
        <v>0</v>
      </c>
      <c r="DB10" s="36">
        <v>0</v>
      </c>
      <c r="DC10" s="36">
        <v>0</v>
      </c>
      <c r="DD10" s="36">
        <v>0</v>
      </c>
      <c r="DE10" s="36">
        <v>0</v>
      </c>
      <c r="DF10" s="36">
        <v>0</v>
      </c>
      <c r="DG10" s="36">
        <v>0</v>
      </c>
      <c r="DH10" s="59">
        <v>0</v>
      </c>
      <c r="DI10" s="36">
        <v>0</v>
      </c>
      <c r="DJ10" s="36">
        <v>0</v>
      </c>
      <c r="DK10" s="36">
        <v>0</v>
      </c>
      <c r="DL10" s="36">
        <v>0</v>
      </c>
      <c r="DM10" s="36">
        <v>0</v>
      </c>
      <c r="DN10" s="36">
        <v>0</v>
      </c>
      <c r="DO10" s="36">
        <v>0</v>
      </c>
      <c r="DP10" s="36">
        <v>0</v>
      </c>
      <c r="DQ10" s="36">
        <v>0</v>
      </c>
      <c r="DR10" s="59">
        <v>0</v>
      </c>
      <c r="DS10" s="36">
        <v>0</v>
      </c>
      <c r="DT10" s="36">
        <v>0</v>
      </c>
      <c r="DU10" s="36">
        <v>0</v>
      </c>
      <c r="DV10" s="36">
        <v>0</v>
      </c>
      <c r="DW10" s="36">
        <v>0</v>
      </c>
      <c r="DX10" s="36">
        <v>0</v>
      </c>
      <c r="DY10" s="36">
        <v>0</v>
      </c>
      <c r="DZ10" s="36">
        <v>0</v>
      </c>
      <c r="EA10" s="36">
        <v>0</v>
      </c>
      <c r="EB10" s="59">
        <v>0</v>
      </c>
    </row>
    <row r="11" spans="1:132" s="22" customFormat="1">
      <c r="A11" s="22" t="s">
        <v>81</v>
      </c>
      <c r="B11" s="22" t="s">
        <v>122</v>
      </c>
      <c r="C11" s="22" t="s">
        <v>135</v>
      </c>
      <c r="D11" s="31">
        <v>41275</v>
      </c>
      <c r="E11" s="37">
        <v>41334</v>
      </c>
      <c r="F11" s="41">
        <v>1</v>
      </c>
      <c r="G11" s="87">
        <f>H11*92</f>
        <v>15640</v>
      </c>
      <c r="H11" s="64">
        <v>170</v>
      </c>
      <c r="I11" s="36">
        <v>46</v>
      </c>
      <c r="J11" s="36">
        <v>0</v>
      </c>
      <c r="K11" s="36">
        <v>62</v>
      </c>
      <c r="L11" s="36">
        <v>62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59">
        <v>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5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59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59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59"/>
      <c r="BK11" s="36">
        <v>0</v>
      </c>
      <c r="BL11" s="36">
        <v>0</v>
      </c>
      <c r="BM11" s="36">
        <v>0</v>
      </c>
      <c r="BN11" s="36">
        <v>0</v>
      </c>
      <c r="BO11" s="36">
        <v>0</v>
      </c>
      <c r="BP11" s="36">
        <v>0</v>
      </c>
      <c r="BQ11" s="36">
        <v>0</v>
      </c>
      <c r="BR11" s="36">
        <v>0</v>
      </c>
      <c r="BS11" s="36">
        <v>0</v>
      </c>
      <c r="BT11" s="59">
        <v>0</v>
      </c>
      <c r="BU11" s="36">
        <v>0</v>
      </c>
      <c r="BV11" s="36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59">
        <v>0</v>
      </c>
      <c r="CE11" s="36">
        <v>10</v>
      </c>
      <c r="CF11" s="36">
        <v>0</v>
      </c>
      <c r="CG11" s="36">
        <v>40</v>
      </c>
      <c r="CH11" s="36">
        <v>10</v>
      </c>
      <c r="CI11" s="36">
        <v>0</v>
      </c>
      <c r="CJ11" s="36">
        <v>0</v>
      </c>
      <c r="CK11" s="36">
        <v>0</v>
      </c>
      <c r="CL11" s="36">
        <v>0</v>
      </c>
      <c r="CM11" s="36">
        <v>0</v>
      </c>
      <c r="CN11" s="59">
        <v>0</v>
      </c>
      <c r="CO11" s="36">
        <v>0</v>
      </c>
      <c r="CP11" s="36">
        <v>0</v>
      </c>
      <c r="CQ11" s="36">
        <v>0</v>
      </c>
      <c r="CR11" s="36">
        <v>0</v>
      </c>
      <c r="CS11" s="36">
        <v>0</v>
      </c>
      <c r="CT11" s="36">
        <v>0</v>
      </c>
      <c r="CU11" s="36">
        <v>0</v>
      </c>
      <c r="CV11" s="36">
        <v>0</v>
      </c>
      <c r="CW11" s="36">
        <v>0</v>
      </c>
      <c r="CX11" s="59">
        <v>0</v>
      </c>
      <c r="CY11" s="36">
        <v>0</v>
      </c>
      <c r="CZ11" s="36">
        <v>0</v>
      </c>
      <c r="DA11" s="36">
        <v>0</v>
      </c>
      <c r="DB11" s="36">
        <v>0</v>
      </c>
      <c r="DC11" s="36">
        <v>0</v>
      </c>
      <c r="DD11" s="36">
        <v>0</v>
      </c>
      <c r="DE11" s="36">
        <v>0</v>
      </c>
      <c r="DF11" s="36">
        <v>0</v>
      </c>
      <c r="DG11" s="36">
        <v>0</v>
      </c>
      <c r="DH11" s="59">
        <v>0</v>
      </c>
      <c r="DI11" s="36">
        <v>0</v>
      </c>
      <c r="DJ11" s="36">
        <v>0</v>
      </c>
      <c r="DK11" s="36">
        <v>0</v>
      </c>
      <c r="DL11" s="36">
        <v>0</v>
      </c>
      <c r="DM11" s="36">
        <v>0</v>
      </c>
      <c r="DN11" s="36">
        <v>0</v>
      </c>
      <c r="DO11" s="36">
        <v>0</v>
      </c>
      <c r="DP11" s="36">
        <v>0</v>
      </c>
      <c r="DQ11" s="36">
        <v>0</v>
      </c>
      <c r="DR11" s="59">
        <v>0</v>
      </c>
      <c r="DS11" s="36">
        <v>0</v>
      </c>
      <c r="DT11" s="36">
        <v>0</v>
      </c>
      <c r="DU11" s="36">
        <v>0</v>
      </c>
      <c r="DV11" s="36">
        <v>0</v>
      </c>
      <c r="DW11" s="36">
        <v>0</v>
      </c>
      <c r="DX11" s="36">
        <v>0</v>
      </c>
      <c r="DY11" s="36">
        <v>0</v>
      </c>
      <c r="DZ11" s="36">
        <v>0</v>
      </c>
      <c r="EA11" s="36">
        <v>0</v>
      </c>
      <c r="EB11" s="59">
        <v>0</v>
      </c>
    </row>
    <row r="12" spans="1:132" s="52" customFormat="1">
      <c r="A12" s="52" t="s">
        <v>59</v>
      </c>
      <c r="B12" s="52" t="s">
        <v>119</v>
      </c>
      <c r="C12" s="52" t="s">
        <v>83</v>
      </c>
      <c r="D12" s="53">
        <v>41334</v>
      </c>
      <c r="E12" s="54">
        <v>41395</v>
      </c>
      <c r="F12" s="55">
        <v>0.8</v>
      </c>
      <c r="G12" s="82">
        <v>37720</v>
      </c>
      <c r="H12" s="65">
        <v>410</v>
      </c>
      <c r="I12" s="56">
        <v>80</v>
      </c>
      <c r="J12" s="56">
        <v>0</v>
      </c>
      <c r="K12" s="56">
        <v>40</v>
      </c>
      <c r="L12" s="56">
        <v>40</v>
      </c>
      <c r="M12" s="56">
        <v>0</v>
      </c>
      <c r="N12" s="56">
        <v>0</v>
      </c>
      <c r="O12" s="56">
        <v>240</v>
      </c>
      <c r="P12" s="56">
        <v>0</v>
      </c>
      <c r="Q12" s="56">
        <v>10</v>
      </c>
      <c r="R12" s="57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7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7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7">
        <v>0</v>
      </c>
      <c r="AZ12" s="56">
        <v>0</v>
      </c>
      <c r="BA12" s="56">
        <v>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0</v>
      </c>
      <c r="BH12" s="56">
        <v>0</v>
      </c>
      <c r="BI12" s="56">
        <v>0</v>
      </c>
      <c r="BJ12" s="57">
        <v>0</v>
      </c>
      <c r="BK12" s="56">
        <v>0</v>
      </c>
      <c r="BL12" s="56">
        <v>0</v>
      </c>
      <c r="BM12" s="56">
        <v>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6">
        <v>0</v>
      </c>
      <c r="BT12" s="57">
        <v>0</v>
      </c>
      <c r="BU12" s="56">
        <v>0</v>
      </c>
      <c r="BV12" s="56">
        <v>0</v>
      </c>
      <c r="BW12" s="56">
        <v>0</v>
      </c>
      <c r="BX12" s="56">
        <v>0</v>
      </c>
      <c r="BY12" s="56">
        <v>0</v>
      </c>
      <c r="BZ12" s="56">
        <v>0</v>
      </c>
      <c r="CA12" s="56">
        <v>0</v>
      </c>
      <c r="CB12" s="56">
        <v>0</v>
      </c>
      <c r="CC12" s="56">
        <v>0</v>
      </c>
      <c r="CD12" s="57">
        <v>0</v>
      </c>
      <c r="CE12" s="52">
        <v>0</v>
      </c>
      <c r="CF12" s="52">
        <v>0</v>
      </c>
      <c r="CG12" s="52">
        <v>0</v>
      </c>
      <c r="CH12" s="52">
        <v>0</v>
      </c>
      <c r="CI12" s="52">
        <v>0</v>
      </c>
      <c r="CJ12" s="52">
        <v>0</v>
      </c>
      <c r="CK12" s="52">
        <v>0</v>
      </c>
      <c r="CL12" s="52">
        <v>0</v>
      </c>
      <c r="CM12" s="52">
        <v>0</v>
      </c>
      <c r="CN12" s="52">
        <v>0</v>
      </c>
      <c r="CO12" s="56">
        <f>I12/2</f>
        <v>40</v>
      </c>
      <c r="CP12" s="56">
        <f>J12/2</f>
        <v>0</v>
      </c>
      <c r="CQ12" s="56">
        <f>K12/2</f>
        <v>20</v>
      </c>
      <c r="CR12" s="56">
        <f>L12/2</f>
        <v>20</v>
      </c>
      <c r="CS12" s="56">
        <f>M12/2</f>
        <v>0</v>
      </c>
      <c r="CT12" s="56">
        <f>N12/2</f>
        <v>0</v>
      </c>
      <c r="CU12" s="56">
        <f>O12/2</f>
        <v>120</v>
      </c>
      <c r="CV12" s="56">
        <f>P12/2</f>
        <v>0</v>
      </c>
      <c r="CW12" s="56">
        <f>Q12/2</f>
        <v>5</v>
      </c>
      <c r="CX12" s="57">
        <f>R12/2</f>
        <v>0</v>
      </c>
      <c r="CY12" s="56">
        <f>I12/2</f>
        <v>40</v>
      </c>
      <c r="CZ12" s="56">
        <f>J12/2</f>
        <v>0</v>
      </c>
      <c r="DA12" s="56">
        <f>K12/2</f>
        <v>20</v>
      </c>
      <c r="DB12" s="56">
        <f>L12/2</f>
        <v>20</v>
      </c>
      <c r="DC12" s="56">
        <f>M12/2</f>
        <v>0</v>
      </c>
      <c r="DD12" s="56">
        <f>N12/2</f>
        <v>0</v>
      </c>
      <c r="DE12" s="56">
        <f>O12/2</f>
        <v>120</v>
      </c>
      <c r="DF12" s="56">
        <f>P12/2</f>
        <v>0</v>
      </c>
      <c r="DG12" s="56">
        <f>Q12/2</f>
        <v>5</v>
      </c>
      <c r="DH12" s="57">
        <f>R12/2</f>
        <v>0</v>
      </c>
      <c r="DI12" s="56">
        <v>0</v>
      </c>
      <c r="DJ12" s="56">
        <v>0</v>
      </c>
      <c r="DK12" s="56">
        <v>0</v>
      </c>
      <c r="DL12" s="56">
        <v>0</v>
      </c>
      <c r="DM12" s="56">
        <v>0</v>
      </c>
      <c r="DN12" s="56">
        <v>0</v>
      </c>
      <c r="DO12" s="56">
        <v>0</v>
      </c>
      <c r="DP12" s="56">
        <v>0</v>
      </c>
      <c r="DQ12" s="56">
        <v>0</v>
      </c>
      <c r="DR12" s="57">
        <v>0</v>
      </c>
      <c r="DS12" s="56">
        <v>0</v>
      </c>
      <c r="DT12" s="56">
        <v>0</v>
      </c>
      <c r="DU12" s="56">
        <v>0</v>
      </c>
      <c r="DV12" s="56">
        <v>0</v>
      </c>
      <c r="DW12" s="56">
        <v>0</v>
      </c>
      <c r="DX12" s="56">
        <v>0</v>
      </c>
      <c r="DY12" s="56">
        <v>0</v>
      </c>
      <c r="DZ12" s="56">
        <v>0</v>
      </c>
      <c r="EA12" s="56">
        <v>0</v>
      </c>
      <c r="EB12" s="57">
        <v>0</v>
      </c>
    </row>
    <row r="13" spans="1:132" s="45" customFormat="1">
      <c r="A13" s="45" t="s">
        <v>59</v>
      </c>
      <c r="B13" s="45" t="s">
        <v>88</v>
      </c>
      <c r="C13" s="45" t="s">
        <v>92</v>
      </c>
      <c r="D13" s="46">
        <v>41334</v>
      </c>
      <c r="E13" s="47">
        <v>41456</v>
      </c>
      <c r="F13" s="48">
        <v>0.6</v>
      </c>
      <c r="G13" s="89">
        <v>80040</v>
      </c>
      <c r="H13" s="63">
        <v>870</v>
      </c>
      <c r="I13" s="49">
        <v>190</v>
      </c>
      <c r="J13" s="49">
        <v>30</v>
      </c>
      <c r="K13" s="49">
        <v>120</v>
      </c>
      <c r="L13" s="49">
        <v>100</v>
      </c>
      <c r="M13" s="49">
        <v>0</v>
      </c>
      <c r="N13" s="49">
        <v>0</v>
      </c>
      <c r="O13" s="49">
        <v>0</v>
      </c>
      <c r="P13" s="49">
        <v>380</v>
      </c>
      <c r="Q13" s="49">
        <v>50</v>
      </c>
      <c r="R13" s="50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50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0</v>
      </c>
      <c r="AL13" s="49">
        <v>0</v>
      </c>
      <c r="AM13" s="49">
        <v>0</v>
      </c>
      <c r="AN13" s="50">
        <v>0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50">
        <v>0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0</v>
      </c>
      <c r="BG13" s="49">
        <v>0</v>
      </c>
      <c r="BH13" s="49">
        <v>0</v>
      </c>
      <c r="BI13" s="49">
        <v>0</v>
      </c>
      <c r="BJ13" s="50">
        <v>0</v>
      </c>
      <c r="BK13" s="49">
        <v>0</v>
      </c>
      <c r="BL13" s="49">
        <v>0</v>
      </c>
      <c r="BM13" s="49">
        <v>0</v>
      </c>
      <c r="BN13" s="49">
        <v>0</v>
      </c>
      <c r="BO13" s="49">
        <v>0</v>
      </c>
      <c r="BP13" s="49">
        <v>0</v>
      </c>
      <c r="BQ13" s="49">
        <v>0</v>
      </c>
      <c r="BR13" s="49">
        <v>0</v>
      </c>
      <c r="BS13" s="49">
        <v>0</v>
      </c>
      <c r="BT13" s="50">
        <v>0</v>
      </c>
      <c r="BU13" s="45">
        <v>0</v>
      </c>
      <c r="BV13" s="45">
        <v>0</v>
      </c>
      <c r="BW13" s="45">
        <v>0</v>
      </c>
      <c r="BX13" s="45">
        <v>0</v>
      </c>
      <c r="BY13" s="45">
        <v>0</v>
      </c>
      <c r="BZ13" s="45">
        <v>0</v>
      </c>
      <c r="CA13" s="45">
        <v>0</v>
      </c>
      <c r="CB13" s="45">
        <v>0</v>
      </c>
      <c r="CC13" s="45">
        <v>0</v>
      </c>
      <c r="CD13" s="45">
        <v>0</v>
      </c>
      <c r="CE13" s="45">
        <v>0</v>
      </c>
      <c r="CF13" s="45">
        <v>0</v>
      </c>
      <c r="CG13" s="45">
        <v>0</v>
      </c>
      <c r="CH13" s="45">
        <v>0</v>
      </c>
      <c r="CI13" s="45">
        <v>0</v>
      </c>
      <c r="CJ13" s="45">
        <v>0</v>
      </c>
      <c r="CK13" s="45">
        <v>0</v>
      </c>
      <c r="CL13" s="45">
        <v>0</v>
      </c>
      <c r="CM13" s="45">
        <v>0</v>
      </c>
      <c r="CN13" s="45">
        <v>0</v>
      </c>
      <c r="CO13" s="49">
        <f>I13/4</f>
        <v>47.5</v>
      </c>
      <c r="CP13" s="49">
        <f>J13/4</f>
        <v>7.5</v>
      </c>
      <c r="CQ13" s="49">
        <v>60</v>
      </c>
      <c r="CR13" s="49">
        <v>0</v>
      </c>
      <c r="CS13" s="49">
        <f>M13/4</f>
        <v>0</v>
      </c>
      <c r="CT13" s="49">
        <f>N13/4</f>
        <v>0</v>
      </c>
      <c r="CU13" s="49">
        <f>O13/4</f>
        <v>0</v>
      </c>
      <c r="CV13" s="49">
        <v>0</v>
      </c>
      <c r="CW13" s="49">
        <v>5</v>
      </c>
      <c r="CX13" s="50">
        <f>R13/4</f>
        <v>0</v>
      </c>
      <c r="CY13" s="49">
        <f>I13/4</f>
        <v>47.5</v>
      </c>
      <c r="CZ13" s="49">
        <f>J13/4</f>
        <v>7.5</v>
      </c>
      <c r="DA13" s="49">
        <v>15</v>
      </c>
      <c r="DB13" s="49">
        <v>65</v>
      </c>
      <c r="DC13" s="49">
        <f>M13/4</f>
        <v>0</v>
      </c>
      <c r="DD13" s="49">
        <f>N13/4</f>
        <v>0</v>
      </c>
      <c r="DE13" s="49">
        <f>O13/4</f>
        <v>0</v>
      </c>
      <c r="DF13" s="49">
        <f>P13/4</f>
        <v>95</v>
      </c>
      <c r="DG13" s="49">
        <v>5</v>
      </c>
      <c r="DH13" s="50">
        <f>R13/4</f>
        <v>0</v>
      </c>
      <c r="DI13" s="49">
        <f>I13/4</f>
        <v>47.5</v>
      </c>
      <c r="DJ13" s="49">
        <f>J13/4</f>
        <v>7.5</v>
      </c>
      <c r="DK13" s="49">
        <v>15</v>
      </c>
      <c r="DL13" s="49">
        <v>10</v>
      </c>
      <c r="DM13" s="49">
        <f>M13/4</f>
        <v>0</v>
      </c>
      <c r="DN13" s="49">
        <f>N13/4</f>
        <v>0</v>
      </c>
      <c r="DO13" s="49">
        <f>O13/4</f>
        <v>0</v>
      </c>
      <c r="DP13" s="49">
        <v>180</v>
      </c>
      <c r="DQ13" s="49">
        <v>29</v>
      </c>
      <c r="DR13" s="50">
        <f>R13/4</f>
        <v>0</v>
      </c>
      <c r="DS13" s="49">
        <v>47.5</v>
      </c>
      <c r="DT13" s="49">
        <v>7.5</v>
      </c>
      <c r="DU13" s="49">
        <v>15</v>
      </c>
      <c r="DV13" s="49">
        <v>10</v>
      </c>
      <c r="DW13" s="49">
        <v>0</v>
      </c>
      <c r="DX13" s="49">
        <v>0</v>
      </c>
      <c r="DY13" s="49">
        <v>0</v>
      </c>
      <c r="DZ13" s="49">
        <v>180</v>
      </c>
      <c r="EA13" s="49">
        <v>29</v>
      </c>
      <c r="EB13" s="50">
        <v>0</v>
      </c>
    </row>
    <row r="14" spans="1:132" s="45" customFormat="1">
      <c r="A14" s="45" t="s">
        <v>59</v>
      </c>
      <c r="B14" s="45" t="s">
        <v>119</v>
      </c>
      <c r="C14" s="45" t="s">
        <v>93</v>
      </c>
      <c r="D14" s="46">
        <v>41244</v>
      </c>
      <c r="E14" s="47">
        <v>41334</v>
      </c>
      <c r="F14" s="48">
        <v>0.7</v>
      </c>
      <c r="G14" s="82">
        <v>19964</v>
      </c>
      <c r="H14" s="63">
        <v>217</v>
      </c>
      <c r="I14" s="49">
        <v>60</v>
      </c>
      <c r="J14" s="49">
        <v>5</v>
      </c>
      <c r="K14" s="49">
        <v>20</v>
      </c>
      <c r="L14" s="49">
        <v>20</v>
      </c>
      <c r="M14" s="49">
        <v>0</v>
      </c>
      <c r="N14" s="49">
        <v>0</v>
      </c>
      <c r="O14" s="49">
        <v>102</v>
      </c>
      <c r="P14" s="49">
        <v>0</v>
      </c>
      <c r="Q14" s="49">
        <v>10</v>
      </c>
      <c r="R14" s="50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50">
        <v>0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50">
        <v>0</v>
      </c>
      <c r="AZ14" s="49">
        <v>0</v>
      </c>
      <c r="BA14" s="49">
        <v>0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0</v>
      </c>
      <c r="BS14" s="49">
        <v>0</v>
      </c>
      <c r="BT14" s="50">
        <v>0</v>
      </c>
      <c r="BU14" s="49">
        <f>I14/2</f>
        <v>30</v>
      </c>
      <c r="BV14" s="49">
        <f>J14/2</f>
        <v>2.5</v>
      </c>
      <c r="BW14" s="49">
        <v>15</v>
      </c>
      <c r="BX14" s="49">
        <v>15</v>
      </c>
      <c r="BY14" s="49">
        <f>M14/2</f>
        <v>0</v>
      </c>
      <c r="BZ14" s="49">
        <f>N14/2</f>
        <v>0</v>
      </c>
      <c r="CA14" s="49">
        <v>30</v>
      </c>
      <c r="CB14" s="49">
        <f>P14/2</f>
        <v>0</v>
      </c>
      <c r="CC14" s="49">
        <f>Q14/2</f>
        <v>5</v>
      </c>
      <c r="CD14" s="49">
        <f>R14/2</f>
        <v>0</v>
      </c>
      <c r="CE14" s="49">
        <f>I14/2</f>
        <v>30</v>
      </c>
      <c r="CF14" s="49">
        <f>J14/2</f>
        <v>2.5</v>
      </c>
      <c r="CG14" s="49">
        <v>5</v>
      </c>
      <c r="CH14" s="49">
        <v>5</v>
      </c>
      <c r="CI14" s="49">
        <f>M14/2</f>
        <v>0</v>
      </c>
      <c r="CJ14" s="49">
        <f>N14/2</f>
        <v>0</v>
      </c>
      <c r="CK14" s="49">
        <v>67</v>
      </c>
      <c r="CL14" s="49">
        <f>P14/2</f>
        <v>0</v>
      </c>
      <c r="CM14" s="49">
        <v>10</v>
      </c>
      <c r="CN14" s="50">
        <f>R14/2</f>
        <v>0</v>
      </c>
      <c r="CO14" s="49">
        <v>0</v>
      </c>
      <c r="CP14" s="49">
        <v>0</v>
      </c>
      <c r="CQ14" s="49">
        <v>0</v>
      </c>
      <c r="CR14" s="49">
        <v>0</v>
      </c>
      <c r="CS14" s="49">
        <v>0</v>
      </c>
      <c r="CT14" s="49">
        <v>0</v>
      </c>
      <c r="CU14" s="49">
        <v>0</v>
      </c>
      <c r="CV14" s="49">
        <v>0</v>
      </c>
      <c r="CW14" s="49">
        <v>0</v>
      </c>
      <c r="CX14" s="50">
        <v>0</v>
      </c>
      <c r="CY14" s="49">
        <v>0</v>
      </c>
      <c r="CZ14" s="49">
        <v>0</v>
      </c>
      <c r="DA14" s="49">
        <v>0</v>
      </c>
      <c r="DB14" s="49">
        <v>0</v>
      </c>
      <c r="DC14" s="49">
        <v>0</v>
      </c>
      <c r="DD14" s="49">
        <v>0</v>
      </c>
      <c r="DE14" s="49">
        <v>0</v>
      </c>
      <c r="DF14" s="49">
        <v>0</v>
      </c>
      <c r="DG14" s="49">
        <v>0</v>
      </c>
      <c r="DH14" s="50">
        <v>0</v>
      </c>
      <c r="DI14" s="49">
        <v>0</v>
      </c>
      <c r="DJ14" s="49">
        <v>0</v>
      </c>
      <c r="DK14" s="49">
        <v>0</v>
      </c>
      <c r="DL14" s="49">
        <v>0</v>
      </c>
      <c r="DM14" s="49">
        <v>0</v>
      </c>
      <c r="DN14" s="49">
        <v>0</v>
      </c>
      <c r="DO14" s="49">
        <v>0</v>
      </c>
      <c r="DP14" s="49">
        <v>0</v>
      </c>
      <c r="DQ14" s="49">
        <v>0</v>
      </c>
      <c r="DR14" s="50">
        <v>0</v>
      </c>
      <c r="DS14" s="49">
        <v>0</v>
      </c>
      <c r="DT14" s="49">
        <v>0</v>
      </c>
      <c r="DU14" s="49">
        <v>0</v>
      </c>
      <c r="DV14" s="49">
        <v>0</v>
      </c>
      <c r="DW14" s="49">
        <v>0</v>
      </c>
      <c r="DX14" s="49">
        <v>0</v>
      </c>
      <c r="DY14" s="49">
        <v>0</v>
      </c>
      <c r="DZ14" s="49">
        <v>0</v>
      </c>
      <c r="EA14" s="49">
        <v>0</v>
      </c>
      <c r="EB14" s="50">
        <v>0</v>
      </c>
    </row>
    <row r="15" spans="1:132" s="45" customFormat="1">
      <c r="A15" s="45" t="s">
        <v>59</v>
      </c>
      <c r="B15" s="45" t="s">
        <v>120</v>
      </c>
      <c r="C15" s="45" t="s">
        <v>94</v>
      </c>
      <c r="D15" s="46">
        <v>41306</v>
      </c>
      <c r="E15" s="47">
        <v>41395</v>
      </c>
      <c r="F15" s="48">
        <v>0.7</v>
      </c>
      <c r="G15" s="82">
        <v>14996</v>
      </c>
      <c r="H15" s="63">
        <v>163</v>
      </c>
      <c r="I15" s="49">
        <v>40</v>
      </c>
      <c r="J15" s="49">
        <v>5</v>
      </c>
      <c r="K15" s="49">
        <v>10</v>
      </c>
      <c r="L15" s="49">
        <v>10</v>
      </c>
      <c r="M15" s="49">
        <v>0</v>
      </c>
      <c r="N15" s="49">
        <v>0</v>
      </c>
      <c r="O15" s="49">
        <v>0</v>
      </c>
      <c r="P15" s="49">
        <v>88</v>
      </c>
      <c r="Q15" s="49">
        <v>10</v>
      </c>
      <c r="R15" s="50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50">
        <v>0</v>
      </c>
      <c r="AO15" s="49">
        <v>0</v>
      </c>
      <c r="AP15" s="49">
        <v>0</v>
      </c>
      <c r="AQ15" s="49">
        <v>0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0</v>
      </c>
      <c r="AY15" s="50">
        <v>0</v>
      </c>
      <c r="AZ15" s="49">
        <v>0</v>
      </c>
      <c r="BA15" s="49">
        <v>0</v>
      </c>
      <c r="BB15" s="49">
        <v>0</v>
      </c>
      <c r="BC15" s="49">
        <v>0</v>
      </c>
      <c r="BD15" s="49">
        <v>0</v>
      </c>
      <c r="BE15" s="49">
        <v>0</v>
      </c>
      <c r="BF15" s="49">
        <v>0</v>
      </c>
      <c r="BG15" s="49">
        <v>0</v>
      </c>
      <c r="BH15" s="49">
        <v>0</v>
      </c>
      <c r="BI15" s="49">
        <v>0</v>
      </c>
      <c r="BJ15" s="49">
        <v>0</v>
      </c>
      <c r="BK15" s="45">
        <v>0</v>
      </c>
      <c r="BL15" s="45">
        <v>0</v>
      </c>
      <c r="BM15" s="45">
        <v>0</v>
      </c>
      <c r="BN15" s="45">
        <v>0</v>
      </c>
      <c r="BO15" s="45">
        <v>0</v>
      </c>
      <c r="BP15" s="45">
        <v>0</v>
      </c>
      <c r="BQ15" s="45">
        <v>0</v>
      </c>
      <c r="BR15" s="45">
        <v>0</v>
      </c>
      <c r="BS15" s="45">
        <v>0</v>
      </c>
      <c r="BT15" s="45">
        <v>0</v>
      </c>
      <c r="BU15" s="45">
        <v>0</v>
      </c>
      <c r="BV15" s="45">
        <v>0</v>
      </c>
      <c r="BW15" s="45">
        <v>0</v>
      </c>
      <c r="BX15" s="45">
        <v>0</v>
      </c>
      <c r="BY15" s="45">
        <v>0</v>
      </c>
      <c r="BZ15" s="45">
        <v>0</v>
      </c>
      <c r="CA15" s="45">
        <v>0</v>
      </c>
      <c r="CB15" s="45">
        <v>0</v>
      </c>
      <c r="CC15" s="45">
        <v>0</v>
      </c>
      <c r="CD15" s="45">
        <v>0</v>
      </c>
      <c r="CE15" s="49">
        <f>I15/3</f>
        <v>13.333333333333334</v>
      </c>
      <c r="CF15" s="49">
        <f>J15/3</f>
        <v>1.6666666666666667</v>
      </c>
      <c r="CG15" s="49">
        <f>K15/3</f>
        <v>3.3333333333333335</v>
      </c>
      <c r="CH15" s="49">
        <f>L15/3</f>
        <v>3.3333333333333335</v>
      </c>
      <c r="CI15" s="49">
        <f>M15/3</f>
        <v>0</v>
      </c>
      <c r="CJ15" s="49">
        <f>N15/3</f>
        <v>0</v>
      </c>
      <c r="CK15" s="49">
        <f>O15/3</f>
        <v>0</v>
      </c>
      <c r="CL15" s="49">
        <f>P15/3</f>
        <v>29.333333333333332</v>
      </c>
      <c r="CM15" s="49">
        <f>Q15/3</f>
        <v>3.3333333333333335</v>
      </c>
      <c r="CN15" s="49">
        <f>R15/3</f>
        <v>0</v>
      </c>
      <c r="CO15" s="49">
        <f>I15/3</f>
        <v>13.333333333333334</v>
      </c>
      <c r="CP15" s="49">
        <f>J15/3</f>
        <v>1.6666666666666667</v>
      </c>
      <c r="CQ15" s="49">
        <f>K15/3</f>
        <v>3.3333333333333335</v>
      </c>
      <c r="CR15" s="49">
        <f>L15/3</f>
        <v>3.3333333333333335</v>
      </c>
      <c r="CS15" s="49">
        <f>M15/3</f>
        <v>0</v>
      </c>
      <c r="CT15" s="49">
        <f>N15/3</f>
        <v>0</v>
      </c>
      <c r="CU15" s="49">
        <f>O15/3</f>
        <v>0</v>
      </c>
      <c r="CV15" s="49">
        <f>P15/3</f>
        <v>29.333333333333332</v>
      </c>
      <c r="CW15" s="49">
        <f>Q15/3</f>
        <v>3.3333333333333335</v>
      </c>
      <c r="CX15" s="50">
        <f>R15/3</f>
        <v>0</v>
      </c>
      <c r="CY15" s="49">
        <f>I15/3</f>
        <v>13.333333333333334</v>
      </c>
      <c r="CZ15" s="49">
        <f>J15/3</f>
        <v>1.6666666666666667</v>
      </c>
      <c r="DA15" s="49">
        <f>K15/3</f>
        <v>3.3333333333333335</v>
      </c>
      <c r="DB15" s="49">
        <f>L15/3</f>
        <v>3.3333333333333335</v>
      </c>
      <c r="DC15" s="49">
        <f>M15/3</f>
        <v>0</v>
      </c>
      <c r="DD15" s="49">
        <f>N15/3</f>
        <v>0</v>
      </c>
      <c r="DE15" s="49">
        <f>O15/3</f>
        <v>0</v>
      </c>
      <c r="DF15" s="49">
        <f>P15/3</f>
        <v>29.333333333333332</v>
      </c>
      <c r="DG15" s="49">
        <f>Q15/3</f>
        <v>3.3333333333333335</v>
      </c>
      <c r="DH15" s="50">
        <f>R15/3</f>
        <v>0</v>
      </c>
      <c r="DI15" s="49">
        <v>0</v>
      </c>
      <c r="DJ15" s="49">
        <v>0</v>
      </c>
      <c r="DK15" s="49">
        <v>0</v>
      </c>
      <c r="DL15" s="49">
        <v>0</v>
      </c>
      <c r="DM15" s="49">
        <v>0</v>
      </c>
      <c r="DN15" s="49">
        <v>0</v>
      </c>
      <c r="DO15" s="49">
        <v>0</v>
      </c>
      <c r="DP15" s="49">
        <v>0</v>
      </c>
      <c r="DQ15" s="49">
        <v>0</v>
      </c>
      <c r="DR15" s="50">
        <v>0</v>
      </c>
      <c r="DS15" s="49">
        <v>0</v>
      </c>
      <c r="DT15" s="49">
        <v>0</v>
      </c>
      <c r="DU15" s="49">
        <v>0</v>
      </c>
      <c r="DV15" s="49">
        <v>0</v>
      </c>
      <c r="DW15" s="49">
        <v>0</v>
      </c>
      <c r="DX15" s="49">
        <v>0</v>
      </c>
      <c r="DY15" s="49">
        <v>0</v>
      </c>
      <c r="DZ15" s="49">
        <v>0</v>
      </c>
      <c r="EA15" s="49">
        <v>0</v>
      </c>
      <c r="EB15" s="50">
        <v>0</v>
      </c>
    </row>
    <row r="16" spans="1:132" s="10" customFormat="1" ht="15" customHeight="1">
      <c r="A16" s="10" t="s">
        <v>81</v>
      </c>
      <c r="B16" s="10" t="s">
        <v>121</v>
      </c>
      <c r="C16" s="10" t="s">
        <v>32</v>
      </c>
      <c r="D16" s="21">
        <v>41137</v>
      </c>
      <c r="E16" s="33">
        <v>41244</v>
      </c>
      <c r="F16" s="32">
        <v>1</v>
      </c>
      <c r="G16" s="82">
        <v>45356</v>
      </c>
      <c r="H16" s="62">
        <v>493</v>
      </c>
      <c r="I16" s="13">
        <v>120</v>
      </c>
      <c r="J16" s="13">
        <v>65</v>
      </c>
      <c r="K16" s="13">
        <v>65</v>
      </c>
      <c r="L16" s="13">
        <v>71</v>
      </c>
      <c r="M16" s="13">
        <v>0</v>
      </c>
      <c r="N16" s="13">
        <v>0</v>
      </c>
      <c r="O16" s="13">
        <v>155</v>
      </c>
      <c r="P16" s="13">
        <v>0</v>
      </c>
      <c r="Q16" s="13">
        <v>17</v>
      </c>
      <c r="R16" s="20">
        <v>0</v>
      </c>
      <c r="S16" s="34">
        <v>12</v>
      </c>
      <c r="T16" s="34">
        <v>20</v>
      </c>
      <c r="U16" s="34">
        <v>20</v>
      </c>
      <c r="V16" s="34">
        <v>25</v>
      </c>
      <c r="W16" s="34">
        <v>10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20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20">
        <v>0</v>
      </c>
      <c r="AO16" s="34">
        <v>16</v>
      </c>
      <c r="AP16" s="34">
        <v>35</v>
      </c>
      <c r="AQ16" s="34">
        <v>25</v>
      </c>
      <c r="AR16" s="34">
        <v>30</v>
      </c>
      <c r="AS16" s="34">
        <v>45</v>
      </c>
      <c r="AT16" s="34">
        <v>0</v>
      </c>
      <c r="AU16" s="34">
        <v>0</v>
      </c>
      <c r="AV16" s="34">
        <v>55</v>
      </c>
      <c r="AW16" s="34">
        <v>7</v>
      </c>
      <c r="AX16" s="34">
        <v>0</v>
      </c>
      <c r="AY16" s="20">
        <v>0</v>
      </c>
      <c r="AZ16" s="13">
        <v>16</v>
      </c>
      <c r="BA16" s="13">
        <v>35</v>
      </c>
      <c r="BB16" s="13">
        <v>15</v>
      </c>
      <c r="BC16" s="13">
        <v>15</v>
      </c>
      <c r="BD16" s="13">
        <v>60</v>
      </c>
      <c r="BE16" s="13">
        <v>0</v>
      </c>
      <c r="BF16" s="13">
        <v>0</v>
      </c>
      <c r="BG16" s="13">
        <v>55</v>
      </c>
      <c r="BH16" s="13">
        <v>7</v>
      </c>
      <c r="BI16" s="13">
        <v>0</v>
      </c>
      <c r="BJ16" s="20">
        <v>0</v>
      </c>
      <c r="BK16" s="45">
        <v>0</v>
      </c>
      <c r="BL16" s="45">
        <v>0</v>
      </c>
      <c r="BM16" s="45">
        <v>0</v>
      </c>
      <c r="BN16" s="45">
        <v>0</v>
      </c>
      <c r="BO16" s="45">
        <v>0</v>
      </c>
      <c r="BP16" s="45">
        <v>0</v>
      </c>
      <c r="BQ16" s="45">
        <v>0</v>
      </c>
      <c r="BR16" s="45">
        <v>0</v>
      </c>
      <c r="BS16" s="45">
        <v>0</v>
      </c>
      <c r="BT16" s="45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20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20</v>
      </c>
      <c r="CK16" s="13">
        <v>0</v>
      </c>
      <c r="CL16" s="13">
        <v>0</v>
      </c>
      <c r="CM16" s="13">
        <v>20</v>
      </c>
      <c r="CN16" s="20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20</v>
      </c>
      <c r="CU16" s="13">
        <v>0</v>
      </c>
      <c r="CV16" s="13">
        <v>0</v>
      </c>
      <c r="CW16" s="13">
        <v>20</v>
      </c>
      <c r="CX16" s="20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20">
        <v>0</v>
      </c>
      <c r="DI16" s="13">
        <v>0</v>
      </c>
      <c r="DJ16" s="13">
        <v>0</v>
      </c>
      <c r="DK16" s="13">
        <v>0</v>
      </c>
      <c r="DL16" s="13">
        <v>0</v>
      </c>
      <c r="DM16" s="13">
        <v>0</v>
      </c>
      <c r="DN16" s="13">
        <v>0</v>
      </c>
      <c r="DO16" s="13">
        <v>0</v>
      </c>
      <c r="DP16" s="13">
        <v>0</v>
      </c>
      <c r="DQ16" s="13">
        <v>0</v>
      </c>
      <c r="DR16" s="20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3">
        <v>0</v>
      </c>
      <c r="DY16" s="13">
        <v>0</v>
      </c>
      <c r="DZ16" s="13">
        <v>0</v>
      </c>
      <c r="EA16" s="13">
        <v>0</v>
      </c>
      <c r="EB16" s="20">
        <v>0</v>
      </c>
    </row>
    <row r="17" spans="1:132" s="22" customFormat="1" ht="15" customHeight="1">
      <c r="A17" s="22" t="s">
        <v>81</v>
      </c>
      <c r="B17" s="22" t="s">
        <v>123</v>
      </c>
      <c r="C17" s="22" t="s">
        <v>137</v>
      </c>
      <c r="D17" s="31">
        <v>41306</v>
      </c>
      <c r="E17" s="37">
        <v>41334</v>
      </c>
      <c r="F17" s="41">
        <v>1</v>
      </c>
      <c r="G17" s="87">
        <f>H17*92</f>
        <v>4692</v>
      </c>
      <c r="H17" s="64">
        <v>51</v>
      </c>
      <c r="I17" s="36">
        <v>10</v>
      </c>
      <c r="J17" s="36"/>
      <c r="K17" s="36"/>
      <c r="L17" s="36"/>
      <c r="M17" s="36"/>
      <c r="N17" s="36">
        <v>10</v>
      </c>
      <c r="O17" s="36">
        <v>30</v>
      </c>
      <c r="P17" s="36"/>
      <c r="Q17" s="36"/>
      <c r="R17" s="59"/>
      <c r="S17" s="9"/>
      <c r="T17" s="9"/>
      <c r="U17" s="9"/>
      <c r="V17" s="9"/>
      <c r="W17" s="9"/>
      <c r="X17" s="9"/>
      <c r="Y17" s="9"/>
      <c r="Z17" s="9"/>
      <c r="AA17" s="9"/>
      <c r="AB17" s="9"/>
      <c r="AC17" s="59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5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59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59"/>
      <c r="BU17" s="36"/>
      <c r="BV17" s="36"/>
      <c r="BW17" s="36"/>
      <c r="BX17" s="36"/>
      <c r="BY17" s="36"/>
      <c r="BZ17" s="36"/>
      <c r="CA17" s="36"/>
      <c r="CB17" s="36"/>
      <c r="CC17" s="36"/>
      <c r="CD17" s="59"/>
      <c r="CE17" s="36">
        <v>10</v>
      </c>
      <c r="CF17" s="36"/>
      <c r="CG17" s="36"/>
      <c r="CH17" s="36"/>
      <c r="CI17" s="36"/>
      <c r="CJ17" s="36">
        <v>10</v>
      </c>
      <c r="CK17" s="36">
        <v>30</v>
      </c>
      <c r="CL17" s="36"/>
      <c r="CM17" s="36"/>
      <c r="CN17" s="59"/>
      <c r="CO17" s="36"/>
      <c r="CP17" s="36"/>
      <c r="CQ17" s="36"/>
      <c r="CR17" s="36"/>
      <c r="CS17" s="36"/>
      <c r="CT17" s="36"/>
      <c r="CU17" s="36"/>
      <c r="CV17" s="36"/>
      <c r="CW17" s="36"/>
      <c r="CX17" s="59"/>
      <c r="CY17" s="36"/>
      <c r="CZ17" s="36"/>
      <c r="DA17" s="36"/>
      <c r="DB17" s="36"/>
      <c r="DC17" s="36"/>
      <c r="DD17" s="36"/>
      <c r="DE17" s="36"/>
      <c r="DF17" s="36"/>
      <c r="DG17" s="36"/>
      <c r="DH17" s="59"/>
      <c r="DI17" s="36"/>
      <c r="DJ17" s="36"/>
      <c r="DK17" s="36"/>
      <c r="DL17" s="36"/>
      <c r="DM17" s="36"/>
      <c r="DN17" s="36"/>
      <c r="DO17" s="36"/>
      <c r="DP17" s="36"/>
      <c r="DQ17" s="36"/>
      <c r="DR17" s="59"/>
      <c r="DS17" s="36"/>
      <c r="DT17" s="36"/>
      <c r="DU17" s="36"/>
      <c r="DV17" s="36"/>
      <c r="DW17" s="36"/>
      <c r="DX17" s="36"/>
      <c r="DY17" s="36"/>
      <c r="DZ17" s="36"/>
      <c r="EA17" s="36"/>
      <c r="EB17" s="59"/>
    </row>
    <row r="18" spans="1:132" s="10" customFormat="1">
      <c r="A18" s="10" t="s">
        <v>81</v>
      </c>
      <c r="B18" s="10" t="s">
        <v>87</v>
      </c>
      <c r="C18" s="10" t="s">
        <v>136</v>
      </c>
      <c r="D18" s="21">
        <v>41244</v>
      </c>
      <c r="E18" s="33">
        <v>41365</v>
      </c>
      <c r="F18" s="32">
        <v>1</v>
      </c>
      <c r="G18" s="82">
        <f>H18*92</f>
        <v>68816</v>
      </c>
      <c r="H18" s="62">
        <v>748</v>
      </c>
      <c r="I18" s="13">
        <v>140</v>
      </c>
      <c r="J18" s="13">
        <v>25</v>
      </c>
      <c r="K18" s="13">
        <v>236</v>
      </c>
      <c r="L18" s="13">
        <v>180</v>
      </c>
      <c r="M18" s="13">
        <v>0</v>
      </c>
      <c r="N18" s="13">
        <v>26</v>
      </c>
      <c r="O18" s="13">
        <v>0</v>
      </c>
      <c r="P18" s="13">
        <v>20</v>
      </c>
      <c r="Q18" s="13">
        <v>20</v>
      </c>
      <c r="R18" s="20">
        <v>100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20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20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20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20"/>
      <c r="BK18" s="13">
        <v>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20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20">
        <v>0</v>
      </c>
      <c r="CE18" s="13">
        <v>30</v>
      </c>
      <c r="CF18" s="13">
        <v>10</v>
      </c>
      <c r="CG18" s="13">
        <v>66</v>
      </c>
      <c r="CH18" s="13">
        <v>60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20">
        <v>60</v>
      </c>
      <c r="CO18" s="13">
        <v>30</v>
      </c>
      <c r="CP18" s="13">
        <v>5</v>
      </c>
      <c r="CQ18" s="13">
        <v>30</v>
      </c>
      <c r="CR18" s="13">
        <v>80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20">
        <v>0</v>
      </c>
      <c r="CY18" s="13">
        <v>0</v>
      </c>
      <c r="CZ18" s="13">
        <v>0</v>
      </c>
      <c r="DA18" s="13">
        <v>0</v>
      </c>
      <c r="DB18" s="13">
        <v>0</v>
      </c>
      <c r="DC18" s="13">
        <v>0</v>
      </c>
      <c r="DD18" s="13">
        <v>0</v>
      </c>
      <c r="DE18" s="13">
        <v>0</v>
      </c>
      <c r="DF18" s="13">
        <v>0</v>
      </c>
      <c r="DG18" s="13">
        <v>0</v>
      </c>
      <c r="DH18" s="20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20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20">
        <v>0</v>
      </c>
    </row>
    <row r="19" spans="1:132" s="45" customFormat="1">
      <c r="B19" s="45" t="s">
        <v>101</v>
      </c>
      <c r="C19" s="45" t="s">
        <v>102</v>
      </c>
      <c r="D19" s="46">
        <v>41334</v>
      </c>
      <c r="E19" s="47">
        <v>41365</v>
      </c>
      <c r="F19" s="48">
        <v>0.6</v>
      </c>
      <c r="G19" s="89">
        <v>6000</v>
      </c>
      <c r="H19" s="63">
        <v>60</v>
      </c>
      <c r="I19" s="49">
        <v>10</v>
      </c>
      <c r="J19" s="49">
        <v>0</v>
      </c>
      <c r="K19" s="49">
        <v>0</v>
      </c>
      <c r="L19" s="49">
        <v>20</v>
      </c>
      <c r="M19" s="49">
        <v>0</v>
      </c>
      <c r="N19" s="49">
        <v>0</v>
      </c>
      <c r="O19" s="49">
        <v>0</v>
      </c>
      <c r="P19" s="49">
        <v>30</v>
      </c>
      <c r="Q19" s="49">
        <v>0</v>
      </c>
      <c r="R19" s="50">
        <v>0</v>
      </c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50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50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50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50"/>
      <c r="BK19" s="49"/>
      <c r="BL19" s="49"/>
      <c r="BM19" s="49"/>
      <c r="BN19" s="49"/>
      <c r="BO19" s="49"/>
      <c r="BP19" s="49"/>
      <c r="BQ19" s="49"/>
      <c r="BR19" s="49"/>
      <c r="BS19" s="49"/>
      <c r="BT19" s="50"/>
      <c r="BU19" s="49"/>
      <c r="BV19" s="49"/>
      <c r="BW19" s="49"/>
      <c r="BX19" s="49"/>
      <c r="BY19" s="49"/>
      <c r="BZ19" s="49"/>
      <c r="CA19" s="49"/>
      <c r="CB19" s="49"/>
      <c r="CC19" s="49"/>
      <c r="CD19" s="50"/>
      <c r="CE19" s="49"/>
      <c r="CF19" s="49"/>
      <c r="CG19" s="49"/>
      <c r="CH19" s="49"/>
      <c r="CI19" s="49"/>
      <c r="CJ19" s="49"/>
      <c r="CK19" s="49"/>
      <c r="CL19" s="49"/>
      <c r="CM19" s="49"/>
      <c r="CN19" s="50"/>
      <c r="CO19" s="49">
        <f>I19</f>
        <v>10</v>
      </c>
      <c r="CP19" s="49">
        <f t="shared" ref="CP19:CX19" si="3">J19</f>
        <v>0</v>
      </c>
      <c r="CQ19" s="49">
        <f t="shared" si="3"/>
        <v>0</v>
      </c>
      <c r="CR19" s="49">
        <f t="shared" si="3"/>
        <v>20</v>
      </c>
      <c r="CS19" s="49">
        <f t="shared" si="3"/>
        <v>0</v>
      </c>
      <c r="CT19" s="49">
        <f t="shared" si="3"/>
        <v>0</v>
      </c>
      <c r="CU19" s="49">
        <f t="shared" si="3"/>
        <v>0</v>
      </c>
      <c r="CV19" s="49">
        <f t="shared" si="3"/>
        <v>30</v>
      </c>
      <c r="CW19" s="49">
        <f t="shared" si="3"/>
        <v>0</v>
      </c>
      <c r="CX19" s="49">
        <f t="shared" si="3"/>
        <v>0</v>
      </c>
      <c r="CY19" s="49"/>
      <c r="CZ19" s="49"/>
      <c r="DA19" s="49"/>
      <c r="DB19" s="49"/>
      <c r="DC19" s="49"/>
      <c r="DD19" s="49"/>
      <c r="DE19" s="49"/>
      <c r="DF19" s="49"/>
      <c r="DG19" s="49"/>
      <c r="DH19" s="50"/>
      <c r="DI19" s="49"/>
      <c r="DJ19" s="49"/>
      <c r="DK19" s="49"/>
      <c r="DL19" s="49"/>
      <c r="DM19" s="49"/>
      <c r="DN19" s="49"/>
      <c r="DO19" s="49"/>
      <c r="DP19" s="49"/>
      <c r="DQ19" s="49"/>
      <c r="DR19" s="50"/>
      <c r="DS19" s="49"/>
      <c r="DT19" s="49"/>
      <c r="DU19" s="49"/>
      <c r="DV19" s="49"/>
      <c r="DW19" s="49"/>
      <c r="DX19" s="49"/>
      <c r="DY19" s="49"/>
      <c r="DZ19" s="49"/>
      <c r="EA19" s="49"/>
      <c r="EB19" s="50"/>
    </row>
    <row r="20" spans="1:132" s="90" customFormat="1">
      <c r="B20" s="90" t="s">
        <v>60</v>
      </c>
      <c r="C20" s="90" t="s">
        <v>114</v>
      </c>
      <c r="D20" s="91">
        <v>41306</v>
      </c>
      <c r="E20" s="92">
        <v>41365</v>
      </c>
      <c r="F20" s="93">
        <v>0.8</v>
      </c>
      <c r="G20" s="94">
        <v>30000</v>
      </c>
      <c r="H20" s="95">
        <v>300</v>
      </c>
      <c r="I20" s="96">
        <v>50</v>
      </c>
      <c r="J20" s="96">
        <v>10</v>
      </c>
      <c r="K20" s="96">
        <v>130</v>
      </c>
      <c r="L20" s="96">
        <v>100</v>
      </c>
      <c r="M20" s="96"/>
      <c r="N20" s="96"/>
      <c r="O20" s="96"/>
      <c r="P20" s="96">
        <v>10</v>
      </c>
      <c r="Q20" s="96"/>
      <c r="R20" s="97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7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7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7"/>
      <c r="AZ20" s="96"/>
      <c r="BA20" s="96"/>
      <c r="BB20" s="96"/>
      <c r="BC20" s="96"/>
      <c r="BD20" s="96"/>
      <c r="BE20" s="96"/>
      <c r="BF20" s="96"/>
      <c r="BG20" s="96"/>
      <c r="BH20" s="96"/>
      <c r="BI20" s="96"/>
      <c r="BJ20" s="97"/>
      <c r="BK20" s="96"/>
      <c r="BL20" s="96"/>
      <c r="BM20" s="96"/>
      <c r="BN20" s="96"/>
      <c r="BO20" s="96"/>
      <c r="BP20" s="96"/>
      <c r="BQ20" s="96"/>
      <c r="BR20" s="96"/>
      <c r="BS20" s="96"/>
      <c r="BT20" s="97"/>
      <c r="BU20" s="96"/>
      <c r="BV20" s="96"/>
      <c r="BW20" s="96"/>
      <c r="BX20" s="96"/>
      <c r="BY20" s="96"/>
      <c r="BZ20" s="96"/>
      <c r="CA20" s="96"/>
      <c r="CB20" s="96"/>
      <c r="CC20" s="96"/>
      <c r="CD20" s="97"/>
      <c r="CE20" s="96">
        <v>25</v>
      </c>
      <c r="CF20" s="96">
        <v>5</v>
      </c>
      <c r="CG20" s="96">
        <v>65</v>
      </c>
      <c r="CH20" s="96">
        <v>50</v>
      </c>
      <c r="CI20" s="96"/>
      <c r="CJ20" s="96"/>
      <c r="CK20" s="96"/>
      <c r="CL20" s="96">
        <v>5</v>
      </c>
      <c r="CM20" s="96"/>
      <c r="CN20" s="97"/>
      <c r="CO20" s="96">
        <v>25</v>
      </c>
      <c r="CP20" s="96">
        <v>5</v>
      </c>
      <c r="CQ20" s="96">
        <v>65</v>
      </c>
      <c r="CR20" s="96">
        <v>50</v>
      </c>
      <c r="CS20" s="96"/>
      <c r="CT20" s="96"/>
      <c r="CU20" s="96"/>
      <c r="CV20" s="96">
        <v>5</v>
      </c>
      <c r="CW20" s="96"/>
      <c r="CX20" s="97"/>
      <c r="CY20" s="96"/>
      <c r="CZ20" s="96"/>
      <c r="DA20" s="96"/>
      <c r="DB20" s="96"/>
      <c r="DC20" s="96"/>
      <c r="DD20" s="96"/>
      <c r="DE20" s="96"/>
      <c r="DF20" s="96"/>
      <c r="DG20" s="96"/>
      <c r="DH20" s="97"/>
      <c r="DI20" s="96"/>
      <c r="DJ20" s="96"/>
      <c r="DK20" s="96"/>
      <c r="DL20" s="96"/>
      <c r="DM20" s="96"/>
      <c r="DN20" s="96"/>
      <c r="DO20" s="96"/>
      <c r="DP20" s="96"/>
      <c r="DQ20" s="96"/>
      <c r="DR20" s="97"/>
      <c r="DS20" s="96"/>
      <c r="DT20" s="96"/>
      <c r="DU20" s="96"/>
      <c r="DV20" s="96"/>
      <c r="DW20" s="96"/>
      <c r="DX20" s="96"/>
      <c r="DY20" s="96"/>
      <c r="DZ20" s="96"/>
      <c r="EA20" s="96"/>
      <c r="EB20" s="97"/>
    </row>
    <row r="21" spans="1:132" s="45" customFormat="1">
      <c r="B21" s="45" t="s">
        <v>60</v>
      </c>
      <c r="C21" s="45" t="s">
        <v>113</v>
      </c>
      <c r="D21" s="46">
        <v>41365</v>
      </c>
      <c r="E21" s="47">
        <v>41456</v>
      </c>
      <c r="F21" s="48">
        <v>0.6</v>
      </c>
      <c r="G21" s="89">
        <v>70000</v>
      </c>
      <c r="H21" s="63">
        <v>700</v>
      </c>
      <c r="I21" s="49">
        <v>140</v>
      </c>
      <c r="J21" s="49">
        <v>20</v>
      </c>
      <c r="K21" s="49">
        <v>100</v>
      </c>
      <c r="L21" s="49">
        <v>40</v>
      </c>
      <c r="M21" s="49"/>
      <c r="N21" s="49">
        <v>140</v>
      </c>
      <c r="O21" s="49"/>
      <c r="P21" s="49">
        <v>140</v>
      </c>
      <c r="Q21" s="49">
        <v>120</v>
      </c>
      <c r="R21" s="50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50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50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50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50"/>
      <c r="BK21" s="49"/>
      <c r="BL21" s="49"/>
      <c r="BM21" s="49"/>
      <c r="BN21" s="49"/>
      <c r="BO21" s="49"/>
      <c r="BP21" s="49"/>
      <c r="BQ21" s="49"/>
      <c r="BR21" s="49"/>
      <c r="BS21" s="49"/>
      <c r="BT21" s="50"/>
      <c r="BU21" s="49"/>
      <c r="BV21" s="49"/>
      <c r="BW21" s="49"/>
      <c r="BX21" s="49"/>
      <c r="BY21" s="49"/>
      <c r="BZ21" s="49"/>
      <c r="CA21" s="49"/>
      <c r="CB21" s="49"/>
      <c r="CC21" s="49"/>
      <c r="CD21" s="50"/>
      <c r="CE21" s="49"/>
      <c r="CF21" s="49"/>
      <c r="CG21" s="49"/>
      <c r="CH21" s="49"/>
      <c r="CI21" s="49"/>
      <c r="CJ21" s="49"/>
      <c r="CK21" s="49"/>
      <c r="CL21" s="49"/>
      <c r="CM21" s="49"/>
      <c r="CN21" s="50"/>
      <c r="CO21" s="49"/>
      <c r="CP21" s="49"/>
      <c r="CQ21" s="49"/>
      <c r="CR21" s="49"/>
      <c r="CS21" s="49"/>
      <c r="CT21" s="49"/>
      <c r="CU21" s="49"/>
      <c r="CV21" s="49"/>
      <c r="CW21" s="49"/>
      <c r="CX21" s="50"/>
      <c r="CY21" s="49">
        <f>I21/3</f>
        <v>46.666666666666664</v>
      </c>
      <c r="CZ21" s="49">
        <f t="shared" ref="CZ21:DH21" si="4">J21/3</f>
        <v>6.666666666666667</v>
      </c>
      <c r="DA21" s="49">
        <f t="shared" si="4"/>
        <v>33.333333333333336</v>
      </c>
      <c r="DB21" s="49">
        <f t="shared" si="4"/>
        <v>13.333333333333334</v>
      </c>
      <c r="DC21" s="49">
        <f t="shared" si="4"/>
        <v>0</v>
      </c>
      <c r="DD21" s="49">
        <f t="shared" si="4"/>
        <v>46.666666666666664</v>
      </c>
      <c r="DE21" s="49">
        <f t="shared" si="4"/>
        <v>0</v>
      </c>
      <c r="DF21" s="49">
        <f t="shared" si="4"/>
        <v>46.666666666666664</v>
      </c>
      <c r="DG21" s="49">
        <f t="shared" si="4"/>
        <v>40</v>
      </c>
      <c r="DH21" s="49">
        <f t="shared" si="4"/>
        <v>0</v>
      </c>
      <c r="DI21" s="49">
        <v>40</v>
      </c>
      <c r="DJ21" s="49">
        <v>6.666666666666667</v>
      </c>
      <c r="DK21" s="49">
        <v>33.333333333333336</v>
      </c>
      <c r="DL21" s="49">
        <v>16.666666666666668</v>
      </c>
      <c r="DM21" s="49">
        <v>0</v>
      </c>
      <c r="DN21" s="49">
        <v>46.666666666666664</v>
      </c>
      <c r="DO21" s="49">
        <v>0</v>
      </c>
      <c r="DP21" s="49">
        <v>50</v>
      </c>
      <c r="DQ21" s="49">
        <v>40</v>
      </c>
      <c r="DR21" s="50">
        <v>0</v>
      </c>
      <c r="DS21" s="49">
        <v>40</v>
      </c>
      <c r="DT21" s="49">
        <v>6.666666666666667</v>
      </c>
      <c r="DU21" s="49">
        <v>33.333333333333336</v>
      </c>
      <c r="DV21" s="49">
        <v>16.666666666666668</v>
      </c>
      <c r="DW21" s="49">
        <v>0</v>
      </c>
      <c r="DX21" s="49">
        <v>46.666666666666664</v>
      </c>
      <c r="DY21" s="49">
        <v>0</v>
      </c>
      <c r="DZ21" s="49">
        <v>50</v>
      </c>
      <c r="EA21" s="49">
        <v>40</v>
      </c>
      <c r="EB21" s="50">
        <v>0</v>
      </c>
    </row>
    <row r="22" spans="1:132" s="45" customFormat="1">
      <c r="B22" s="45" t="s">
        <v>103</v>
      </c>
      <c r="C22" s="45" t="s">
        <v>104</v>
      </c>
      <c r="D22" s="46">
        <v>41334</v>
      </c>
      <c r="E22" s="47">
        <v>41395</v>
      </c>
      <c r="F22" s="48">
        <v>0.6</v>
      </c>
      <c r="G22" s="89">
        <v>25000</v>
      </c>
      <c r="H22" s="63">
        <v>271.73913043478262</v>
      </c>
      <c r="I22" s="49">
        <v>40</v>
      </c>
      <c r="J22" s="49">
        <v>40</v>
      </c>
      <c r="K22" s="49">
        <v>40</v>
      </c>
      <c r="L22" s="49">
        <v>30</v>
      </c>
      <c r="M22" s="49"/>
      <c r="N22" s="49">
        <v>10</v>
      </c>
      <c r="O22" s="49"/>
      <c r="P22" s="49"/>
      <c r="Q22" s="49"/>
      <c r="R22" s="50">
        <v>110</v>
      </c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50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50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50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50"/>
      <c r="BK22" s="49"/>
      <c r="BL22" s="49"/>
      <c r="BM22" s="49"/>
      <c r="BN22" s="49"/>
      <c r="BO22" s="49"/>
      <c r="BP22" s="49"/>
      <c r="BQ22" s="49"/>
      <c r="BR22" s="49"/>
      <c r="BS22" s="49"/>
      <c r="BT22" s="50"/>
      <c r="BU22" s="49"/>
      <c r="BV22" s="49"/>
      <c r="BW22" s="49"/>
      <c r="BX22" s="49"/>
      <c r="BY22" s="49"/>
      <c r="BZ22" s="49"/>
      <c r="CA22" s="49"/>
      <c r="CB22" s="49"/>
      <c r="CC22" s="49"/>
      <c r="CD22" s="50"/>
      <c r="CE22" s="49"/>
      <c r="CF22" s="49"/>
      <c r="CG22" s="49"/>
      <c r="CH22" s="49"/>
      <c r="CI22" s="49"/>
      <c r="CJ22" s="49"/>
      <c r="CK22" s="49"/>
      <c r="CL22" s="49"/>
      <c r="CM22" s="49"/>
      <c r="CN22" s="50"/>
      <c r="CO22" s="49">
        <v>20</v>
      </c>
      <c r="CP22" s="49">
        <v>30</v>
      </c>
      <c r="CQ22" s="49">
        <v>40</v>
      </c>
      <c r="CR22" s="49">
        <v>30</v>
      </c>
      <c r="CS22" s="49"/>
      <c r="CT22" s="49"/>
      <c r="CU22" s="49"/>
      <c r="CV22" s="49"/>
      <c r="CW22" s="49"/>
      <c r="CX22" s="50">
        <v>20</v>
      </c>
      <c r="CY22" s="49">
        <v>20</v>
      </c>
      <c r="CZ22" s="49">
        <v>10</v>
      </c>
      <c r="DA22" s="49"/>
      <c r="DB22" s="49"/>
      <c r="DC22" s="49"/>
      <c r="DD22" s="49">
        <v>10</v>
      </c>
      <c r="DE22" s="49"/>
      <c r="DF22" s="49"/>
      <c r="DG22" s="49"/>
      <c r="DH22" s="50">
        <v>90</v>
      </c>
      <c r="DI22" s="49"/>
      <c r="DJ22" s="49"/>
      <c r="DK22" s="49"/>
      <c r="DL22" s="49"/>
      <c r="DM22" s="49"/>
      <c r="DN22" s="49"/>
      <c r="DO22" s="49"/>
      <c r="DP22" s="49"/>
      <c r="DQ22" s="49"/>
      <c r="DR22" s="50"/>
      <c r="DS22" s="49"/>
      <c r="DT22" s="49"/>
      <c r="DU22" s="49"/>
      <c r="DV22" s="49"/>
      <c r="DW22" s="49"/>
      <c r="DX22" s="49"/>
      <c r="DY22" s="49"/>
      <c r="DZ22" s="49"/>
      <c r="EA22" s="49"/>
      <c r="EB22" s="50"/>
    </row>
    <row r="23" spans="1:132" s="90" customFormat="1">
      <c r="B23" s="90" t="s">
        <v>103</v>
      </c>
      <c r="C23" s="90" t="s">
        <v>105</v>
      </c>
      <c r="D23" s="91">
        <v>41306</v>
      </c>
      <c r="E23" s="92">
        <v>41334</v>
      </c>
      <c r="F23" s="93">
        <v>0.9</v>
      </c>
      <c r="G23" s="94">
        <v>15000</v>
      </c>
      <c r="H23" s="95">
        <v>163.04347826086956</v>
      </c>
      <c r="I23" s="96">
        <v>30</v>
      </c>
      <c r="J23" s="96">
        <v>30</v>
      </c>
      <c r="K23" s="96">
        <v>20</v>
      </c>
      <c r="L23" s="96"/>
      <c r="M23" s="96"/>
      <c r="N23" s="96">
        <v>10</v>
      </c>
      <c r="O23" s="96"/>
      <c r="P23" s="96"/>
      <c r="Q23" s="96"/>
      <c r="R23" s="97">
        <v>73</v>
      </c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7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7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7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7"/>
      <c r="BK23" s="96"/>
      <c r="BL23" s="96"/>
      <c r="BM23" s="96"/>
      <c r="BN23" s="96"/>
      <c r="BO23" s="96"/>
      <c r="BP23" s="96"/>
      <c r="BQ23" s="96"/>
      <c r="BR23" s="96"/>
      <c r="BS23" s="96"/>
      <c r="BT23" s="97"/>
      <c r="BU23" s="96"/>
      <c r="BV23" s="96"/>
      <c r="BW23" s="96"/>
      <c r="BX23" s="96"/>
      <c r="BY23" s="96"/>
      <c r="BZ23" s="96"/>
      <c r="CA23" s="96"/>
      <c r="CB23" s="96"/>
      <c r="CC23" s="96"/>
      <c r="CD23" s="97"/>
      <c r="CE23" s="96">
        <v>30</v>
      </c>
      <c r="CF23" s="96">
        <v>30</v>
      </c>
      <c r="CG23" s="96">
        <v>20</v>
      </c>
      <c r="CH23" s="96"/>
      <c r="CI23" s="96"/>
      <c r="CJ23" s="96">
        <v>10</v>
      </c>
      <c r="CK23" s="96"/>
      <c r="CL23" s="96"/>
      <c r="CM23" s="96"/>
      <c r="CN23" s="97">
        <v>73</v>
      </c>
      <c r="CO23" s="96"/>
      <c r="CP23" s="96"/>
      <c r="CQ23" s="96"/>
      <c r="CR23" s="96"/>
      <c r="CS23" s="96"/>
      <c r="CT23" s="96"/>
      <c r="CU23" s="96"/>
      <c r="CV23" s="96"/>
      <c r="CW23" s="96"/>
      <c r="CX23" s="97"/>
      <c r="CY23" s="96"/>
      <c r="CZ23" s="96"/>
      <c r="DA23" s="96"/>
      <c r="DB23" s="96"/>
      <c r="DC23" s="96"/>
      <c r="DD23" s="96"/>
      <c r="DE23" s="96"/>
      <c r="DF23" s="96"/>
      <c r="DG23" s="96"/>
      <c r="DH23" s="97"/>
      <c r="DI23" s="96"/>
      <c r="DJ23" s="96"/>
      <c r="DK23" s="96"/>
      <c r="DL23" s="96"/>
      <c r="DM23" s="96"/>
      <c r="DN23" s="96"/>
      <c r="DO23" s="96"/>
      <c r="DP23" s="96"/>
      <c r="DQ23" s="96"/>
      <c r="DR23" s="97"/>
      <c r="DS23" s="96"/>
      <c r="DT23" s="96"/>
      <c r="DU23" s="96"/>
      <c r="DV23" s="96"/>
      <c r="DW23" s="96"/>
      <c r="DX23" s="96"/>
      <c r="DY23" s="96"/>
      <c r="DZ23" s="96"/>
      <c r="EA23" s="96"/>
      <c r="EB23" s="97"/>
    </row>
    <row r="24" spans="1:132" s="90" customFormat="1">
      <c r="B24" s="90" t="s">
        <v>103</v>
      </c>
      <c r="C24" s="90" t="s">
        <v>106</v>
      </c>
      <c r="D24" s="91">
        <v>41334</v>
      </c>
      <c r="E24" s="92">
        <v>41395</v>
      </c>
      <c r="F24" s="93">
        <v>0.8</v>
      </c>
      <c r="G24" s="94">
        <v>40000</v>
      </c>
      <c r="H24" s="95">
        <v>434.78260869565219</v>
      </c>
      <c r="I24" s="96">
        <v>80</v>
      </c>
      <c r="J24" s="96">
        <v>80</v>
      </c>
      <c r="K24" s="96"/>
      <c r="L24" s="96"/>
      <c r="M24" s="96"/>
      <c r="N24" s="96">
        <v>20</v>
      </c>
      <c r="O24" s="96"/>
      <c r="P24" s="96"/>
      <c r="Q24" s="96"/>
      <c r="R24" s="97">
        <v>240</v>
      </c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7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7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7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7"/>
      <c r="BK24" s="96"/>
      <c r="BL24" s="96"/>
      <c r="BM24" s="96"/>
      <c r="BN24" s="96"/>
      <c r="BO24" s="96"/>
      <c r="BP24" s="96"/>
      <c r="BQ24" s="96"/>
      <c r="BR24" s="96"/>
      <c r="BS24" s="96"/>
      <c r="BT24" s="97"/>
      <c r="BU24" s="96"/>
      <c r="BV24" s="96"/>
      <c r="BW24" s="96"/>
      <c r="BX24" s="96"/>
      <c r="BY24" s="96"/>
      <c r="BZ24" s="96"/>
      <c r="CA24" s="96"/>
      <c r="CB24" s="96"/>
      <c r="CC24" s="96"/>
      <c r="CD24" s="97"/>
      <c r="CE24" s="96"/>
      <c r="CF24" s="96"/>
      <c r="CG24" s="96"/>
      <c r="CH24" s="96"/>
      <c r="CI24" s="96"/>
      <c r="CJ24" s="96"/>
      <c r="CK24" s="96"/>
      <c r="CL24" s="96"/>
      <c r="CM24" s="96"/>
      <c r="CN24" s="97"/>
      <c r="CO24" s="96">
        <v>40</v>
      </c>
      <c r="CP24" s="96">
        <v>40</v>
      </c>
      <c r="CQ24" s="96"/>
      <c r="CR24" s="96"/>
      <c r="CS24" s="96"/>
      <c r="CT24" s="96"/>
      <c r="CU24" s="96"/>
      <c r="CV24" s="96"/>
      <c r="CW24" s="96"/>
      <c r="CX24" s="97">
        <v>80</v>
      </c>
      <c r="CY24" s="96">
        <v>40</v>
      </c>
      <c r="CZ24" s="96">
        <v>40</v>
      </c>
      <c r="DA24" s="96"/>
      <c r="DB24" s="96"/>
      <c r="DC24" s="96"/>
      <c r="DD24" s="96">
        <v>20</v>
      </c>
      <c r="DE24" s="96"/>
      <c r="DF24" s="96"/>
      <c r="DG24" s="96"/>
      <c r="DH24" s="97">
        <v>180</v>
      </c>
      <c r="DI24" s="96"/>
      <c r="DJ24" s="96"/>
      <c r="DK24" s="96"/>
      <c r="DL24" s="96"/>
      <c r="DM24" s="96"/>
      <c r="DN24" s="96"/>
      <c r="DO24" s="96"/>
      <c r="DP24" s="96"/>
      <c r="DQ24" s="96"/>
      <c r="DR24" s="97"/>
      <c r="DS24" s="96"/>
      <c r="DT24" s="96"/>
      <c r="DU24" s="96"/>
      <c r="DV24" s="96"/>
      <c r="DW24" s="96"/>
      <c r="DX24" s="96"/>
      <c r="DY24" s="96"/>
      <c r="DZ24" s="96"/>
      <c r="EA24" s="96"/>
      <c r="EB24" s="97"/>
    </row>
    <row r="25" spans="1:132" s="45" customFormat="1">
      <c r="B25" s="45" t="s">
        <v>103</v>
      </c>
      <c r="C25" s="45" t="s">
        <v>107</v>
      </c>
      <c r="D25" s="46">
        <v>41306</v>
      </c>
      <c r="E25" s="47">
        <v>41395</v>
      </c>
      <c r="F25" s="48">
        <v>0.7</v>
      </c>
      <c r="G25" s="89">
        <v>150000</v>
      </c>
      <c r="H25" s="63">
        <v>1630.4347826086957</v>
      </c>
      <c r="I25" s="49">
        <v>160</v>
      </c>
      <c r="J25" s="49">
        <v>140</v>
      </c>
      <c r="K25" s="49">
        <v>20</v>
      </c>
      <c r="L25" s="49">
        <v>20</v>
      </c>
      <c r="M25" s="49"/>
      <c r="N25" s="49">
        <v>20</v>
      </c>
      <c r="O25" s="49"/>
      <c r="P25" s="49"/>
      <c r="Q25" s="49"/>
      <c r="R25" s="50">
        <v>1270</v>
      </c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50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50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50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50"/>
      <c r="BK25" s="49"/>
      <c r="BL25" s="49"/>
      <c r="BM25" s="49"/>
      <c r="BN25" s="49"/>
      <c r="BO25" s="49"/>
      <c r="BP25" s="49"/>
      <c r="BQ25" s="49"/>
      <c r="BR25" s="49"/>
      <c r="BS25" s="49"/>
      <c r="BT25" s="50"/>
      <c r="BU25" s="49"/>
      <c r="BV25" s="49"/>
      <c r="BW25" s="49"/>
      <c r="BX25" s="49"/>
      <c r="BY25" s="49"/>
      <c r="BZ25" s="49"/>
      <c r="CA25" s="49"/>
      <c r="CB25" s="49"/>
      <c r="CC25" s="49"/>
      <c r="CD25" s="50"/>
      <c r="CE25" s="49">
        <v>80</v>
      </c>
      <c r="CF25" s="49">
        <v>60</v>
      </c>
      <c r="CG25" s="49">
        <v>15</v>
      </c>
      <c r="CH25" s="49">
        <v>10</v>
      </c>
      <c r="CI25" s="49"/>
      <c r="CJ25" s="49"/>
      <c r="CK25" s="49"/>
      <c r="CL25" s="49"/>
      <c r="CM25" s="49"/>
      <c r="CN25" s="50">
        <v>270</v>
      </c>
      <c r="CO25" s="49">
        <v>40</v>
      </c>
      <c r="CP25" s="49">
        <v>40</v>
      </c>
      <c r="CQ25" s="49">
        <v>5</v>
      </c>
      <c r="CR25" s="49">
        <v>10</v>
      </c>
      <c r="CS25" s="49"/>
      <c r="CT25" s="49"/>
      <c r="CU25" s="49"/>
      <c r="CV25" s="49"/>
      <c r="CW25" s="49"/>
      <c r="CX25" s="50">
        <v>500</v>
      </c>
      <c r="CY25" s="49">
        <v>40</v>
      </c>
      <c r="CZ25" s="49">
        <v>40</v>
      </c>
      <c r="DA25" s="49"/>
      <c r="DB25" s="49"/>
      <c r="DC25" s="49"/>
      <c r="DD25" s="49"/>
      <c r="DE25" s="49"/>
      <c r="DF25" s="49"/>
      <c r="DG25" s="49"/>
      <c r="DH25" s="50">
        <v>500</v>
      </c>
      <c r="DI25" s="49"/>
      <c r="DJ25" s="49"/>
      <c r="DK25" s="49"/>
      <c r="DL25" s="49"/>
      <c r="DM25" s="49"/>
      <c r="DN25" s="49"/>
      <c r="DO25" s="49"/>
      <c r="DP25" s="49"/>
      <c r="DQ25" s="49"/>
      <c r="DR25" s="50"/>
      <c r="DS25" s="49"/>
      <c r="DT25" s="49"/>
      <c r="DU25" s="49"/>
      <c r="DV25" s="49"/>
      <c r="DW25" s="49"/>
      <c r="DX25" s="49"/>
      <c r="DY25" s="49"/>
      <c r="DZ25" s="49"/>
      <c r="EA25" s="49"/>
      <c r="EB25" s="50"/>
    </row>
    <row r="26" spans="1:132" s="45" customFormat="1">
      <c r="B26" s="45" t="s">
        <v>87</v>
      </c>
      <c r="C26" s="45" t="s">
        <v>110</v>
      </c>
      <c r="D26" s="46">
        <v>41306</v>
      </c>
      <c r="E26" s="47">
        <v>41395</v>
      </c>
      <c r="F26" s="48">
        <v>0.6</v>
      </c>
      <c r="G26" s="89">
        <v>50000</v>
      </c>
      <c r="H26" s="63">
        <v>500</v>
      </c>
      <c r="I26" s="49">
        <v>100</v>
      </c>
      <c r="J26" s="49">
        <v>20</v>
      </c>
      <c r="K26" s="49">
        <v>140</v>
      </c>
      <c r="L26" s="49">
        <v>100</v>
      </c>
      <c r="M26" s="49"/>
      <c r="N26" s="49">
        <v>20</v>
      </c>
      <c r="O26" s="49"/>
      <c r="P26" s="49">
        <v>20</v>
      </c>
      <c r="Q26" s="49"/>
      <c r="R26" s="50">
        <v>100</v>
      </c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50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50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50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50"/>
      <c r="BK26" s="49"/>
      <c r="BL26" s="49"/>
      <c r="BM26" s="49"/>
      <c r="BN26" s="49"/>
      <c r="BO26" s="49"/>
      <c r="BP26" s="49"/>
      <c r="BQ26" s="49"/>
      <c r="BR26" s="49"/>
      <c r="BS26" s="49"/>
      <c r="BT26" s="50"/>
      <c r="BU26" s="49"/>
      <c r="BV26" s="49"/>
      <c r="BW26" s="49"/>
      <c r="BX26" s="49"/>
      <c r="BY26" s="49"/>
      <c r="BZ26" s="49"/>
      <c r="CA26" s="49"/>
      <c r="CB26" s="49"/>
      <c r="CC26" s="49"/>
      <c r="CD26" s="50"/>
      <c r="CE26" s="49">
        <v>35</v>
      </c>
      <c r="CF26" s="49">
        <v>10</v>
      </c>
      <c r="CG26" s="49">
        <v>80</v>
      </c>
      <c r="CH26" s="49">
        <v>60</v>
      </c>
      <c r="CI26" s="49"/>
      <c r="CJ26" s="49"/>
      <c r="CK26" s="49"/>
      <c r="CL26" s="49">
        <v>10</v>
      </c>
      <c r="CM26" s="49"/>
      <c r="CN26" s="50">
        <v>50</v>
      </c>
      <c r="CO26" s="49">
        <v>35</v>
      </c>
      <c r="CP26" s="49">
        <v>10</v>
      </c>
      <c r="CQ26" s="49">
        <v>60</v>
      </c>
      <c r="CR26" s="49">
        <v>30</v>
      </c>
      <c r="CS26" s="49"/>
      <c r="CT26" s="49"/>
      <c r="CU26" s="49"/>
      <c r="CV26" s="49">
        <v>10</v>
      </c>
      <c r="CW26" s="49"/>
      <c r="CX26" s="50">
        <v>50</v>
      </c>
      <c r="CY26" s="49">
        <v>30</v>
      </c>
      <c r="CZ26" s="49">
        <v>40</v>
      </c>
      <c r="DA26" s="49">
        <v>10</v>
      </c>
      <c r="DB26" s="49"/>
      <c r="DC26" s="49"/>
      <c r="DD26" s="49">
        <v>20</v>
      </c>
      <c r="DE26" s="49"/>
      <c r="DF26" s="49"/>
      <c r="DG26" s="49"/>
      <c r="DH26" s="50"/>
      <c r="DI26" s="49"/>
      <c r="DJ26" s="49"/>
      <c r="DK26" s="49"/>
      <c r="DL26" s="49"/>
      <c r="DM26" s="49"/>
      <c r="DN26" s="49"/>
      <c r="DO26" s="49"/>
      <c r="DP26" s="49"/>
      <c r="DQ26" s="49"/>
      <c r="DR26" s="50"/>
      <c r="DS26" s="49"/>
      <c r="DT26" s="49"/>
      <c r="DU26" s="49"/>
      <c r="DV26" s="49"/>
      <c r="DW26" s="49"/>
      <c r="DX26" s="49"/>
      <c r="DY26" s="49"/>
      <c r="DZ26" s="49"/>
      <c r="EA26" s="49"/>
      <c r="EB26" s="50"/>
    </row>
    <row r="27" spans="1:132" s="90" customFormat="1">
      <c r="B27" s="90" t="s">
        <v>103</v>
      </c>
      <c r="C27" s="90" t="s">
        <v>111</v>
      </c>
      <c r="D27" s="91">
        <v>41306</v>
      </c>
      <c r="E27" s="92">
        <v>41365</v>
      </c>
      <c r="F27" s="93">
        <v>0.8</v>
      </c>
      <c r="G27" s="94">
        <v>25000</v>
      </c>
      <c r="H27" s="95">
        <v>271.73913043478262</v>
      </c>
      <c r="I27" s="96">
        <v>60</v>
      </c>
      <c r="J27" s="96">
        <v>60</v>
      </c>
      <c r="K27" s="96">
        <v>20</v>
      </c>
      <c r="L27" s="96">
        <v>20</v>
      </c>
      <c r="M27" s="96"/>
      <c r="N27" s="96">
        <v>10</v>
      </c>
      <c r="O27" s="96"/>
      <c r="P27" s="96"/>
      <c r="Q27" s="96"/>
      <c r="R27" s="97">
        <v>102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7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7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7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7"/>
      <c r="BK27" s="96"/>
      <c r="BL27" s="96"/>
      <c r="BM27" s="96"/>
      <c r="BN27" s="96"/>
      <c r="BO27" s="96"/>
      <c r="BP27" s="96"/>
      <c r="BQ27" s="96"/>
      <c r="BR27" s="96"/>
      <c r="BS27" s="96"/>
      <c r="BT27" s="97"/>
      <c r="BU27" s="96"/>
      <c r="BV27" s="96"/>
      <c r="BW27" s="96"/>
      <c r="BX27" s="96"/>
      <c r="BY27" s="96"/>
      <c r="BZ27" s="96"/>
      <c r="CA27" s="96"/>
      <c r="CB27" s="96"/>
      <c r="CC27" s="96"/>
      <c r="CD27" s="97"/>
      <c r="CE27" s="96">
        <f>I27/2</f>
        <v>30</v>
      </c>
      <c r="CF27" s="96">
        <f t="shared" ref="CF27:CN27" si="5">J27/2</f>
        <v>30</v>
      </c>
      <c r="CG27" s="96">
        <f t="shared" si="5"/>
        <v>10</v>
      </c>
      <c r="CH27" s="96">
        <f t="shared" si="5"/>
        <v>10</v>
      </c>
      <c r="CI27" s="96">
        <f t="shared" si="5"/>
        <v>0</v>
      </c>
      <c r="CJ27" s="96">
        <f t="shared" si="5"/>
        <v>5</v>
      </c>
      <c r="CK27" s="96">
        <f t="shared" si="5"/>
        <v>0</v>
      </c>
      <c r="CL27" s="96">
        <f t="shared" si="5"/>
        <v>0</v>
      </c>
      <c r="CM27" s="96">
        <f t="shared" si="5"/>
        <v>0</v>
      </c>
      <c r="CN27" s="96">
        <f t="shared" si="5"/>
        <v>51</v>
      </c>
      <c r="CO27" s="96">
        <v>30</v>
      </c>
      <c r="CP27" s="96">
        <v>30</v>
      </c>
      <c r="CQ27" s="96">
        <v>10</v>
      </c>
      <c r="CR27" s="96">
        <v>10</v>
      </c>
      <c r="CS27" s="96">
        <v>0</v>
      </c>
      <c r="CT27" s="96">
        <v>5</v>
      </c>
      <c r="CU27" s="96">
        <v>0</v>
      </c>
      <c r="CV27" s="96">
        <v>0</v>
      </c>
      <c r="CW27" s="96">
        <v>0</v>
      </c>
      <c r="CX27" s="97">
        <v>51</v>
      </c>
      <c r="CY27" s="96"/>
      <c r="CZ27" s="96"/>
      <c r="DA27" s="96"/>
      <c r="DB27" s="96"/>
      <c r="DC27" s="96"/>
      <c r="DD27" s="96"/>
      <c r="DE27" s="96"/>
      <c r="DF27" s="96"/>
      <c r="DG27" s="96"/>
      <c r="DH27" s="97"/>
      <c r="DI27" s="96"/>
      <c r="DJ27" s="96"/>
      <c r="DK27" s="96"/>
      <c r="DL27" s="96"/>
      <c r="DM27" s="96"/>
      <c r="DN27" s="96"/>
      <c r="DO27" s="96"/>
      <c r="DP27" s="96"/>
      <c r="DQ27" s="96"/>
      <c r="DR27" s="97"/>
      <c r="DS27" s="96"/>
      <c r="DT27" s="96"/>
      <c r="DU27" s="96"/>
      <c r="DV27" s="96"/>
      <c r="DW27" s="96"/>
      <c r="DX27" s="96"/>
      <c r="DY27" s="96"/>
      <c r="DZ27" s="96"/>
      <c r="EA27" s="96"/>
      <c r="EB27" s="97"/>
    </row>
    <row r="28" spans="1:132">
      <c r="S28" s="13"/>
      <c r="T28" s="13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CO28" s="4"/>
      <c r="CP28" s="4"/>
      <c r="CQ28" s="4"/>
      <c r="CR28" s="4"/>
      <c r="CS28" s="4"/>
      <c r="CT28" s="4"/>
      <c r="CU28" s="4"/>
      <c r="CV28" s="4"/>
      <c r="CW28" s="4"/>
      <c r="CX28" s="12"/>
      <c r="CY28" s="4"/>
      <c r="CZ28" s="4"/>
      <c r="DA28" s="4"/>
      <c r="DB28" s="4"/>
      <c r="DC28" s="4"/>
      <c r="DD28" s="4"/>
      <c r="DE28" s="4"/>
      <c r="DF28" s="4"/>
      <c r="DG28" s="4"/>
      <c r="DH28" s="12"/>
      <c r="DI28" s="4"/>
      <c r="DJ28" s="4"/>
      <c r="DK28" s="4"/>
      <c r="DL28" s="4"/>
      <c r="DM28" s="4"/>
      <c r="DN28" s="4"/>
      <c r="DO28" s="4"/>
      <c r="DP28" s="4"/>
      <c r="DQ28" s="4"/>
      <c r="DR28" s="12"/>
      <c r="DS28" s="4"/>
      <c r="DT28" s="4"/>
      <c r="DU28" s="4"/>
      <c r="DV28" s="4"/>
      <c r="DW28" s="4"/>
      <c r="DX28" s="4"/>
      <c r="DY28" s="4"/>
      <c r="DZ28" s="4"/>
      <c r="EA28" s="4"/>
      <c r="EB28" s="12"/>
    </row>
    <row r="29" spans="1:132">
      <c r="A29" t="s">
        <v>97</v>
      </c>
      <c r="C29" t="s">
        <v>55</v>
      </c>
      <c r="S29" s="13">
        <v>7.5</v>
      </c>
      <c r="T29" s="13">
        <f>37.5+15+22.5+30</f>
        <v>105</v>
      </c>
      <c r="U29" s="4">
        <v>7.5</v>
      </c>
      <c r="V29" s="4">
        <f>30+15</f>
        <v>45</v>
      </c>
      <c r="W29" s="4">
        <f>30+15+30</f>
        <v>75</v>
      </c>
      <c r="AA29" s="4">
        <f>30+30</f>
        <v>60</v>
      </c>
      <c r="AB29" s="4">
        <v>7.5</v>
      </c>
      <c r="AD29" s="34"/>
      <c r="AE29" s="34">
        <v>18.75</v>
      </c>
      <c r="AF29" s="34"/>
      <c r="AG29" s="34"/>
      <c r="AH29" s="34"/>
      <c r="AI29" s="34"/>
      <c r="AJ29" s="34"/>
      <c r="AK29" s="34"/>
      <c r="AL29" s="34">
        <v>37.5</v>
      </c>
      <c r="AM29" s="34"/>
      <c r="AO29" s="34">
        <v>38</v>
      </c>
      <c r="AP29" s="34">
        <v>38</v>
      </c>
      <c r="AQ29" s="34">
        <v>37.5</v>
      </c>
      <c r="AR29" s="34">
        <v>15</v>
      </c>
      <c r="AS29" s="34"/>
      <c r="AT29" s="34"/>
      <c r="AU29" s="34"/>
      <c r="AV29" s="34"/>
      <c r="AW29" s="34"/>
      <c r="AX29" s="34">
        <v>37.5</v>
      </c>
      <c r="BA29" s="4">
        <v>15</v>
      </c>
      <c r="BC29" s="4">
        <v>37.5</v>
      </c>
      <c r="BG29" s="4">
        <v>84</v>
      </c>
      <c r="BK29" s="4">
        <v>30</v>
      </c>
      <c r="BL29" s="4">
        <v>65</v>
      </c>
      <c r="BM29" s="4">
        <v>172</v>
      </c>
      <c r="BN29" s="4">
        <v>112</v>
      </c>
      <c r="BR29" s="4">
        <v>127</v>
      </c>
      <c r="BS29" s="4">
        <f>15+15</f>
        <v>30</v>
      </c>
      <c r="BU29" s="4">
        <v>7.5</v>
      </c>
      <c r="BV29" s="4">
        <v>7.5</v>
      </c>
      <c r="BW29" s="4">
        <v>23</v>
      </c>
      <c r="BX29" s="4">
        <v>15</v>
      </c>
      <c r="CB29" s="4">
        <v>23</v>
      </c>
      <c r="CC29" s="4">
        <v>7.5</v>
      </c>
      <c r="CE29" s="4">
        <v>37.5</v>
      </c>
      <c r="CF29" s="4">
        <v>0</v>
      </c>
      <c r="CG29" s="4">
        <v>15</v>
      </c>
      <c r="CH29" s="4">
        <f>7.5*8</f>
        <v>60</v>
      </c>
      <c r="CL29" s="4">
        <v>0</v>
      </c>
      <c r="CM29" s="4">
        <v>0</v>
      </c>
      <c r="CO29" s="4">
        <f>14*7.5</f>
        <v>105</v>
      </c>
      <c r="CP29" s="4">
        <v>7.5</v>
      </c>
      <c r="CQ29" s="4">
        <f>3*7.5</f>
        <v>22.5</v>
      </c>
      <c r="CR29" s="4">
        <v>15</v>
      </c>
      <c r="CS29" s="4"/>
      <c r="CT29" s="4"/>
      <c r="CU29" s="4"/>
      <c r="CV29" s="4">
        <f>5*7.5</f>
        <v>37.5</v>
      </c>
      <c r="CW29" s="4">
        <v>8</v>
      </c>
      <c r="CX29" s="12"/>
      <c r="CY29" s="4">
        <v>15</v>
      </c>
      <c r="CZ29" s="4">
        <v>75</v>
      </c>
      <c r="DA29" s="4">
        <v>23</v>
      </c>
      <c r="DB29" s="4">
        <v>23</v>
      </c>
      <c r="DC29" s="4"/>
      <c r="DD29" s="4"/>
      <c r="DE29" s="4"/>
      <c r="DF29" s="4">
        <v>8</v>
      </c>
      <c r="DG29" s="4">
        <v>8</v>
      </c>
      <c r="DH29" s="12"/>
      <c r="DI29" s="4">
        <v>30</v>
      </c>
      <c r="DJ29" s="4">
        <v>15</v>
      </c>
      <c r="DK29" s="4">
        <v>45</v>
      </c>
      <c r="DL29" s="4">
        <v>15</v>
      </c>
      <c r="DM29" s="4"/>
      <c r="DN29" s="4"/>
      <c r="DO29" s="4"/>
      <c r="DP29" s="4">
        <v>23</v>
      </c>
      <c r="DQ29" s="4">
        <v>15</v>
      </c>
      <c r="DR29" s="12"/>
      <c r="DS29" s="4">
        <v>0</v>
      </c>
      <c r="DT29" s="4">
        <v>0</v>
      </c>
      <c r="DU29" s="4">
        <v>0</v>
      </c>
      <c r="DV29" s="4">
        <v>0</v>
      </c>
      <c r="DW29" s="4"/>
      <c r="DX29" s="4"/>
      <c r="DY29" s="4"/>
      <c r="DZ29" s="4">
        <v>15</v>
      </c>
      <c r="EA29" s="4">
        <v>0</v>
      </c>
      <c r="EB29" s="12"/>
    </row>
    <row r="30" spans="1:132">
      <c r="CO30" s="4"/>
      <c r="CP30" s="4"/>
      <c r="CQ30" s="4"/>
      <c r="CR30" s="4"/>
      <c r="CS30" s="4"/>
      <c r="CT30" s="4"/>
      <c r="CU30" s="4"/>
      <c r="CV30" s="4"/>
      <c r="CW30" s="4"/>
      <c r="CX30" s="12"/>
      <c r="CY30" s="4"/>
      <c r="CZ30" s="4"/>
      <c r="DA30" s="4"/>
      <c r="DB30" s="4"/>
      <c r="DC30" s="4"/>
      <c r="DD30" s="4"/>
      <c r="DE30" s="4"/>
      <c r="DF30" s="4"/>
      <c r="DG30" s="4"/>
      <c r="DH30" s="12"/>
      <c r="DI30" s="4"/>
      <c r="DJ30" s="4"/>
      <c r="DK30" s="4"/>
      <c r="DL30" s="4"/>
      <c r="DM30" s="4"/>
      <c r="DN30" s="4"/>
      <c r="DO30" s="4"/>
      <c r="DP30" s="4"/>
      <c r="DQ30" s="4"/>
      <c r="DR30" s="12"/>
      <c r="DS30" s="4"/>
      <c r="DT30" s="4"/>
      <c r="DU30" s="4"/>
      <c r="DV30" s="4"/>
      <c r="DW30" s="4"/>
      <c r="DX30" s="4"/>
      <c r="DY30" s="4"/>
      <c r="DZ30" s="4"/>
      <c r="EA30" s="4"/>
      <c r="EB30" s="12"/>
    </row>
    <row r="31" spans="1:132">
      <c r="A31" t="s">
        <v>115</v>
      </c>
      <c r="B31" t="s">
        <v>118</v>
      </c>
      <c r="C31" t="s">
        <v>33</v>
      </c>
      <c r="F31" s="32">
        <v>1</v>
      </c>
      <c r="G31" s="82"/>
      <c r="H31" s="8">
        <v>12</v>
      </c>
      <c r="S31" s="4">
        <v>1</v>
      </c>
      <c r="T31" s="4">
        <v>2</v>
      </c>
      <c r="U31" s="4">
        <v>0</v>
      </c>
      <c r="V31" s="4">
        <v>0</v>
      </c>
      <c r="W31" s="4">
        <v>0</v>
      </c>
      <c r="X31" s="4">
        <v>0</v>
      </c>
      <c r="Y31" s="4">
        <v>2</v>
      </c>
      <c r="Z31" s="4">
        <v>0</v>
      </c>
      <c r="AA31" s="4">
        <v>2</v>
      </c>
      <c r="AB31" s="4">
        <v>0</v>
      </c>
      <c r="AC31" s="12">
        <v>0</v>
      </c>
      <c r="AD31" s="4">
        <v>2</v>
      </c>
      <c r="AE31" s="4">
        <v>4</v>
      </c>
      <c r="AF31" s="4">
        <v>0</v>
      </c>
      <c r="AG31" s="4">
        <v>0</v>
      </c>
      <c r="AH31" s="4">
        <v>0</v>
      </c>
      <c r="AI31" s="4">
        <v>0</v>
      </c>
      <c r="AJ31" s="4">
        <v>4</v>
      </c>
      <c r="AK31" s="4">
        <v>0</v>
      </c>
      <c r="AL31" s="4">
        <v>2</v>
      </c>
      <c r="AM31" s="4">
        <v>0</v>
      </c>
      <c r="AN31" s="12">
        <v>0</v>
      </c>
      <c r="AO31" s="4">
        <v>2</v>
      </c>
      <c r="AP31" s="4">
        <v>4</v>
      </c>
      <c r="AQ31" s="4">
        <v>0</v>
      </c>
      <c r="AR31" s="4">
        <v>0</v>
      </c>
      <c r="AS31" s="4">
        <v>0</v>
      </c>
      <c r="AT31" s="4">
        <v>0</v>
      </c>
      <c r="AU31" s="4">
        <v>4</v>
      </c>
      <c r="AV31" s="4">
        <v>0</v>
      </c>
      <c r="AW31" s="4">
        <v>2</v>
      </c>
      <c r="AX31" s="4">
        <v>0</v>
      </c>
      <c r="AY31" s="12">
        <v>0</v>
      </c>
      <c r="AZ31" s="4">
        <v>2</v>
      </c>
      <c r="BA31" s="4">
        <v>4</v>
      </c>
      <c r="BB31" s="4">
        <v>0</v>
      </c>
      <c r="BC31" s="4">
        <v>0</v>
      </c>
      <c r="BD31" s="4">
        <v>0</v>
      </c>
      <c r="BE31" s="4">
        <v>0</v>
      </c>
      <c r="BF31" s="4">
        <v>4</v>
      </c>
      <c r="BG31" s="4">
        <v>0</v>
      </c>
      <c r="BH31" s="4">
        <v>2</v>
      </c>
      <c r="BI31" s="4">
        <v>0</v>
      </c>
      <c r="BJ31" s="12">
        <v>0</v>
      </c>
      <c r="BK31" s="4">
        <v>2</v>
      </c>
      <c r="BL31" s="4">
        <v>0</v>
      </c>
      <c r="BM31" s="4">
        <v>0</v>
      </c>
      <c r="BN31" s="4">
        <v>0</v>
      </c>
      <c r="BO31" s="4">
        <v>0</v>
      </c>
      <c r="BP31" s="4">
        <v>4</v>
      </c>
      <c r="BQ31" s="4">
        <v>0</v>
      </c>
      <c r="BR31" s="4">
        <v>2</v>
      </c>
      <c r="BS31" s="4">
        <v>0</v>
      </c>
      <c r="BT31" s="12">
        <v>0</v>
      </c>
      <c r="BU31" s="4">
        <v>2</v>
      </c>
      <c r="BV31" s="4">
        <v>0</v>
      </c>
      <c r="BW31" s="4">
        <v>0</v>
      </c>
      <c r="BX31" s="4">
        <v>0</v>
      </c>
      <c r="BY31" s="4">
        <v>0</v>
      </c>
      <c r="BZ31" s="4">
        <v>4</v>
      </c>
      <c r="CA31" s="4">
        <v>0</v>
      </c>
      <c r="CB31" s="4">
        <v>2</v>
      </c>
      <c r="CC31" s="4">
        <v>0</v>
      </c>
      <c r="CD31" s="12">
        <v>0</v>
      </c>
      <c r="CE31" s="4">
        <v>2</v>
      </c>
      <c r="CF31" s="4">
        <v>0</v>
      </c>
      <c r="CG31" s="4">
        <v>0</v>
      </c>
      <c r="CH31" s="4">
        <v>0</v>
      </c>
      <c r="CI31" s="4">
        <v>0</v>
      </c>
      <c r="CJ31" s="4">
        <v>4</v>
      </c>
      <c r="CK31" s="4">
        <v>0</v>
      </c>
      <c r="CL31" s="4">
        <v>2</v>
      </c>
      <c r="CM31" s="4">
        <v>0</v>
      </c>
      <c r="CN31" s="12">
        <v>0</v>
      </c>
      <c r="CO31" s="4">
        <v>2</v>
      </c>
      <c r="CP31" s="4">
        <v>0</v>
      </c>
      <c r="CQ31" s="4">
        <v>0</v>
      </c>
      <c r="CR31" s="4">
        <v>0</v>
      </c>
      <c r="CS31" s="4">
        <v>0</v>
      </c>
      <c r="CT31" s="4">
        <v>4</v>
      </c>
      <c r="CU31" s="4">
        <v>0</v>
      </c>
      <c r="CV31" s="4">
        <v>2</v>
      </c>
      <c r="CW31" s="4">
        <v>0</v>
      </c>
      <c r="CX31" s="12">
        <v>0</v>
      </c>
      <c r="CY31" s="4">
        <v>2</v>
      </c>
      <c r="CZ31" s="4">
        <v>0</v>
      </c>
      <c r="DA31" s="4">
        <v>0</v>
      </c>
      <c r="DB31" s="4">
        <v>0</v>
      </c>
      <c r="DC31" s="4">
        <v>0</v>
      </c>
      <c r="DD31" s="4">
        <v>4</v>
      </c>
      <c r="DE31" s="4">
        <v>0</v>
      </c>
      <c r="DF31" s="4">
        <v>2</v>
      </c>
      <c r="DG31" s="4">
        <v>0</v>
      </c>
      <c r="DH31" s="12">
        <v>0</v>
      </c>
      <c r="DI31" s="4">
        <v>2</v>
      </c>
      <c r="DJ31" s="4">
        <v>0</v>
      </c>
      <c r="DK31" s="4">
        <v>0</v>
      </c>
      <c r="DL31" s="4">
        <v>0</v>
      </c>
      <c r="DM31" s="4">
        <v>0</v>
      </c>
      <c r="DN31" s="4">
        <v>4</v>
      </c>
      <c r="DO31" s="4">
        <v>0</v>
      </c>
      <c r="DP31" s="4">
        <v>2</v>
      </c>
      <c r="DQ31" s="4">
        <v>0</v>
      </c>
      <c r="DR31" s="12">
        <v>0</v>
      </c>
      <c r="DS31" s="4">
        <v>2</v>
      </c>
      <c r="DT31" s="4">
        <v>0</v>
      </c>
      <c r="DU31" s="4">
        <v>0</v>
      </c>
      <c r="DV31" s="4">
        <v>0</v>
      </c>
      <c r="DW31" s="4">
        <v>0</v>
      </c>
      <c r="DX31" s="4">
        <v>4</v>
      </c>
      <c r="DY31" s="4">
        <v>0</v>
      </c>
      <c r="DZ31" s="4">
        <v>2</v>
      </c>
      <c r="EA31" s="4">
        <v>0</v>
      </c>
      <c r="EB31" s="12">
        <v>0</v>
      </c>
    </row>
    <row r="32" spans="1:132">
      <c r="A32" t="s">
        <v>115</v>
      </c>
      <c r="B32" t="s">
        <v>118</v>
      </c>
      <c r="C32" t="s">
        <v>34</v>
      </c>
      <c r="F32" s="32">
        <v>1</v>
      </c>
      <c r="G32" s="82"/>
      <c r="H32" s="8">
        <v>65</v>
      </c>
      <c r="S32" s="4">
        <v>3</v>
      </c>
      <c r="T32" s="4">
        <v>8</v>
      </c>
      <c r="U32" s="4">
        <v>0</v>
      </c>
      <c r="V32" s="4">
        <v>0</v>
      </c>
      <c r="W32" s="4">
        <v>0</v>
      </c>
      <c r="X32" s="4">
        <v>5</v>
      </c>
      <c r="Y32" s="4">
        <v>10</v>
      </c>
      <c r="Z32" s="4">
        <v>0</v>
      </c>
      <c r="AA32" s="4">
        <v>2</v>
      </c>
      <c r="AB32" s="4">
        <v>5</v>
      </c>
      <c r="AC32" s="12">
        <v>0</v>
      </c>
      <c r="AD32" s="4">
        <v>5</v>
      </c>
      <c r="AE32" s="4">
        <v>15</v>
      </c>
      <c r="AF32" s="4">
        <v>0</v>
      </c>
      <c r="AG32" s="4">
        <v>0</v>
      </c>
      <c r="AH32" s="4">
        <v>0</v>
      </c>
      <c r="AI32" s="4">
        <v>10</v>
      </c>
      <c r="AJ32" s="4">
        <v>20</v>
      </c>
      <c r="AK32" s="4">
        <v>0</v>
      </c>
      <c r="AL32" s="4">
        <v>5</v>
      </c>
      <c r="AM32" s="4">
        <v>10</v>
      </c>
      <c r="AN32" s="12">
        <v>0</v>
      </c>
      <c r="AO32" s="4">
        <v>5</v>
      </c>
      <c r="AP32" s="4">
        <v>15</v>
      </c>
      <c r="AQ32" s="4">
        <v>0</v>
      </c>
      <c r="AR32" s="4">
        <v>0</v>
      </c>
      <c r="AS32" s="4">
        <v>0</v>
      </c>
      <c r="AT32" s="4">
        <v>10</v>
      </c>
      <c r="AU32" s="4">
        <v>20</v>
      </c>
      <c r="AV32" s="4">
        <v>0</v>
      </c>
      <c r="AW32" s="4">
        <v>5</v>
      </c>
      <c r="AX32" s="4">
        <v>10</v>
      </c>
      <c r="AY32" s="12">
        <v>0</v>
      </c>
      <c r="AZ32" s="4">
        <v>5</v>
      </c>
      <c r="BA32" s="4">
        <v>15</v>
      </c>
      <c r="BB32" s="4">
        <v>0</v>
      </c>
      <c r="BC32" s="4">
        <v>0</v>
      </c>
      <c r="BD32" s="4">
        <v>0</v>
      </c>
      <c r="BE32" s="4">
        <v>10</v>
      </c>
      <c r="BF32" s="4">
        <v>20</v>
      </c>
      <c r="BG32" s="4">
        <v>0</v>
      </c>
      <c r="BH32" s="4">
        <v>5</v>
      </c>
      <c r="BI32" s="4">
        <v>10</v>
      </c>
      <c r="BJ32" s="12">
        <v>0</v>
      </c>
      <c r="BK32" s="4">
        <v>5</v>
      </c>
      <c r="BL32" s="4">
        <v>0</v>
      </c>
      <c r="BM32" s="4">
        <v>0</v>
      </c>
      <c r="BN32" s="4">
        <v>0</v>
      </c>
      <c r="BO32" s="4">
        <v>10</v>
      </c>
      <c r="BP32" s="4">
        <v>20</v>
      </c>
      <c r="BQ32" s="4">
        <v>0</v>
      </c>
      <c r="BR32" s="4">
        <v>5</v>
      </c>
      <c r="BS32" s="4">
        <v>10</v>
      </c>
      <c r="BT32" s="12">
        <v>0</v>
      </c>
      <c r="BU32" s="4">
        <v>5</v>
      </c>
      <c r="BV32" s="4">
        <v>0</v>
      </c>
      <c r="BW32" s="4">
        <v>0</v>
      </c>
      <c r="BX32" s="4">
        <v>0</v>
      </c>
      <c r="BY32" s="4">
        <v>5</v>
      </c>
      <c r="BZ32" s="4">
        <v>10</v>
      </c>
      <c r="CA32" s="4">
        <v>0</v>
      </c>
      <c r="CB32" s="4">
        <v>5</v>
      </c>
      <c r="CC32" s="4">
        <v>10</v>
      </c>
      <c r="CD32" s="12">
        <v>0</v>
      </c>
      <c r="CE32" s="4">
        <v>5</v>
      </c>
      <c r="CF32" s="4">
        <v>0</v>
      </c>
      <c r="CG32" s="4">
        <v>0</v>
      </c>
      <c r="CH32" s="4">
        <v>0</v>
      </c>
      <c r="CI32" s="4">
        <v>5</v>
      </c>
      <c r="CJ32" s="4">
        <v>10</v>
      </c>
      <c r="CK32" s="4">
        <v>0</v>
      </c>
      <c r="CL32" s="4">
        <v>5</v>
      </c>
      <c r="CM32" s="4">
        <v>10</v>
      </c>
      <c r="CN32" s="12">
        <v>0</v>
      </c>
      <c r="CO32" s="4">
        <v>5</v>
      </c>
      <c r="CP32" s="4">
        <v>0</v>
      </c>
      <c r="CQ32" s="4">
        <v>0</v>
      </c>
      <c r="CR32" s="4">
        <v>0</v>
      </c>
      <c r="CS32" s="4">
        <v>5</v>
      </c>
      <c r="CT32" s="4">
        <v>10</v>
      </c>
      <c r="CU32" s="4">
        <v>0</v>
      </c>
      <c r="CV32" s="4">
        <v>5</v>
      </c>
      <c r="CW32" s="4">
        <v>10</v>
      </c>
      <c r="CX32" s="12">
        <v>0</v>
      </c>
      <c r="CY32" s="4">
        <v>5</v>
      </c>
      <c r="CZ32" s="4">
        <v>0</v>
      </c>
      <c r="DA32" s="4">
        <v>0</v>
      </c>
      <c r="DB32" s="4">
        <v>0</v>
      </c>
      <c r="DC32" s="4">
        <v>5</v>
      </c>
      <c r="DD32" s="4">
        <v>10</v>
      </c>
      <c r="DE32" s="4">
        <v>0</v>
      </c>
      <c r="DF32" s="4">
        <v>5</v>
      </c>
      <c r="DG32" s="4">
        <v>10</v>
      </c>
      <c r="DH32" s="12">
        <v>0</v>
      </c>
      <c r="DI32" s="4">
        <v>5</v>
      </c>
      <c r="DJ32" s="4">
        <v>0</v>
      </c>
      <c r="DK32" s="4">
        <v>0</v>
      </c>
      <c r="DL32" s="4">
        <v>0</v>
      </c>
      <c r="DM32" s="4">
        <v>5</v>
      </c>
      <c r="DN32" s="4">
        <v>10</v>
      </c>
      <c r="DO32" s="4">
        <v>0</v>
      </c>
      <c r="DP32" s="4">
        <v>5</v>
      </c>
      <c r="DQ32" s="4">
        <v>10</v>
      </c>
      <c r="DR32" s="12">
        <v>0</v>
      </c>
      <c r="DS32" s="4">
        <v>5</v>
      </c>
      <c r="DT32" s="4">
        <v>0</v>
      </c>
      <c r="DU32" s="4">
        <v>0</v>
      </c>
      <c r="DV32" s="4">
        <v>0</v>
      </c>
      <c r="DW32" s="4">
        <v>5</v>
      </c>
      <c r="DX32" s="4">
        <v>10</v>
      </c>
      <c r="DY32" s="4">
        <v>0</v>
      </c>
      <c r="DZ32" s="4">
        <v>5</v>
      </c>
      <c r="EA32" s="4">
        <v>10</v>
      </c>
      <c r="EB32" s="12">
        <v>0</v>
      </c>
    </row>
    <row r="33" spans="1:132">
      <c r="A33" t="s">
        <v>115</v>
      </c>
      <c r="B33" t="s">
        <v>118</v>
      </c>
      <c r="C33" t="s">
        <v>35</v>
      </c>
      <c r="F33" s="32">
        <v>1</v>
      </c>
      <c r="G33" s="82"/>
      <c r="H33" s="8">
        <v>24</v>
      </c>
      <c r="S33" s="4">
        <v>1</v>
      </c>
      <c r="T33" s="4">
        <v>3</v>
      </c>
      <c r="U33" s="4">
        <v>0</v>
      </c>
      <c r="V33" s="4">
        <v>0</v>
      </c>
      <c r="W33" s="4">
        <v>0</v>
      </c>
      <c r="X33" s="4">
        <v>0</v>
      </c>
      <c r="Y33" s="4">
        <v>4</v>
      </c>
      <c r="Z33" s="4">
        <v>2</v>
      </c>
      <c r="AA33" s="4">
        <v>0</v>
      </c>
      <c r="AB33" s="4">
        <v>4</v>
      </c>
      <c r="AC33" s="12">
        <v>0</v>
      </c>
      <c r="AD33" s="4">
        <v>2</v>
      </c>
      <c r="AE33" s="4">
        <v>5</v>
      </c>
      <c r="AF33" s="4">
        <v>0</v>
      </c>
      <c r="AG33" s="4">
        <v>0</v>
      </c>
      <c r="AH33" s="4">
        <v>0</v>
      </c>
      <c r="AI33" s="4">
        <v>0</v>
      </c>
      <c r="AJ33" s="4">
        <v>8</v>
      </c>
      <c r="AK33" s="4">
        <v>2</v>
      </c>
      <c r="AL33" s="4">
        <v>0</v>
      </c>
      <c r="AM33" s="4">
        <v>7</v>
      </c>
      <c r="AN33" s="12">
        <v>0</v>
      </c>
      <c r="AO33" s="4">
        <v>2</v>
      </c>
      <c r="AP33" s="4">
        <v>5</v>
      </c>
      <c r="AQ33" s="4">
        <v>0</v>
      </c>
      <c r="AR33" s="4">
        <v>0</v>
      </c>
      <c r="AS33" s="4">
        <v>0</v>
      </c>
      <c r="AT33" s="4">
        <v>0</v>
      </c>
      <c r="AU33" s="4">
        <v>8</v>
      </c>
      <c r="AV33" s="4">
        <v>2</v>
      </c>
      <c r="AW33" s="4">
        <v>0</v>
      </c>
      <c r="AX33" s="4">
        <v>7</v>
      </c>
      <c r="AY33" s="12">
        <v>0</v>
      </c>
      <c r="AZ33" s="4">
        <v>2</v>
      </c>
      <c r="BA33" s="4">
        <v>5</v>
      </c>
      <c r="BB33" s="4">
        <v>0</v>
      </c>
      <c r="BC33" s="4">
        <v>0</v>
      </c>
      <c r="BD33" s="4">
        <v>0</v>
      </c>
      <c r="BE33" s="4">
        <v>0</v>
      </c>
      <c r="BF33" s="4">
        <v>8</v>
      </c>
      <c r="BG33" s="4">
        <v>2</v>
      </c>
      <c r="BH33" s="4">
        <v>0</v>
      </c>
      <c r="BI33" s="4">
        <v>7</v>
      </c>
      <c r="BJ33" s="12">
        <v>0</v>
      </c>
      <c r="BK33" s="4">
        <v>2</v>
      </c>
      <c r="BL33" s="4">
        <v>0</v>
      </c>
      <c r="BM33" s="4">
        <v>0</v>
      </c>
      <c r="BN33" s="4">
        <v>0</v>
      </c>
      <c r="BO33" s="4">
        <v>0</v>
      </c>
      <c r="BP33" s="4">
        <v>8</v>
      </c>
      <c r="BQ33" s="4">
        <v>2</v>
      </c>
      <c r="BR33" s="4">
        <v>0</v>
      </c>
      <c r="BS33" s="4">
        <v>7</v>
      </c>
      <c r="BT33" s="12">
        <v>0</v>
      </c>
      <c r="BU33" s="4">
        <v>2</v>
      </c>
      <c r="BV33" s="4">
        <v>0</v>
      </c>
      <c r="BW33" s="4">
        <v>0</v>
      </c>
      <c r="BX33" s="4">
        <v>0</v>
      </c>
      <c r="BY33" s="4">
        <v>0</v>
      </c>
      <c r="BZ33" s="4">
        <v>8</v>
      </c>
      <c r="CA33" s="4">
        <v>2</v>
      </c>
      <c r="CB33" s="4">
        <v>0</v>
      </c>
      <c r="CC33" s="4">
        <v>7</v>
      </c>
      <c r="CD33" s="12">
        <v>0</v>
      </c>
      <c r="CE33" s="4">
        <v>2</v>
      </c>
      <c r="CF33" s="4">
        <v>0</v>
      </c>
      <c r="CG33" s="4">
        <v>0</v>
      </c>
      <c r="CH33" s="4">
        <v>0</v>
      </c>
      <c r="CI33" s="4">
        <v>0</v>
      </c>
      <c r="CJ33" s="4">
        <v>8</v>
      </c>
      <c r="CK33" s="4">
        <v>2</v>
      </c>
      <c r="CL33" s="4">
        <v>0</v>
      </c>
      <c r="CM33" s="4">
        <v>7</v>
      </c>
      <c r="CN33" s="12">
        <v>0</v>
      </c>
      <c r="CO33" s="4">
        <v>2</v>
      </c>
      <c r="CP33" s="4">
        <v>0</v>
      </c>
      <c r="CQ33" s="4">
        <v>0</v>
      </c>
      <c r="CR33" s="4">
        <v>0</v>
      </c>
      <c r="CS33" s="4">
        <v>0</v>
      </c>
      <c r="CT33" s="4">
        <v>8</v>
      </c>
      <c r="CU33" s="4">
        <v>2</v>
      </c>
      <c r="CV33" s="4">
        <v>0</v>
      </c>
      <c r="CW33" s="4">
        <v>7</v>
      </c>
      <c r="CX33" s="12">
        <v>0</v>
      </c>
      <c r="CY33" s="4">
        <v>2</v>
      </c>
      <c r="CZ33" s="4">
        <v>0</v>
      </c>
      <c r="DA33" s="4">
        <v>0</v>
      </c>
      <c r="DB33" s="4">
        <v>0</v>
      </c>
      <c r="DC33" s="4">
        <v>0</v>
      </c>
      <c r="DD33" s="4">
        <v>8</v>
      </c>
      <c r="DE33" s="4">
        <v>2</v>
      </c>
      <c r="DF33" s="4">
        <v>0</v>
      </c>
      <c r="DG33" s="4">
        <v>7</v>
      </c>
      <c r="DH33" s="12">
        <v>0</v>
      </c>
      <c r="DI33" s="4">
        <v>2</v>
      </c>
      <c r="DJ33" s="4">
        <v>0</v>
      </c>
      <c r="DK33" s="4">
        <v>0</v>
      </c>
      <c r="DL33" s="4">
        <v>0</v>
      </c>
      <c r="DM33" s="4">
        <v>0</v>
      </c>
      <c r="DN33" s="4">
        <v>8</v>
      </c>
      <c r="DO33" s="4">
        <v>2</v>
      </c>
      <c r="DP33" s="4">
        <v>0</v>
      </c>
      <c r="DQ33" s="4">
        <v>7</v>
      </c>
      <c r="DR33" s="12">
        <v>0</v>
      </c>
      <c r="DS33" s="4">
        <v>2</v>
      </c>
      <c r="DT33" s="4">
        <v>0</v>
      </c>
      <c r="DU33" s="4">
        <v>0</v>
      </c>
      <c r="DV33" s="4">
        <v>0</v>
      </c>
      <c r="DW33" s="4">
        <v>0</v>
      </c>
      <c r="DX33" s="4">
        <v>8</v>
      </c>
      <c r="DY33" s="4">
        <v>2</v>
      </c>
      <c r="DZ33" s="4">
        <v>0</v>
      </c>
      <c r="EA33" s="4">
        <v>7</v>
      </c>
      <c r="EB33" s="12">
        <v>0</v>
      </c>
    </row>
    <row r="34" spans="1:132">
      <c r="A34" t="s">
        <v>115</v>
      </c>
      <c r="B34" t="s">
        <v>117</v>
      </c>
      <c r="C34" t="s">
        <v>36</v>
      </c>
      <c r="F34" s="32">
        <v>1</v>
      </c>
      <c r="G34" s="82"/>
      <c r="H34" s="8">
        <v>90</v>
      </c>
      <c r="S34" s="4">
        <v>3</v>
      </c>
      <c r="T34" s="4">
        <v>8</v>
      </c>
      <c r="U34" s="4">
        <v>12</v>
      </c>
      <c r="V34" s="4">
        <v>0</v>
      </c>
      <c r="W34" s="4">
        <v>0</v>
      </c>
      <c r="X34" s="4">
        <v>0</v>
      </c>
      <c r="Y34" s="4">
        <v>0</v>
      </c>
      <c r="Z34" s="4">
        <v>8</v>
      </c>
      <c r="AA34" s="4">
        <v>0</v>
      </c>
      <c r="AB34" s="4">
        <v>0</v>
      </c>
      <c r="AC34" s="12">
        <v>20</v>
      </c>
      <c r="AD34" s="4">
        <v>5</v>
      </c>
      <c r="AE34" s="4">
        <v>15</v>
      </c>
      <c r="AF34" s="4">
        <v>15</v>
      </c>
      <c r="AG34" s="4">
        <v>0</v>
      </c>
      <c r="AH34" s="4">
        <v>0</v>
      </c>
      <c r="AI34" s="4">
        <v>0</v>
      </c>
      <c r="AJ34" s="4">
        <v>0</v>
      </c>
      <c r="AK34" s="4">
        <v>15</v>
      </c>
      <c r="AL34" s="4">
        <v>0</v>
      </c>
      <c r="AM34" s="4">
        <v>0</v>
      </c>
      <c r="AN34" s="12">
        <v>40</v>
      </c>
      <c r="AO34" s="4">
        <v>5</v>
      </c>
      <c r="AP34" s="4">
        <v>15</v>
      </c>
      <c r="AQ34" s="4">
        <v>15</v>
      </c>
      <c r="AR34" s="4">
        <v>0</v>
      </c>
      <c r="AS34" s="4">
        <v>0</v>
      </c>
      <c r="AT34" s="4">
        <v>0</v>
      </c>
      <c r="AU34" s="4">
        <v>0</v>
      </c>
      <c r="AV34" s="4">
        <v>15</v>
      </c>
      <c r="AW34" s="4">
        <v>0</v>
      </c>
      <c r="AX34" s="4">
        <v>0</v>
      </c>
      <c r="AY34" s="12">
        <v>40</v>
      </c>
      <c r="AZ34" s="4">
        <v>5</v>
      </c>
      <c r="BA34" s="4">
        <v>15</v>
      </c>
      <c r="BB34" s="4">
        <v>15</v>
      </c>
      <c r="BC34" s="4">
        <v>0</v>
      </c>
      <c r="BD34" s="4">
        <v>0</v>
      </c>
      <c r="BE34" s="4">
        <v>0</v>
      </c>
      <c r="BF34" s="4">
        <v>0</v>
      </c>
      <c r="BG34" s="4">
        <v>15</v>
      </c>
      <c r="BH34" s="4">
        <v>0</v>
      </c>
      <c r="BI34" s="4">
        <v>0</v>
      </c>
      <c r="BJ34" s="12">
        <v>40</v>
      </c>
      <c r="BK34" s="4">
        <v>5</v>
      </c>
      <c r="BL34" s="4">
        <v>15</v>
      </c>
      <c r="BM34" s="4">
        <v>0</v>
      </c>
      <c r="BN34" s="4">
        <v>0</v>
      </c>
      <c r="BO34" s="4">
        <v>0</v>
      </c>
      <c r="BP34" s="4">
        <v>0</v>
      </c>
      <c r="BQ34" s="4">
        <v>15</v>
      </c>
      <c r="BR34" s="4">
        <v>0</v>
      </c>
      <c r="BS34" s="4">
        <v>0</v>
      </c>
      <c r="BT34" s="12">
        <v>40</v>
      </c>
      <c r="BU34" s="4">
        <v>5</v>
      </c>
      <c r="BV34" s="4">
        <v>15</v>
      </c>
      <c r="BW34" s="4">
        <v>0</v>
      </c>
      <c r="BX34" s="4">
        <v>0</v>
      </c>
      <c r="BY34" s="4">
        <v>0</v>
      </c>
      <c r="BZ34" s="4">
        <v>0</v>
      </c>
      <c r="CA34" s="4">
        <v>15</v>
      </c>
      <c r="CB34" s="4">
        <v>0</v>
      </c>
      <c r="CC34" s="4">
        <v>0</v>
      </c>
      <c r="CD34" s="12">
        <v>40</v>
      </c>
      <c r="CE34" s="4">
        <v>5</v>
      </c>
      <c r="CF34" s="4">
        <v>15</v>
      </c>
      <c r="CG34" s="4">
        <v>0</v>
      </c>
      <c r="CH34" s="4">
        <v>0</v>
      </c>
      <c r="CI34" s="4">
        <v>0</v>
      </c>
      <c r="CJ34" s="4">
        <v>0</v>
      </c>
      <c r="CK34" s="4">
        <v>15</v>
      </c>
      <c r="CL34" s="4">
        <v>0</v>
      </c>
      <c r="CM34" s="4">
        <v>0</v>
      </c>
      <c r="CN34" s="12">
        <v>40</v>
      </c>
      <c r="CO34" s="4">
        <v>5</v>
      </c>
      <c r="CP34" s="4">
        <v>15</v>
      </c>
      <c r="CQ34" s="4">
        <v>0</v>
      </c>
      <c r="CR34" s="4">
        <v>0</v>
      </c>
      <c r="CS34" s="4">
        <v>0</v>
      </c>
      <c r="CT34" s="4">
        <v>0</v>
      </c>
      <c r="CU34" s="4">
        <v>15</v>
      </c>
      <c r="CV34" s="4">
        <v>0</v>
      </c>
      <c r="CW34" s="4">
        <v>0</v>
      </c>
      <c r="CX34" s="12">
        <v>40</v>
      </c>
      <c r="CY34" s="4">
        <v>5</v>
      </c>
      <c r="CZ34" s="4">
        <v>15</v>
      </c>
      <c r="DA34" s="4">
        <v>0</v>
      </c>
      <c r="DB34" s="4">
        <v>0</v>
      </c>
      <c r="DC34" s="4">
        <v>0</v>
      </c>
      <c r="DD34" s="4">
        <v>0</v>
      </c>
      <c r="DE34" s="4">
        <v>15</v>
      </c>
      <c r="DF34" s="4">
        <v>0</v>
      </c>
      <c r="DG34" s="4">
        <v>0</v>
      </c>
      <c r="DH34" s="12">
        <v>40</v>
      </c>
      <c r="DI34" s="4">
        <v>5</v>
      </c>
      <c r="DJ34" s="4">
        <v>15</v>
      </c>
      <c r="DK34" s="4">
        <v>0</v>
      </c>
      <c r="DL34" s="4">
        <v>0</v>
      </c>
      <c r="DM34" s="4">
        <v>0</v>
      </c>
      <c r="DN34" s="4">
        <v>0</v>
      </c>
      <c r="DO34" s="4">
        <v>15</v>
      </c>
      <c r="DP34" s="4">
        <v>0</v>
      </c>
      <c r="DQ34" s="4">
        <v>0</v>
      </c>
      <c r="DR34" s="12">
        <v>40</v>
      </c>
      <c r="DS34" s="4">
        <v>5</v>
      </c>
      <c r="DT34" s="4">
        <v>15</v>
      </c>
      <c r="DU34" s="4">
        <v>0</v>
      </c>
      <c r="DV34" s="4">
        <v>0</v>
      </c>
      <c r="DW34" s="4">
        <v>0</v>
      </c>
      <c r="DX34" s="4">
        <v>0</v>
      </c>
      <c r="DY34" s="4">
        <v>15</v>
      </c>
      <c r="DZ34" s="4">
        <v>0</v>
      </c>
      <c r="EA34" s="4">
        <v>0</v>
      </c>
      <c r="EB34" s="12">
        <v>40</v>
      </c>
    </row>
    <row r="35" spans="1:132">
      <c r="A35" t="s">
        <v>115</v>
      </c>
      <c r="B35" t="s">
        <v>121</v>
      </c>
      <c r="C35" t="s">
        <v>37</v>
      </c>
      <c r="F35" s="32">
        <v>1</v>
      </c>
      <c r="G35" s="82"/>
      <c r="H35" s="8">
        <v>64</v>
      </c>
      <c r="S35" s="4">
        <v>3</v>
      </c>
      <c r="T35" s="4">
        <v>10</v>
      </c>
      <c r="U35" s="4">
        <v>0</v>
      </c>
      <c r="V35" s="4">
        <v>0</v>
      </c>
      <c r="W35" s="4">
        <v>0</v>
      </c>
      <c r="X35" s="4">
        <v>0</v>
      </c>
      <c r="Y35" s="4">
        <v>15</v>
      </c>
      <c r="Z35" s="4">
        <v>5</v>
      </c>
      <c r="AA35" s="4">
        <v>0</v>
      </c>
      <c r="AB35" s="4">
        <v>10</v>
      </c>
      <c r="AC35" s="12">
        <v>0</v>
      </c>
      <c r="AD35" s="4">
        <v>5</v>
      </c>
      <c r="AE35" s="4">
        <v>25</v>
      </c>
      <c r="AF35" s="4">
        <v>0</v>
      </c>
      <c r="AG35" s="4">
        <v>0</v>
      </c>
      <c r="AH35" s="4">
        <v>0</v>
      </c>
      <c r="AI35" s="4">
        <v>0</v>
      </c>
      <c r="AJ35" s="4">
        <v>55</v>
      </c>
      <c r="AK35" s="4">
        <v>15</v>
      </c>
      <c r="AL35" s="4">
        <v>0</v>
      </c>
      <c r="AM35" s="4">
        <v>19</v>
      </c>
      <c r="AN35" s="12">
        <v>0</v>
      </c>
      <c r="AO35" s="4">
        <v>5</v>
      </c>
      <c r="AP35" s="4">
        <v>20</v>
      </c>
      <c r="AQ35" s="4">
        <v>0</v>
      </c>
      <c r="AR35" s="4">
        <v>0</v>
      </c>
      <c r="AS35" s="4">
        <v>0</v>
      </c>
      <c r="AT35" s="4">
        <v>0</v>
      </c>
      <c r="AU35" s="4">
        <v>20</v>
      </c>
      <c r="AV35" s="4">
        <v>5</v>
      </c>
      <c r="AW35" s="4">
        <v>0</v>
      </c>
      <c r="AX35" s="4">
        <v>19</v>
      </c>
      <c r="AY35" s="12">
        <v>0</v>
      </c>
      <c r="AZ35" s="4">
        <v>5</v>
      </c>
      <c r="BA35" s="4">
        <v>15</v>
      </c>
      <c r="BB35" s="4">
        <v>0</v>
      </c>
      <c r="BC35" s="4">
        <v>0</v>
      </c>
      <c r="BD35" s="4">
        <v>0</v>
      </c>
      <c r="BE35" s="4">
        <v>0</v>
      </c>
      <c r="BF35" s="4">
        <v>20</v>
      </c>
      <c r="BG35" s="4">
        <v>5</v>
      </c>
      <c r="BH35" s="4">
        <v>0</v>
      </c>
      <c r="BI35" s="4">
        <v>19</v>
      </c>
      <c r="BJ35" s="12">
        <v>0</v>
      </c>
      <c r="BK35" s="4">
        <v>5</v>
      </c>
      <c r="BL35" s="4">
        <v>0</v>
      </c>
      <c r="BM35" s="4">
        <v>0</v>
      </c>
      <c r="BN35" s="4">
        <v>0</v>
      </c>
      <c r="BO35" s="4">
        <v>0</v>
      </c>
      <c r="BP35" s="4">
        <v>20</v>
      </c>
      <c r="BQ35" s="4">
        <v>5</v>
      </c>
      <c r="BR35" s="4">
        <v>0</v>
      </c>
      <c r="BS35" s="4">
        <v>19</v>
      </c>
      <c r="BT35" s="12">
        <v>0</v>
      </c>
      <c r="BU35" s="4">
        <v>5</v>
      </c>
      <c r="BV35" s="4">
        <v>0</v>
      </c>
      <c r="BW35" s="4">
        <v>0</v>
      </c>
      <c r="BX35" s="4">
        <v>0</v>
      </c>
      <c r="BY35" s="4">
        <v>0</v>
      </c>
      <c r="BZ35" s="4">
        <v>20</v>
      </c>
      <c r="CA35" s="4">
        <v>5</v>
      </c>
      <c r="CB35" s="4">
        <v>0</v>
      </c>
      <c r="CC35" s="4">
        <v>19</v>
      </c>
      <c r="CD35" s="12">
        <v>0</v>
      </c>
      <c r="CE35" s="4">
        <v>5</v>
      </c>
      <c r="CF35" s="4">
        <v>0</v>
      </c>
      <c r="CG35" s="4">
        <v>0</v>
      </c>
      <c r="CH35" s="4">
        <v>0</v>
      </c>
      <c r="CI35" s="4">
        <v>0</v>
      </c>
      <c r="CJ35" s="4">
        <v>20</v>
      </c>
      <c r="CK35" s="4">
        <v>5</v>
      </c>
      <c r="CL35" s="4">
        <v>0</v>
      </c>
      <c r="CM35" s="4">
        <v>19</v>
      </c>
      <c r="CN35" s="12">
        <v>0</v>
      </c>
      <c r="CO35" s="4">
        <v>5</v>
      </c>
      <c r="CP35" s="4">
        <v>0</v>
      </c>
      <c r="CQ35" s="4">
        <v>0</v>
      </c>
      <c r="CR35" s="4">
        <v>0</v>
      </c>
      <c r="CS35" s="4">
        <v>0</v>
      </c>
      <c r="CT35" s="4">
        <v>20</v>
      </c>
      <c r="CU35" s="4">
        <v>5</v>
      </c>
      <c r="CV35" s="4">
        <v>0</v>
      </c>
      <c r="CW35" s="4">
        <v>19</v>
      </c>
      <c r="CX35" s="12">
        <v>0</v>
      </c>
      <c r="CY35" s="4">
        <v>5</v>
      </c>
      <c r="CZ35" s="4">
        <v>0</v>
      </c>
      <c r="DA35" s="4">
        <v>0</v>
      </c>
      <c r="DB35" s="4">
        <v>0</v>
      </c>
      <c r="DC35" s="4">
        <v>0</v>
      </c>
      <c r="DD35" s="4">
        <v>20</v>
      </c>
      <c r="DE35" s="4">
        <v>5</v>
      </c>
      <c r="DF35" s="4">
        <v>0</v>
      </c>
      <c r="DG35" s="4">
        <v>19</v>
      </c>
      <c r="DH35" s="12">
        <v>0</v>
      </c>
      <c r="DI35" s="4">
        <v>5</v>
      </c>
      <c r="DJ35" s="4">
        <v>0</v>
      </c>
      <c r="DK35" s="4">
        <v>0</v>
      </c>
      <c r="DL35" s="4">
        <v>0</v>
      </c>
      <c r="DM35" s="4">
        <v>0</v>
      </c>
      <c r="DN35" s="4">
        <v>20</v>
      </c>
      <c r="DO35" s="4">
        <v>5</v>
      </c>
      <c r="DP35" s="4">
        <v>0</v>
      </c>
      <c r="DQ35" s="4">
        <v>19</v>
      </c>
      <c r="DR35" s="12">
        <v>0</v>
      </c>
      <c r="DS35" s="4">
        <v>5</v>
      </c>
      <c r="DT35" s="4">
        <v>0</v>
      </c>
      <c r="DU35" s="4">
        <v>0</v>
      </c>
      <c r="DV35" s="4">
        <v>0</v>
      </c>
      <c r="DW35" s="4">
        <v>0</v>
      </c>
      <c r="DX35" s="4">
        <v>20</v>
      </c>
      <c r="DY35" s="4">
        <v>5</v>
      </c>
      <c r="DZ35" s="4">
        <v>0</v>
      </c>
      <c r="EA35" s="4">
        <v>19</v>
      </c>
      <c r="EB35" s="12">
        <v>0</v>
      </c>
    </row>
    <row r="36" spans="1:132" s="98" customFormat="1">
      <c r="A36" s="98" t="s">
        <v>115</v>
      </c>
      <c r="B36" s="98" t="s">
        <v>122</v>
      </c>
      <c r="C36" s="98" t="s">
        <v>38</v>
      </c>
      <c r="D36" s="99"/>
      <c r="E36" s="100"/>
      <c r="F36" s="101">
        <v>1</v>
      </c>
      <c r="G36" s="102"/>
      <c r="H36" s="103">
        <v>18</v>
      </c>
      <c r="I36" s="104"/>
      <c r="J36" s="104"/>
      <c r="K36" s="104"/>
      <c r="L36" s="104"/>
      <c r="M36" s="104"/>
      <c r="N36" s="104"/>
      <c r="O36" s="104"/>
      <c r="P36" s="104"/>
      <c r="Q36" s="104"/>
      <c r="R36" s="105"/>
      <c r="S36" s="104">
        <v>1</v>
      </c>
      <c r="T36" s="104">
        <v>3</v>
      </c>
      <c r="U36" s="104">
        <v>0</v>
      </c>
      <c r="V36" s="104">
        <v>0</v>
      </c>
      <c r="W36" s="104">
        <v>0</v>
      </c>
      <c r="X36" s="104">
        <v>0</v>
      </c>
      <c r="Y36" s="104">
        <v>0</v>
      </c>
      <c r="Z36" s="104">
        <v>0</v>
      </c>
      <c r="AA36" s="104">
        <v>10</v>
      </c>
      <c r="AB36" s="104">
        <v>0</v>
      </c>
      <c r="AC36" s="105">
        <v>0</v>
      </c>
      <c r="AD36" s="104">
        <v>3</v>
      </c>
      <c r="AE36" s="104">
        <v>5</v>
      </c>
      <c r="AF36" s="104">
        <v>0</v>
      </c>
      <c r="AG36" s="104">
        <v>0</v>
      </c>
      <c r="AH36" s="104">
        <v>0</v>
      </c>
      <c r="AI36" s="104">
        <v>0</v>
      </c>
      <c r="AJ36" s="104">
        <v>0</v>
      </c>
      <c r="AK36" s="104">
        <v>0</v>
      </c>
      <c r="AL36" s="104">
        <v>20</v>
      </c>
      <c r="AM36" s="104">
        <v>0</v>
      </c>
      <c r="AN36" s="105">
        <v>0</v>
      </c>
      <c r="AO36" s="104">
        <v>3</v>
      </c>
      <c r="AP36" s="104">
        <v>5</v>
      </c>
      <c r="AQ36" s="104">
        <v>0</v>
      </c>
      <c r="AR36" s="104">
        <v>0</v>
      </c>
      <c r="AS36" s="104">
        <v>0</v>
      </c>
      <c r="AT36" s="104">
        <v>0</v>
      </c>
      <c r="AU36" s="104">
        <v>0</v>
      </c>
      <c r="AV36" s="104">
        <v>0</v>
      </c>
      <c r="AW36" s="104">
        <v>10</v>
      </c>
      <c r="AX36" s="104">
        <v>0</v>
      </c>
      <c r="AY36" s="105">
        <v>0</v>
      </c>
      <c r="AZ36" s="104">
        <v>3</v>
      </c>
      <c r="BA36" s="104">
        <v>5</v>
      </c>
      <c r="BB36" s="104">
        <v>0</v>
      </c>
      <c r="BC36" s="104">
        <v>0</v>
      </c>
      <c r="BD36" s="104">
        <v>0</v>
      </c>
      <c r="BE36" s="104">
        <v>0</v>
      </c>
      <c r="BF36" s="104">
        <v>0</v>
      </c>
      <c r="BG36" s="104">
        <v>0</v>
      </c>
      <c r="BH36" s="104">
        <v>10</v>
      </c>
      <c r="BI36" s="104">
        <v>0</v>
      </c>
      <c r="BJ36" s="105">
        <v>0</v>
      </c>
      <c r="BK36" s="104">
        <v>3</v>
      </c>
      <c r="BL36" s="104">
        <v>0</v>
      </c>
      <c r="BM36" s="104">
        <v>0</v>
      </c>
      <c r="BN36" s="104">
        <v>0</v>
      </c>
      <c r="BO36" s="104">
        <v>0</v>
      </c>
      <c r="BP36" s="104">
        <v>0</v>
      </c>
      <c r="BQ36" s="104">
        <v>0</v>
      </c>
      <c r="BR36" s="104">
        <v>10</v>
      </c>
      <c r="BS36" s="104">
        <v>0</v>
      </c>
      <c r="BT36" s="105">
        <v>0</v>
      </c>
      <c r="BU36" s="104">
        <v>3</v>
      </c>
      <c r="BV36" s="104">
        <v>0</v>
      </c>
      <c r="BW36" s="104">
        <v>0</v>
      </c>
      <c r="BX36" s="104">
        <v>0</v>
      </c>
      <c r="BY36" s="104">
        <v>0</v>
      </c>
      <c r="BZ36" s="104">
        <v>0</v>
      </c>
      <c r="CA36" s="104">
        <v>0</v>
      </c>
      <c r="CB36" s="104">
        <v>10</v>
      </c>
      <c r="CC36" s="104">
        <v>0</v>
      </c>
      <c r="CD36" s="105">
        <v>0</v>
      </c>
      <c r="CE36" s="104">
        <v>3</v>
      </c>
      <c r="CF36" s="104">
        <v>0</v>
      </c>
      <c r="CG36" s="104">
        <v>0</v>
      </c>
      <c r="CH36" s="104">
        <v>0</v>
      </c>
      <c r="CI36" s="104">
        <v>0</v>
      </c>
      <c r="CJ36" s="104">
        <v>0</v>
      </c>
      <c r="CK36" s="104">
        <v>0</v>
      </c>
      <c r="CL36" s="104">
        <v>10</v>
      </c>
      <c r="CM36" s="104">
        <v>0</v>
      </c>
      <c r="CN36" s="105">
        <v>0</v>
      </c>
      <c r="CO36" s="104">
        <v>3</v>
      </c>
      <c r="CP36" s="104">
        <v>0</v>
      </c>
      <c r="CQ36" s="104">
        <v>0</v>
      </c>
      <c r="CR36" s="104">
        <v>0</v>
      </c>
      <c r="CS36" s="104">
        <v>0</v>
      </c>
      <c r="CT36" s="104">
        <v>0</v>
      </c>
      <c r="CU36" s="104">
        <v>0</v>
      </c>
      <c r="CV36" s="104">
        <v>10</v>
      </c>
      <c r="CW36" s="104">
        <v>0</v>
      </c>
      <c r="CX36" s="105">
        <v>0</v>
      </c>
      <c r="CY36" s="104">
        <v>3</v>
      </c>
      <c r="CZ36" s="104">
        <v>0</v>
      </c>
      <c r="DA36" s="104">
        <v>0</v>
      </c>
      <c r="DB36" s="104">
        <v>0</v>
      </c>
      <c r="DC36" s="104">
        <v>0</v>
      </c>
      <c r="DD36" s="104">
        <v>0</v>
      </c>
      <c r="DE36" s="104">
        <v>0</v>
      </c>
      <c r="DF36" s="104">
        <v>10</v>
      </c>
      <c r="DG36" s="104">
        <v>0</v>
      </c>
      <c r="DH36" s="105">
        <v>0</v>
      </c>
      <c r="DI36" s="104">
        <v>3</v>
      </c>
      <c r="DJ36" s="104">
        <v>0</v>
      </c>
      <c r="DK36" s="104">
        <v>0</v>
      </c>
      <c r="DL36" s="104">
        <v>0</v>
      </c>
      <c r="DM36" s="104">
        <v>0</v>
      </c>
      <c r="DN36" s="104">
        <v>0</v>
      </c>
      <c r="DO36" s="104">
        <v>0</v>
      </c>
      <c r="DP36" s="104">
        <v>10</v>
      </c>
      <c r="DQ36" s="104">
        <v>0</v>
      </c>
      <c r="DR36" s="105">
        <v>0</v>
      </c>
      <c r="DS36" s="104">
        <v>3</v>
      </c>
      <c r="DT36" s="104">
        <v>0</v>
      </c>
      <c r="DU36" s="104">
        <v>0</v>
      </c>
      <c r="DV36" s="104">
        <v>0</v>
      </c>
      <c r="DW36" s="104">
        <v>0</v>
      </c>
      <c r="DX36" s="104">
        <v>0</v>
      </c>
      <c r="DY36" s="104">
        <v>0</v>
      </c>
      <c r="DZ36" s="104">
        <v>10</v>
      </c>
      <c r="EA36" s="104">
        <v>0</v>
      </c>
      <c r="EB36" s="105">
        <v>0</v>
      </c>
    </row>
    <row r="37" spans="1:132">
      <c r="A37" t="s">
        <v>115</v>
      </c>
      <c r="B37" t="s">
        <v>123</v>
      </c>
      <c r="C37" t="s">
        <v>39</v>
      </c>
      <c r="F37" s="32">
        <v>1</v>
      </c>
      <c r="G37" s="82"/>
      <c r="H37" s="8">
        <v>24</v>
      </c>
      <c r="S37" s="4">
        <v>2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5</v>
      </c>
      <c r="AA37" s="4">
        <v>0</v>
      </c>
      <c r="AB37" s="4">
        <v>4</v>
      </c>
      <c r="AC37" s="12">
        <v>0</v>
      </c>
      <c r="AD37" s="4">
        <v>3</v>
      </c>
      <c r="AE37" s="4">
        <v>4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10</v>
      </c>
      <c r="AL37" s="4">
        <v>0</v>
      </c>
      <c r="AM37" s="4">
        <v>7</v>
      </c>
      <c r="AN37" s="12">
        <v>0</v>
      </c>
      <c r="AO37" s="4">
        <v>3</v>
      </c>
      <c r="AP37" s="4">
        <v>4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10</v>
      </c>
      <c r="AW37" s="4">
        <v>0</v>
      </c>
      <c r="AX37" s="4">
        <v>7</v>
      </c>
      <c r="AY37" s="12">
        <v>0</v>
      </c>
      <c r="AZ37" s="4">
        <v>3</v>
      </c>
      <c r="BA37" s="4">
        <v>4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10</v>
      </c>
      <c r="BH37" s="4">
        <v>0</v>
      </c>
      <c r="BI37" s="4">
        <v>7</v>
      </c>
      <c r="BJ37" s="12">
        <v>0</v>
      </c>
      <c r="BK37" s="4">
        <v>3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10</v>
      </c>
      <c r="BR37" s="4">
        <v>0</v>
      </c>
      <c r="BS37" s="4">
        <v>7</v>
      </c>
      <c r="BT37" s="12">
        <v>0</v>
      </c>
      <c r="BU37" s="4">
        <v>3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10</v>
      </c>
      <c r="CB37" s="4">
        <v>0</v>
      </c>
      <c r="CC37" s="4">
        <v>7</v>
      </c>
      <c r="CD37" s="12">
        <v>0</v>
      </c>
      <c r="CE37" s="4">
        <v>3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10</v>
      </c>
      <c r="CL37" s="4">
        <v>0</v>
      </c>
      <c r="CM37" s="4">
        <v>7</v>
      </c>
      <c r="CN37" s="12">
        <v>0</v>
      </c>
      <c r="CO37" s="4">
        <v>3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10</v>
      </c>
      <c r="CV37" s="4">
        <v>0</v>
      </c>
      <c r="CW37" s="4">
        <v>7</v>
      </c>
      <c r="CX37" s="12">
        <v>0</v>
      </c>
      <c r="CY37" s="4">
        <v>3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10</v>
      </c>
      <c r="DF37" s="4">
        <v>0</v>
      </c>
      <c r="DG37" s="4">
        <v>7</v>
      </c>
      <c r="DH37" s="12">
        <v>0</v>
      </c>
      <c r="DI37" s="4">
        <v>3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10</v>
      </c>
      <c r="DP37" s="4">
        <v>0</v>
      </c>
      <c r="DQ37" s="4">
        <v>7</v>
      </c>
      <c r="DR37" s="12">
        <v>0</v>
      </c>
      <c r="DS37" s="4">
        <v>3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10</v>
      </c>
      <c r="DZ37" s="4">
        <v>0</v>
      </c>
      <c r="EA37" s="4">
        <v>7</v>
      </c>
      <c r="EB37" s="12">
        <v>0</v>
      </c>
    </row>
    <row r="38" spans="1:132">
      <c r="A38" t="s">
        <v>115</v>
      </c>
      <c r="B38" t="s">
        <v>124</v>
      </c>
      <c r="C38" t="s">
        <v>40</v>
      </c>
      <c r="F38" s="32">
        <v>1</v>
      </c>
      <c r="G38" s="82"/>
      <c r="H38" s="8">
        <v>12</v>
      </c>
      <c r="S38" s="4">
        <v>1</v>
      </c>
      <c r="T38" s="4">
        <v>2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3</v>
      </c>
      <c r="AA38" s="4">
        <v>0</v>
      </c>
      <c r="AB38" s="4">
        <v>0</v>
      </c>
      <c r="AC38" s="12">
        <v>0</v>
      </c>
      <c r="AD38" s="4">
        <v>2</v>
      </c>
      <c r="AE38" s="4">
        <v>4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6</v>
      </c>
      <c r="AL38" s="4">
        <v>0</v>
      </c>
      <c r="AM38" s="4">
        <v>0</v>
      </c>
      <c r="AN38" s="12">
        <v>0</v>
      </c>
      <c r="AO38" s="4">
        <v>2</v>
      </c>
      <c r="AP38" s="4">
        <v>4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6</v>
      </c>
      <c r="AW38" s="4">
        <v>0</v>
      </c>
      <c r="AX38" s="4">
        <v>0</v>
      </c>
      <c r="AY38" s="12">
        <v>0</v>
      </c>
      <c r="AZ38" s="4">
        <v>2</v>
      </c>
      <c r="BA38" s="4">
        <v>4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6</v>
      </c>
      <c r="BH38" s="4">
        <v>0</v>
      </c>
      <c r="BI38" s="4">
        <v>0</v>
      </c>
      <c r="BJ38" s="12">
        <v>0</v>
      </c>
      <c r="BK38" s="4">
        <v>2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6</v>
      </c>
      <c r="BR38" s="4">
        <v>0</v>
      </c>
      <c r="BS38" s="4">
        <v>0</v>
      </c>
      <c r="BT38" s="12">
        <v>0</v>
      </c>
      <c r="BU38" s="4">
        <v>2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6</v>
      </c>
      <c r="CB38" s="4">
        <v>0</v>
      </c>
      <c r="CC38" s="4">
        <v>0</v>
      </c>
      <c r="CD38" s="12">
        <v>0</v>
      </c>
      <c r="CE38" s="4">
        <v>2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6</v>
      </c>
      <c r="CL38" s="4">
        <v>0</v>
      </c>
      <c r="CM38" s="4">
        <v>0</v>
      </c>
      <c r="CN38" s="12">
        <v>0</v>
      </c>
      <c r="CO38" s="4">
        <v>2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6</v>
      </c>
      <c r="CV38" s="4">
        <v>0</v>
      </c>
      <c r="CW38" s="4">
        <v>0</v>
      </c>
      <c r="CX38" s="12">
        <v>0</v>
      </c>
      <c r="CY38" s="4">
        <v>2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6</v>
      </c>
      <c r="DF38" s="4">
        <v>0</v>
      </c>
      <c r="DG38" s="4">
        <v>0</v>
      </c>
      <c r="DH38" s="12">
        <v>0</v>
      </c>
      <c r="DI38" s="4">
        <v>2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6</v>
      </c>
      <c r="DP38" s="4">
        <v>0</v>
      </c>
      <c r="DQ38" s="4">
        <v>0</v>
      </c>
      <c r="DR38" s="12">
        <v>0</v>
      </c>
      <c r="DS38" s="4">
        <v>2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6</v>
      </c>
      <c r="DZ38" s="4">
        <v>0</v>
      </c>
      <c r="EA38" s="4">
        <v>0</v>
      </c>
      <c r="EB38" s="12">
        <v>0</v>
      </c>
    </row>
    <row r="39" spans="1:132">
      <c r="A39" t="s">
        <v>115</v>
      </c>
      <c r="B39" t="s">
        <v>118</v>
      </c>
      <c r="C39" t="s">
        <v>41</v>
      </c>
      <c r="F39" s="32">
        <v>1</v>
      </c>
      <c r="G39" s="82"/>
      <c r="H39" s="8">
        <v>16</v>
      </c>
      <c r="S39" s="4">
        <v>1</v>
      </c>
      <c r="T39" s="4">
        <v>3</v>
      </c>
      <c r="U39" s="4">
        <v>0</v>
      </c>
      <c r="V39" s="4">
        <v>0</v>
      </c>
      <c r="W39" s="4">
        <v>0</v>
      </c>
      <c r="X39" s="4">
        <v>2</v>
      </c>
      <c r="Y39" s="4">
        <v>0</v>
      </c>
      <c r="Z39" s="4">
        <v>0</v>
      </c>
      <c r="AA39" s="4">
        <v>0</v>
      </c>
      <c r="AB39" s="4">
        <v>5</v>
      </c>
      <c r="AC39" s="12">
        <v>0</v>
      </c>
      <c r="AD39" s="4">
        <v>2</v>
      </c>
      <c r="AE39" s="4">
        <v>6</v>
      </c>
      <c r="AF39" s="4">
        <v>0</v>
      </c>
      <c r="AG39" s="4">
        <v>0</v>
      </c>
      <c r="AH39" s="4">
        <v>0</v>
      </c>
      <c r="AI39" s="4">
        <v>4</v>
      </c>
      <c r="AJ39" s="4">
        <v>0</v>
      </c>
      <c r="AK39" s="4">
        <v>0</v>
      </c>
      <c r="AL39" s="4">
        <v>0</v>
      </c>
      <c r="AM39" s="4">
        <v>9</v>
      </c>
      <c r="AN39" s="12">
        <v>0</v>
      </c>
      <c r="AO39" s="4">
        <v>2</v>
      </c>
      <c r="AP39" s="4">
        <v>6</v>
      </c>
      <c r="AQ39" s="4">
        <v>0</v>
      </c>
      <c r="AR39" s="4">
        <v>0</v>
      </c>
      <c r="AS39" s="4">
        <v>0</v>
      </c>
      <c r="AT39" s="4">
        <v>4</v>
      </c>
      <c r="AU39" s="4">
        <v>0</v>
      </c>
      <c r="AV39" s="4">
        <v>0</v>
      </c>
      <c r="AW39" s="4">
        <v>0</v>
      </c>
      <c r="AX39" s="4">
        <v>9</v>
      </c>
      <c r="AY39" s="12">
        <v>0</v>
      </c>
      <c r="AZ39" s="4">
        <v>2</v>
      </c>
      <c r="BA39" s="4">
        <v>6</v>
      </c>
      <c r="BB39" s="4">
        <v>0</v>
      </c>
      <c r="BC39" s="4">
        <v>0</v>
      </c>
      <c r="BD39" s="4">
        <v>0</v>
      </c>
      <c r="BE39" s="4">
        <v>4</v>
      </c>
      <c r="BF39" s="4">
        <v>0</v>
      </c>
      <c r="BG39" s="4">
        <v>0</v>
      </c>
      <c r="BH39" s="4">
        <v>0</v>
      </c>
      <c r="BI39" s="4">
        <v>9</v>
      </c>
      <c r="BJ39" s="12">
        <v>0</v>
      </c>
      <c r="BK39" s="4">
        <v>2</v>
      </c>
      <c r="BL39" s="4">
        <v>0</v>
      </c>
      <c r="BM39" s="4">
        <v>0</v>
      </c>
      <c r="BN39" s="4">
        <v>0</v>
      </c>
      <c r="BO39" s="4">
        <v>4</v>
      </c>
      <c r="BP39" s="4">
        <v>0</v>
      </c>
      <c r="BQ39" s="4">
        <v>0</v>
      </c>
      <c r="BR39" s="4">
        <v>0</v>
      </c>
      <c r="BS39" s="4">
        <v>9</v>
      </c>
      <c r="BT39" s="12">
        <v>0</v>
      </c>
      <c r="BU39" s="4">
        <v>2</v>
      </c>
      <c r="BV39" s="4">
        <v>0</v>
      </c>
      <c r="BW39" s="4">
        <v>0</v>
      </c>
      <c r="BX39" s="4">
        <v>0</v>
      </c>
      <c r="BY39" s="4">
        <v>4</v>
      </c>
      <c r="BZ39" s="4">
        <v>0</v>
      </c>
      <c r="CA39" s="4">
        <v>0</v>
      </c>
      <c r="CB39" s="4">
        <v>0</v>
      </c>
      <c r="CC39" s="4">
        <v>9</v>
      </c>
      <c r="CD39" s="12">
        <v>0</v>
      </c>
      <c r="CE39" s="4">
        <v>2</v>
      </c>
      <c r="CF39" s="4">
        <v>0</v>
      </c>
      <c r="CG39" s="4">
        <v>0</v>
      </c>
      <c r="CH39" s="4">
        <v>0</v>
      </c>
      <c r="CI39" s="4">
        <v>4</v>
      </c>
      <c r="CJ39" s="4">
        <v>0</v>
      </c>
      <c r="CK39" s="4">
        <v>0</v>
      </c>
      <c r="CL39" s="4">
        <v>0</v>
      </c>
      <c r="CM39" s="4">
        <v>9</v>
      </c>
      <c r="CN39" s="12">
        <v>0</v>
      </c>
      <c r="CO39" s="4">
        <v>2</v>
      </c>
      <c r="CP39" s="4">
        <v>0</v>
      </c>
      <c r="CQ39" s="4">
        <v>0</v>
      </c>
      <c r="CR39" s="4">
        <v>0</v>
      </c>
      <c r="CS39" s="4">
        <v>4</v>
      </c>
      <c r="CT39" s="4">
        <v>0</v>
      </c>
      <c r="CU39" s="4">
        <v>0</v>
      </c>
      <c r="CV39" s="4">
        <v>0</v>
      </c>
      <c r="CW39" s="4">
        <v>9</v>
      </c>
      <c r="CX39" s="12">
        <v>0</v>
      </c>
      <c r="CY39" s="4">
        <v>2</v>
      </c>
      <c r="CZ39" s="4">
        <v>0</v>
      </c>
      <c r="DA39" s="4">
        <v>0</v>
      </c>
      <c r="DB39" s="4">
        <v>0</v>
      </c>
      <c r="DC39" s="4">
        <v>4</v>
      </c>
      <c r="DD39" s="4">
        <v>0</v>
      </c>
      <c r="DE39" s="4">
        <v>0</v>
      </c>
      <c r="DF39" s="4">
        <v>0</v>
      </c>
      <c r="DG39" s="4">
        <v>9</v>
      </c>
      <c r="DH39" s="12">
        <v>0</v>
      </c>
      <c r="DI39" s="4">
        <v>2</v>
      </c>
      <c r="DJ39" s="4">
        <v>0</v>
      </c>
      <c r="DK39" s="4">
        <v>0</v>
      </c>
      <c r="DL39" s="4">
        <v>0</v>
      </c>
      <c r="DM39" s="4">
        <v>4</v>
      </c>
      <c r="DN39" s="4">
        <v>0</v>
      </c>
      <c r="DO39" s="4">
        <v>0</v>
      </c>
      <c r="DP39" s="4">
        <v>0</v>
      </c>
      <c r="DQ39" s="4">
        <v>9</v>
      </c>
      <c r="DR39" s="12">
        <v>0</v>
      </c>
      <c r="DS39" s="4">
        <v>2</v>
      </c>
      <c r="DT39" s="4">
        <v>0</v>
      </c>
      <c r="DU39" s="4">
        <v>0</v>
      </c>
      <c r="DV39" s="4">
        <v>0</v>
      </c>
      <c r="DW39" s="4">
        <v>4</v>
      </c>
      <c r="DX39" s="4">
        <v>0</v>
      </c>
      <c r="DY39" s="4">
        <v>0</v>
      </c>
      <c r="DZ39" s="4">
        <v>0</v>
      </c>
      <c r="EA39" s="4">
        <v>9</v>
      </c>
      <c r="EB39" s="12">
        <v>0</v>
      </c>
    </row>
    <row r="40" spans="1:132" s="98" customFormat="1">
      <c r="A40" s="98" t="s">
        <v>115</v>
      </c>
      <c r="B40" s="98" t="s">
        <v>119</v>
      </c>
      <c r="C40" s="98" t="s">
        <v>42</v>
      </c>
      <c r="D40" s="99"/>
      <c r="E40" s="100"/>
      <c r="F40" s="101">
        <v>1</v>
      </c>
      <c r="G40" s="102"/>
      <c r="H40" s="103">
        <v>24</v>
      </c>
      <c r="I40" s="104"/>
      <c r="J40" s="104"/>
      <c r="K40" s="104"/>
      <c r="L40" s="104"/>
      <c r="M40" s="104"/>
      <c r="N40" s="104"/>
      <c r="O40" s="104"/>
      <c r="P40" s="104"/>
      <c r="Q40" s="104"/>
      <c r="R40" s="105"/>
      <c r="S40" s="104">
        <v>1</v>
      </c>
      <c r="T40" s="104">
        <v>7</v>
      </c>
      <c r="U40" s="104">
        <v>0</v>
      </c>
      <c r="V40" s="104">
        <v>0</v>
      </c>
      <c r="W40" s="104">
        <v>10</v>
      </c>
      <c r="X40" s="104">
        <v>0</v>
      </c>
      <c r="Y40" s="104">
        <v>10</v>
      </c>
      <c r="Z40" s="104">
        <v>0</v>
      </c>
      <c r="AA40" s="104">
        <v>20</v>
      </c>
      <c r="AB40" s="104">
        <v>4</v>
      </c>
      <c r="AC40" s="105">
        <v>0</v>
      </c>
      <c r="AD40" s="104">
        <v>2</v>
      </c>
      <c r="AE40" s="104">
        <v>15</v>
      </c>
      <c r="AF40" s="104">
        <v>0</v>
      </c>
      <c r="AG40" s="104">
        <v>0</v>
      </c>
      <c r="AH40" s="104">
        <v>0</v>
      </c>
      <c r="AI40" s="104">
        <v>0</v>
      </c>
      <c r="AJ40" s="104">
        <v>20</v>
      </c>
      <c r="AK40" s="104">
        <v>0</v>
      </c>
      <c r="AL40" s="104">
        <v>30</v>
      </c>
      <c r="AM40" s="104">
        <v>4</v>
      </c>
      <c r="AN40" s="105">
        <v>0</v>
      </c>
      <c r="AO40" s="104">
        <v>2</v>
      </c>
      <c r="AP40" s="104">
        <v>5</v>
      </c>
      <c r="AQ40" s="104">
        <v>0</v>
      </c>
      <c r="AR40" s="104">
        <v>0</v>
      </c>
      <c r="AS40" s="104">
        <v>0</v>
      </c>
      <c r="AT40" s="104">
        <v>0</v>
      </c>
      <c r="AU40" s="104">
        <v>8</v>
      </c>
      <c r="AV40" s="104">
        <v>2</v>
      </c>
      <c r="AW40" s="104">
        <v>0</v>
      </c>
      <c r="AX40" s="104">
        <v>7</v>
      </c>
      <c r="AY40" s="105">
        <v>0</v>
      </c>
      <c r="AZ40" s="104">
        <v>0</v>
      </c>
      <c r="BA40" s="104">
        <v>0</v>
      </c>
      <c r="BB40" s="104">
        <v>0</v>
      </c>
      <c r="BC40" s="104">
        <v>0</v>
      </c>
      <c r="BD40" s="104">
        <v>0</v>
      </c>
      <c r="BE40" s="104">
        <v>0</v>
      </c>
      <c r="BF40" s="104">
        <v>0</v>
      </c>
      <c r="BG40" s="104">
        <v>0</v>
      </c>
      <c r="BH40" s="104">
        <v>0</v>
      </c>
      <c r="BI40" s="104">
        <v>0</v>
      </c>
      <c r="BJ40" s="105">
        <v>0</v>
      </c>
      <c r="BK40" s="104">
        <v>0</v>
      </c>
      <c r="BL40" s="104">
        <v>0</v>
      </c>
      <c r="BM40" s="104">
        <v>0</v>
      </c>
      <c r="BN40" s="104">
        <v>0</v>
      </c>
      <c r="BO40" s="104">
        <v>0</v>
      </c>
      <c r="BP40" s="104">
        <v>0</v>
      </c>
      <c r="BQ40" s="104">
        <v>0</v>
      </c>
      <c r="BR40" s="104">
        <v>0</v>
      </c>
      <c r="BS40" s="104">
        <v>0</v>
      </c>
      <c r="BT40" s="105">
        <v>0</v>
      </c>
      <c r="BU40" s="104">
        <v>0</v>
      </c>
      <c r="BV40" s="104">
        <v>0</v>
      </c>
      <c r="BW40" s="104">
        <v>0</v>
      </c>
      <c r="BX40" s="104">
        <v>0</v>
      </c>
      <c r="BY40" s="104">
        <v>0</v>
      </c>
      <c r="BZ40" s="104">
        <v>0</v>
      </c>
      <c r="CA40" s="104">
        <v>0</v>
      </c>
      <c r="CB40" s="104">
        <v>0</v>
      </c>
      <c r="CC40" s="104">
        <v>0</v>
      </c>
      <c r="CD40" s="105">
        <v>0</v>
      </c>
      <c r="CE40" s="104">
        <v>0</v>
      </c>
      <c r="CF40" s="104">
        <v>0</v>
      </c>
      <c r="CG40" s="104">
        <v>0</v>
      </c>
      <c r="CH40" s="104">
        <v>0</v>
      </c>
      <c r="CI40" s="104">
        <v>0</v>
      </c>
      <c r="CJ40" s="104">
        <v>0</v>
      </c>
      <c r="CK40" s="104">
        <v>0</v>
      </c>
      <c r="CL40" s="104">
        <v>0</v>
      </c>
      <c r="CM40" s="104">
        <v>0</v>
      </c>
      <c r="CN40" s="105">
        <v>0</v>
      </c>
      <c r="CO40" s="104">
        <v>0</v>
      </c>
      <c r="CP40" s="104">
        <v>0</v>
      </c>
      <c r="CQ40" s="104">
        <v>0</v>
      </c>
      <c r="CR40" s="104">
        <v>0</v>
      </c>
      <c r="CS40" s="104">
        <v>0</v>
      </c>
      <c r="CT40" s="104">
        <v>0</v>
      </c>
      <c r="CU40" s="104">
        <v>0</v>
      </c>
      <c r="CV40" s="104">
        <v>0</v>
      </c>
      <c r="CW40" s="104">
        <v>0</v>
      </c>
      <c r="CX40" s="105">
        <v>0</v>
      </c>
      <c r="CY40" s="104">
        <v>0</v>
      </c>
      <c r="CZ40" s="104">
        <v>0</v>
      </c>
      <c r="DA40" s="104">
        <v>0</v>
      </c>
      <c r="DB40" s="104">
        <v>0</v>
      </c>
      <c r="DC40" s="104">
        <v>0</v>
      </c>
      <c r="DD40" s="104">
        <v>0</v>
      </c>
      <c r="DE40" s="104">
        <v>0</v>
      </c>
      <c r="DF40" s="104">
        <v>0</v>
      </c>
      <c r="DG40" s="104">
        <v>0</v>
      </c>
      <c r="DH40" s="105">
        <v>0</v>
      </c>
      <c r="DI40" s="104">
        <v>0</v>
      </c>
      <c r="DJ40" s="104">
        <v>0</v>
      </c>
      <c r="DK40" s="104">
        <v>0</v>
      </c>
      <c r="DL40" s="104">
        <v>0</v>
      </c>
      <c r="DM40" s="104">
        <v>0</v>
      </c>
      <c r="DN40" s="104">
        <v>0</v>
      </c>
      <c r="DO40" s="104">
        <v>0</v>
      </c>
      <c r="DP40" s="104">
        <v>0</v>
      </c>
      <c r="DQ40" s="104">
        <v>0</v>
      </c>
      <c r="DR40" s="105">
        <v>0</v>
      </c>
      <c r="DS40" s="104">
        <v>0</v>
      </c>
      <c r="DT40" s="104">
        <v>0</v>
      </c>
      <c r="DU40" s="104">
        <v>0</v>
      </c>
      <c r="DV40" s="104">
        <v>0</v>
      </c>
      <c r="DW40" s="104">
        <v>0</v>
      </c>
      <c r="DX40" s="104">
        <v>0</v>
      </c>
      <c r="DY40" s="104">
        <v>0</v>
      </c>
      <c r="DZ40" s="104">
        <v>0</v>
      </c>
      <c r="EA40" s="104">
        <v>0</v>
      </c>
      <c r="EB40" s="105">
        <v>0</v>
      </c>
    </row>
    <row r="41" spans="1:132">
      <c r="A41" t="s">
        <v>115</v>
      </c>
      <c r="B41" t="s">
        <v>122</v>
      </c>
      <c r="C41" t="s">
        <v>43</v>
      </c>
      <c r="F41" s="32">
        <v>1</v>
      </c>
      <c r="G41" s="82"/>
      <c r="H41" s="8">
        <v>24</v>
      </c>
      <c r="S41" s="4">
        <v>1</v>
      </c>
      <c r="T41" s="4">
        <v>5</v>
      </c>
      <c r="U41" s="4">
        <v>0</v>
      </c>
      <c r="V41" s="4">
        <v>0</v>
      </c>
      <c r="W41" s="4">
        <v>0</v>
      </c>
      <c r="X41" s="4">
        <v>0</v>
      </c>
      <c r="Y41" s="4">
        <v>2</v>
      </c>
      <c r="Z41" s="4">
        <v>0</v>
      </c>
      <c r="AA41" s="4">
        <v>5</v>
      </c>
      <c r="AB41" s="4">
        <v>2</v>
      </c>
      <c r="AC41" s="12">
        <v>0</v>
      </c>
      <c r="AD41" s="4">
        <v>2</v>
      </c>
      <c r="AE41" s="4">
        <v>15</v>
      </c>
      <c r="AF41" s="4">
        <v>0</v>
      </c>
      <c r="AG41" s="4">
        <v>0</v>
      </c>
      <c r="AH41" s="4">
        <v>0</v>
      </c>
      <c r="AI41" s="4">
        <v>0</v>
      </c>
      <c r="AJ41" s="4">
        <v>4</v>
      </c>
      <c r="AK41" s="4">
        <v>0</v>
      </c>
      <c r="AL41" s="4">
        <v>10</v>
      </c>
      <c r="AM41" s="4">
        <v>4</v>
      </c>
      <c r="AN41" s="12">
        <v>0</v>
      </c>
      <c r="AO41" s="4">
        <v>2</v>
      </c>
      <c r="AP41" s="4">
        <v>10</v>
      </c>
      <c r="AQ41" s="4">
        <v>0</v>
      </c>
      <c r="AR41" s="4">
        <v>0</v>
      </c>
      <c r="AS41" s="4">
        <v>0</v>
      </c>
      <c r="AT41" s="4">
        <v>0</v>
      </c>
      <c r="AU41" s="4">
        <v>4</v>
      </c>
      <c r="AV41" s="4">
        <v>0</v>
      </c>
      <c r="AW41" s="4">
        <v>10</v>
      </c>
      <c r="AX41" s="4">
        <v>4</v>
      </c>
      <c r="AY41" s="12">
        <v>0</v>
      </c>
      <c r="AZ41" s="4">
        <v>2</v>
      </c>
      <c r="BA41" s="4">
        <v>4</v>
      </c>
      <c r="BB41" s="4">
        <v>0</v>
      </c>
      <c r="BC41" s="4">
        <v>0</v>
      </c>
      <c r="BD41" s="4">
        <v>0</v>
      </c>
      <c r="BE41" s="4">
        <v>0</v>
      </c>
      <c r="BF41" s="4">
        <v>4</v>
      </c>
      <c r="BG41" s="4">
        <v>0</v>
      </c>
      <c r="BH41" s="4">
        <v>10</v>
      </c>
      <c r="BI41" s="4">
        <v>4</v>
      </c>
      <c r="BJ41" s="12">
        <v>0</v>
      </c>
      <c r="BK41" s="4">
        <v>2</v>
      </c>
      <c r="BL41" s="4">
        <v>0</v>
      </c>
      <c r="BM41" s="4">
        <v>0</v>
      </c>
      <c r="BN41" s="4">
        <v>0</v>
      </c>
      <c r="BO41" s="4">
        <v>0</v>
      </c>
      <c r="BP41" s="4">
        <v>4</v>
      </c>
      <c r="BQ41" s="4">
        <v>0</v>
      </c>
      <c r="BR41" s="4">
        <v>10</v>
      </c>
      <c r="BS41" s="4">
        <v>4</v>
      </c>
      <c r="BT41" s="12">
        <v>0</v>
      </c>
      <c r="BU41" s="4">
        <v>2</v>
      </c>
      <c r="BV41" s="4">
        <v>0</v>
      </c>
      <c r="BW41" s="4">
        <v>0</v>
      </c>
      <c r="BX41" s="4">
        <v>0</v>
      </c>
      <c r="BY41" s="4">
        <v>0</v>
      </c>
      <c r="BZ41" s="4">
        <v>4</v>
      </c>
      <c r="CA41" s="4">
        <v>0</v>
      </c>
      <c r="CB41" s="4">
        <v>10</v>
      </c>
      <c r="CC41" s="4">
        <v>4</v>
      </c>
      <c r="CD41" s="12">
        <v>0</v>
      </c>
      <c r="CE41" s="4">
        <v>2</v>
      </c>
      <c r="CF41" s="4">
        <v>0</v>
      </c>
      <c r="CG41" s="4">
        <v>0</v>
      </c>
      <c r="CH41" s="4">
        <v>0</v>
      </c>
      <c r="CI41" s="4">
        <v>0</v>
      </c>
      <c r="CJ41" s="4">
        <v>4</v>
      </c>
      <c r="CK41" s="4">
        <v>0</v>
      </c>
      <c r="CL41" s="4">
        <v>10</v>
      </c>
      <c r="CM41" s="4">
        <v>4</v>
      </c>
      <c r="CN41" s="12">
        <v>0</v>
      </c>
      <c r="CO41" s="4">
        <v>2</v>
      </c>
      <c r="CP41" s="4">
        <v>0</v>
      </c>
      <c r="CQ41" s="4">
        <v>0</v>
      </c>
      <c r="CR41" s="4">
        <v>0</v>
      </c>
      <c r="CS41" s="4">
        <v>0</v>
      </c>
      <c r="CT41" s="4">
        <v>4</v>
      </c>
      <c r="CU41" s="4">
        <v>0</v>
      </c>
      <c r="CV41" s="4">
        <v>10</v>
      </c>
      <c r="CW41" s="4">
        <v>4</v>
      </c>
      <c r="CX41" s="12">
        <v>0</v>
      </c>
      <c r="CY41" s="4">
        <v>2</v>
      </c>
      <c r="CZ41" s="4">
        <v>0</v>
      </c>
      <c r="DA41" s="4">
        <v>0</v>
      </c>
      <c r="DB41" s="4">
        <v>0</v>
      </c>
      <c r="DC41" s="4">
        <v>0</v>
      </c>
      <c r="DD41" s="4">
        <v>4</v>
      </c>
      <c r="DE41" s="4">
        <v>0</v>
      </c>
      <c r="DF41" s="4">
        <v>10</v>
      </c>
      <c r="DG41" s="4">
        <v>4</v>
      </c>
      <c r="DH41" s="12">
        <v>0</v>
      </c>
      <c r="DI41" s="4">
        <v>2</v>
      </c>
      <c r="DJ41" s="4">
        <v>0</v>
      </c>
      <c r="DK41" s="4">
        <v>0</v>
      </c>
      <c r="DL41" s="4">
        <v>0</v>
      </c>
      <c r="DM41" s="4">
        <v>0</v>
      </c>
      <c r="DN41" s="4">
        <v>4</v>
      </c>
      <c r="DO41" s="4">
        <v>0</v>
      </c>
      <c r="DP41" s="4">
        <v>10</v>
      </c>
      <c r="DQ41" s="4">
        <v>4</v>
      </c>
      <c r="DR41" s="12">
        <v>0</v>
      </c>
      <c r="DS41" s="4">
        <v>2</v>
      </c>
      <c r="DT41" s="4">
        <v>0</v>
      </c>
      <c r="DU41" s="4">
        <v>0</v>
      </c>
      <c r="DV41" s="4">
        <v>0</v>
      </c>
      <c r="DW41" s="4">
        <v>0</v>
      </c>
      <c r="DX41" s="4">
        <v>4</v>
      </c>
      <c r="DY41" s="4">
        <v>0</v>
      </c>
      <c r="DZ41" s="4">
        <v>10</v>
      </c>
      <c r="EA41" s="4">
        <v>4</v>
      </c>
      <c r="EB41" s="12">
        <v>0</v>
      </c>
    </row>
    <row r="42" spans="1:132" s="98" customFormat="1">
      <c r="A42" s="98" t="s">
        <v>115</v>
      </c>
      <c r="B42" s="98" t="s">
        <v>125</v>
      </c>
      <c r="C42" s="98" t="s">
        <v>44</v>
      </c>
      <c r="D42" s="99"/>
      <c r="E42" s="100"/>
      <c r="F42" s="101">
        <v>1</v>
      </c>
      <c r="G42" s="102"/>
      <c r="H42" s="103">
        <v>18</v>
      </c>
      <c r="I42" s="104"/>
      <c r="J42" s="104"/>
      <c r="K42" s="104"/>
      <c r="L42" s="104"/>
      <c r="M42" s="104"/>
      <c r="N42" s="104"/>
      <c r="O42" s="104"/>
      <c r="P42" s="104"/>
      <c r="Q42" s="104"/>
      <c r="R42" s="105"/>
      <c r="S42" s="104">
        <v>2</v>
      </c>
      <c r="T42" s="104">
        <v>2</v>
      </c>
      <c r="U42" s="104">
        <v>0</v>
      </c>
      <c r="V42" s="104">
        <v>0</v>
      </c>
      <c r="W42" s="104">
        <v>0</v>
      </c>
      <c r="X42" s="104">
        <v>0</v>
      </c>
      <c r="Y42" s="104">
        <v>10</v>
      </c>
      <c r="Z42" s="104">
        <v>0</v>
      </c>
      <c r="AA42" s="104">
        <v>2</v>
      </c>
      <c r="AB42" s="104">
        <v>3</v>
      </c>
      <c r="AC42" s="105">
        <v>0</v>
      </c>
      <c r="AD42" s="104">
        <v>2</v>
      </c>
      <c r="AE42" s="104">
        <v>10</v>
      </c>
      <c r="AF42" s="104">
        <v>0</v>
      </c>
      <c r="AG42" s="104">
        <v>0</v>
      </c>
      <c r="AH42" s="104">
        <v>0</v>
      </c>
      <c r="AI42" s="104">
        <v>0</v>
      </c>
      <c r="AJ42" s="104">
        <v>20</v>
      </c>
      <c r="AK42" s="104">
        <v>0</v>
      </c>
      <c r="AL42" s="104">
        <v>2</v>
      </c>
      <c r="AM42" s="104">
        <v>6</v>
      </c>
      <c r="AN42" s="105">
        <v>0</v>
      </c>
      <c r="AO42" s="104">
        <v>2</v>
      </c>
      <c r="AP42" s="104">
        <v>10</v>
      </c>
      <c r="AQ42" s="104">
        <v>0</v>
      </c>
      <c r="AR42" s="104">
        <v>0</v>
      </c>
      <c r="AS42" s="104">
        <v>0</v>
      </c>
      <c r="AT42" s="104">
        <v>0</v>
      </c>
      <c r="AU42" s="104">
        <v>20</v>
      </c>
      <c r="AV42" s="104">
        <v>0</v>
      </c>
      <c r="AW42" s="104">
        <v>2</v>
      </c>
      <c r="AX42" s="104">
        <v>6</v>
      </c>
      <c r="AY42" s="105">
        <v>0</v>
      </c>
      <c r="AZ42" s="104">
        <v>2</v>
      </c>
      <c r="BA42" s="104">
        <v>4</v>
      </c>
      <c r="BB42" s="104">
        <v>0</v>
      </c>
      <c r="BC42" s="104">
        <v>0</v>
      </c>
      <c r="BD42" s="104">
        <v>0</v>
      </c>
      <c r="BE42" s="104">
        <v>0</v>
      </c>
      <c r="BF42" s="104">
        <v>4</v>
      </c>
      <c r="BG42" s="104">
        <v>0</v>
      </c>
      <c r="BH42" s="104">
        <v>2</v>
      </c>
      <c r="BI42" s="104">
        <v>6</v>
      </c>
      <c r="BJ42" s="105">
        <v>0</v>
      </c>
      <c r="BK42" s="104">
        <v>2</v>
      </c>
      <c r="BL42" s="104">
        <v>0</v>
      </c>
      <c r="BM42" s="104">
        <v>0</v>
      </c>
      <c r="BN42" s="104">
        <v>0</v>
      </c>
      <c r="BO42" s="104">
        <v>0</v>
      </c>
      <c r="BP42" s="104">
        <v>4</v>
      </c>
      <c r="BQ42" s="104">
        <v>0</v>
      </c>
      <c r="BR42" s="104">
        <v>2</v>
      </c>
      <c r="BS42" s="104">
        <v>6</v>
      </c>
      <c r="BT42" s="105">
        <v>0</v>
      </c>
      <c r="BU42" s="104">
        <v>2</v>
      </c>
      <c r="BV42" s="104">
        <v>0</v>
      </c>
      <c r="BW42" s="104">
        <v>0</v>
      </c>
      <c r="BX42" s="104">
        <v>0</v>
      </c>
      <c r="BY42" s="104">
        <v>0</v>
      </c>
      <c r="BZ42" s="104">
        <v>4</v>
      </c>
      <c r="CA42" s="104">
        <v>0</v>
      </c>
      <c r="CB42" s="104">
        <v>2</v>
      </c>
      <c r="CC42" s="104">
        <v>6</v>
      </c>
      <c r="CD42" s="105">
        <v>0</v>
      </c>
      <c r="CE42" s="104">
        <v>2</v>
      </c>
      <c r="CF42" s="104">
        <v>0</v>
      </c>
      <c r="CG42" s="104">
        <v>0</v>
      </c>
      <c r="CH42" s="104">
        <v>0</v>
      </c>
      <c r="CI42" s="104">
        <v>0</v>
      </c>
      <c r="CJ42" s="104">
        <v>4</v>
      </c>
      <c r="CK42" s="104">
        <v>0</v>
      </c>
      <c r="CL42" s="104">
        <v>2</v>
      </c>
      <c r="CM42" s="104">
        <v>6</v>
      </c>
      <c r="CN42" s="105">
        <v>0</v>
      </c>
      <c r="CO42" s="104">
        <v>2</v>
      </c>
      <c r="CP42" s="104">
        <v>0</v>
      </c>
      <c r="CQ42" s="104">
        <v>0</v>
      </c>
      <c r="CR42" s="104">
        <v>0</v>
      </c>
      <c r="CS42" s="104">
        <v>0</v>
      </c>
      <c r="CT42" s="104">
        <v>4</v>
      </c>
      <c r="CU42" s="104">
        <v>0</v>
      </c>
      <c r="CV42" s="104">
        <v>2</v>
      </c>
      <c r="CW42" s="104">
        <v>6</v>
      </c>
      <c r="CX42" s="105">
        <v>0</v>
      </c>
      <c r="CY42" s="104">
        <v>2</v>
      </c>
      <c r="CZ42" s="104">
        <v>0</v>
      </c>
      <c r="DA42" s="104">
        <v>0</v>
      </c>
      <c r="DB42" s="104">
        <v>0</v>
      </c>
      <c r="DC42" s="104">
        <v>0</v>
      </c>
      <c r="DD42" s="104">
        <v>4</v>
      </c>
      <c r="DE42" s="104">
        <v>0</v>
      </c>
      <c r="DF42" s="104">
        <v>2</v>
      </c>
      <c r="DG42" s="104">
        <v>6</v>
      </c>
      <c r="DH42" s="105">
        <v>0</v>
      </c>
      <c r="DI42" s="104">
        <v>2</v>
      </c>
      <c r="DJ42" s="104">
        <v>0</v>
      </c>
      <c r="DK42" s="104">
        <v>0</v>
      </c>
      <c r="DL42" s="104">
        <v>0</v>
      </c>
      <c r="DM42" s="104">
        <v>0</v>
      </c>
      <c r="DN42" s="104">
        <v>4</v>
      </c>
      <c r="DO42" s="104">
        <v>0</v>
      </c>
      <c r="DP42" s="104">
        <v>2</v>
      </c>
      <c r="DQ42" s="104">
        <v>6</v>
      </c>
      <c r="DR42" s="105">
        <v>0</v>
      </c>
      <c r="DS42" s="104">
        <v>2</v>
      </c>
      <c r="DT42" s="104">
        <v>0</v>
      </c>
      <c r="DU42" s="104">
        <v>0</v>
      </c>
      <c r="DV42" s="104">
        <v>0</v>
      </c>
      <c r="DW42" s="104">
        <v>0</v>
      </c>
      <c r="DX42" s="104">
        <v>4</v>
      </c>
      <c r="DY42" s="104">
        <v>0</v>
      </c>
      <c r="DZ42" s="104">
        <v>2</v>
      </c>
      <c r="EA42" s="104">
        <v>6</v>
      </c>
      <c r="EB42" s="105">
        <v>0</v>
      </c>
    </row>
    <row r="43" spans="1:132">
      <c r="A43" t="s">
        <v>115</v>
      </c>
      <c r="B43" t="s">
        <v>20</v>
      </c>
      <c r="C43" t="s">
        <v>45</v>
      </c>
      <c r="F43" s="32">
        <v>1</v>
      </c>
      <c r="G43" s="82"/>
      <c r="H43" s="8">
        <v>30</v>
      </c>
      <c r="S43" s="4">
        <v>2</v>
      </c>
      <c r="T43" s="4">
        <v>4</v>
      </c>
      <c r="U43" s="4">
        <v>0</v>
      </c>
      <c r="V43" s="4">
        <v>0</v>
      </c>
      <c r="W43" s="4">
        <v>0</v>
      </c>
      <c r="X43" s="4">
        <v>2</v>
      </c>
      <c r="Y43" s="4">
        <v>0</v>
      </c>
      <c r="Z43" s="4">
        <v>0</v>
      </c>
      <c r="AA43" s="4">
        <v>5</v>
      </c>
      <c r="AB43" s="4">
        <v>5</v>
      </c>
      <c r="AC43" s="12">
        <v>0</v>
      </c>
      <c r="AD43" s="4">
        <v>3</v>
      </c>
      <c r="AE43" s="4">
        <v>8</v>
      </c>
      <c r="AF43" s="4">
        <v>0</v>
      </c>
      <c r="AG43" s="4">
        <v>0</v>
      </c>
      <c r="AH43" s="4">
        <v>0</v>
      </c>
      <c r="AI43" s="4">
        <v>4</v>
      </c>
      <c r="AJ43" s="4">
        <v>0</v>
      </c>
      <c r="AK43" s="4">
        <v>0</v>
      </c>
      <c r="AL43" s="4">
        <v>10</v>
      </c>
      <c r="AM43" s="4">
        <v>5</v>
      </c>
      <c r="AN43" s="12">
        <v>0</v>
      </c>
      <c r="AO43" s="4">
        <v>3</v>
      </c>
      <c r="AP43" s="4">
        <v>8</v>
      </c>
      <c r="AQ43" s="4">
        <v>0</v>
      </c>
      <c r="AR43" s="4">
        <v>0</v>
      </c>
      <c r="AS43" s="4">
        <v>0</v>
      </c>
      <c r="AT43" s="4">
        <v>4</v>
      </c>
      <c r="AU43" s="4">
        <v>0</v>
      </c>
      <c r="AV43" s="4">
        <v>0</v>
      </c>
      <c r="AW43" s="4">
        <v>10</v>
      </c>
      <c r="AX43" s="4">
        <v>5</v>
      </c>
      <c r="AY43" s="12">
        <v>0</v>
      </c>
      <c r="AZ43" s="4">
        <v>3</v>
      </c>
      <c r="BA43" s="4">
        <v>8</v>
      </c>
      <c r="BB43" s="4">
        <v>0</v>
      </c>
      <c r="BC43" s="4">
        <v>0</v>
      </c>
      <c r="BD43" s="4">
        <v>0</v>
      </c>
      <c r="BE43" s="4">
        <v>4</v>
      </c>
      <c r="BF43" s="4">
        <v>0</v>
      </c>
      <c r="BG43" s="4">
        <v>0</v>
      </c>
      <c r="BH43" s="4">
        <v>10</v>
      </c>
      <c r="BI43" s="4">
        <v>5</v>
      </c>
      <c r="BJ43" s="12">
        <v>0</v>
      </c>
      <c r="BK43" s="4">
        <v>3</v>
      </c>
      <c r="BL43" s="4">
        <v>0</v>
      </c>
      <c r="BM43" s="4">
        <v>0</v>
      </c>
      <c r="BN43" s="4">
        <v>0</v>
      </c>
      <c r="BO43" s="4">
        <v>4</v>
      </c>
      <c r="BP43" s="4">
        <v>0</v>
      </c>
      <c r="BQ43" s="4">
        <v>0</v>
      </c>
      <c r="BR43" s="4">
        <v>10</v>
      </c>
      <c r="BS43" s="4">
        <v>5</v>
      </c>
      <c r="BT43" s="12">
        <v>0</v>
      </c>
      <c r="BU43" s="4">
        <v>3</v>
      </c>
      <c r="BV43" s="4">
        <v>0</v>
      </c>
      <c r="BW43" s="4">
        <v>0</v>
      </c>
      <c r="BX43" s="4">
        <v>0</v>
      </c>
      <c r="BY43" s="4">
        <v>4</v>
      </c>
      <c r="BZ43" s="4">
        <v>0</v>
      </c>
      <c r="CA43" s="4">
        <v>0</v>
      </c>
      <c r="CB43" s="4">
        <v>10</v>
      </c>
      <c r="CC43" s="4">
        <v>5</v>
      </c>
      <c r="CD43" s="12">
        <v>0</v>
      </c>
      <c r="CE43" s="4">
        <v>3</v>
      </c>
      <c r="CF43" s="4">
        <v>0</v>
      </c>
      <c r="CG43" s="4">
        <v>0</v>
      </c>
      <c r="CH43" s="4">
        <v>0</v>
      </c>
      <c r="CI43" s="4">
        <v>4</v>
      </c>
      <c r="CJ43" s="4">
        <v>0</v>
      </c>
      <c r="CK43" s="4">
        <v>0</v>
      </c>
      <c r="CL43" s="4">
        <v>10</v>
      </c>
      <c r="CM43" s="4">
        <v>5</v>
      </c>
      <c r="CN43" s="12">
        <v>0</v>
      </c>
      <c r="CO43" s="4">
        <v>3</v>
      </c>
      <c r="CP43" s="4">
        <v>0</v>
      </c>
      <c r="CQ43" s="4">
        <v>0</v>
      </c>
      <c r="CR43" s="4">
        <v>0</v>
      </c>
      <c r="CS43" s="4">
        <v>4</v>
      </c>
      <c r="CT43" s="4">
        <v>0</v>
      </c>
      <c r="CU43" s="4">
        <v>0</v>
      </c>
      <c r="CV43" s="4">
        <v>10</v>
      </c>
      <c r="CW43" s="4">
        <v>5</v>
      </c>
      <c r="CX43" s="12">
        <v>0</v>
      </c>
      <c r="CY43" s="4">
        <v>3</v>
      </c>
      <c r="CZ43" s="4">
        <v>0</v>
      </c>
      <c r="DA43" s="4">
        <v>0</v>
      </c>
      <c r="DB43" s="4">
        <v>0</v>
      </c>
      <c r="DC43" s="4">
        <v>4</v>
      </c>
      <c r="DD43" s="4">
        <v>0</v>
      </c>
      <c r="DE43" s="4">
        <v>0</v>
      </c>
      <c r="DF43" s="4">
        <v>10</v>
      </c>
      <c r="DG43" s="4">
        <v>5</v>
      </c>
      <c r="DH43" s="12">
        <v>0</v>
      </c>
      <c r="DI43" s="4">
        <v>3</v>
      </c>
      <c r="DJ43" s="4">
        <v>0</v>
      </c>
      <c r="DK43" s="4">
        <v>0</v>
      </c>
      <c r="DL43" s="4">
        <v>0</v>
      </c>
      <c r="DM43" s="4">
        <v>4</v>
      </c>
      <c r="DN43" s="4">
        <v>0</v>
      </c>
      <c r="DO43" s="4">
        <v>0</v>
      </c>
      <c r="DP43" s="4">
        <v>10</v>
      </c>
      <c r="DQ43" s="4">
        <v>5</v>
      </c>
      <c r="DR43" s="12">
        <v>0</v>
      </c>
      <c r="DS43" s="4">
        <v>3</v>
      </c>
      <c r="DT43" s="4">
        <v>0</v>
      </c>
      <c r="DU43" s="4">
        <v>0</v>
      </c>
      <c r="DV43" s="4">
        <v>0</v>
      </c>
      <c r="DW43" s="4">
        <v>4</v>
      </c>
      <c r="DX43" s="4">
        <v>0</v>
      </c>
      <c r="DY43" s="4">
        <v>0</v>
      </c>
      <c r="DZ43" s="4">
        <v>10</v>
      </c>
      <c r="EA43" s="4">
        <v>5</v>
      </c>
      <c r="EB43" s="12">
        <v>0</v>
      </c>
    </row>
    <row r="44" spans="1:132" s="98" customFormat="1">
      <c r="A44" s="98" t="s">
        <v>115</v>
      </c>
      <c r="B44" s="98" t="s">
        <v>126</v>
      </c>
      <c r="C44" s="98" t="s">
        <v>46</v>
      </c>
      <c r="D44" s="99"/>
      <c r="E44" s="100"/>
      <c r="F44" s="101">
        <v>1</v>
      </c>
      <c r="G44" s="102"/>
      <c r="H44" s="103">
        <v>8</v>
      </c>
      <c r="I44" s="104"/>
      <c r="J44" s="104"/>
      <c r="K44" s="104"/>
      <c r="L44" s="104"/>
      <c r="M44" s="104"/>
      <c r="N44" s="104"/>
      <c r="O44" s="104"/>
      <c r="P44" s="104"/>
      <c r="Q44" s="104"/>
      <c r="R44" s="105"/>
      <c r="S44" s="104">
        <v>1</v>
      </c>
      <c r="T44" s="104">
        <v>7</v>
      </c>
      <c r="U44" s="104">
        <v>0</v>
      </c>
      <c r="V44" s="104">
        <v>0</v>
      </c>
      <c r="W44" s="104">
        <v>0</v>
      </c>
      <c r="X44" s="104">
        <v>0</v>
      </c>
      <c r="Y44" s="104">
        <v>0</v>
      </c>
      <c r="Z44" s="104">
        <v>0</v>
      </c>
      <c r="AA44" s="104">
        <v>0</v>
      </c>
      <c r="AB44" s="104">
        <v>0</v>
      </c>
      <c r="AC44" s="105">
        <v>0</v>
      </c>
      <c r="AD44" s="104">
        <v>1</v>
      </c>
      <c r="AE44" s="104">
        <v>7</v>
      </c>
      <c r="AF44" s="104">
        <v>0</v>
      </c>
      <c r="AG44" s="104">
        <v>0</v>
      </c>
      <c r="AH44" s="104">
        <v>0</v>
      </c>
      <c r="AI44" s="104">
        <v>0</v>
      </c>
      <c r="AJ44" s="104">
        <v>0</v>
      </c>
      <c r="AK44" s="104">
        <v>0</v>
      </c>
      <c r="AL44" s="104">
        <v>0</v>
      </c>
      <c r="AM44" s="104">
        <v>0</v>
      </c>
      <c r="AN44" s="105">
        <v>0</v>
      </c>
      <c r="AO44" s="104">
        <v>1</v>
      </c>
      <c r="AP44" s="104">
        <v>7</v>
      </c>
      <c r="AQ44" s="104">
        <v>0</v>
      </c>
      <c r="AR44" s="104">
        <v>0</v>
      </c>
      <c r="AS44" s="104">
        <v>0</v>
      </c>
      <c r="AT44" s="104">
        <v>0</v>
      </c>
      <c r="AU44" s="104">
        <v>0</v>
      </c>
      <c r="AV44" s="104">
        <v>0</v>
      </c>
      <c r="AW44" s="104">
        <v>0</v>
      </c>
      <c r="AX44" s="104">
        <v>0</v>
      </c>
      <c r="AY44" s="105">
        <v>0</v>
      </c>
      <c r="AZ44" s="104">
        <v>1</v>
      </c>
      <c r="BA44" s="104">
        <v>7</v>
      </c>
      <c r="BB44" s="104">
        <v>0</v>
      </c>
      <c r="BC44" s="104">
        <v>0</v>
      </c>
      <c r="BD44" s="104">
        <v>0</v>
      </c>
      <c r="BE44" s="104">
        <v>0</v>
      </c>
      <c r="BF44" s="104">
        <v>0</v>
      </c>
      <c r="BG44" s="104">
        <v>0</v>
      </c>
      <c r="BH44" s="104">
        <v>0</v>
      </c>
      <c r="BI44" s="104">
        <v>0</v>
      </c>
      <c r="BJ44" s="105">
        <v>0</v>
      </c>
      <c r="BK44" s="104">
        <v>1</v>
      </c>
      <c r="BL44" s="104">
        <v>0</v>
      </c>
      <c r="BM44" s="104">
        <v>0</v>
      </c>
      <c r="BN44" s="104">
        <v>0</v>
      </c>
      <c r="BO44" s="104">
        <v>0</v>
      </c>
      <c r="BP44" s="104">
        <v>0</v>
      </c>
      <c r="BQ44" s="104">
        <v>0</v>
      </c>
      <c r="BR44" s="104">
        <v>0</v>
      </c>
      <c r="BS44" s="104">
        <v>0</v>
      </c>
      <c r="BT44" s="105">
        <v>0</v>
      </c>
      <c r="BU44" s="104">
        <v>1</v>
      </c>
      <c r="BV44" s="104">
        <v>0</v>
      </c>
      <c r="BW44" s="104">
        <v>0</v>
      </c>
      <c r="BX44" s="104">
        <v>0</v>
      </c>
      <c r="BY44" s="104">
        <v>0</v>
      </c>
      <c r="BZ44" s="104">
        <v>0</v>
      </c>
      <c r="CA44" s="104">
        <v>0</v>
      </c>
      <c r="CB44" s="104">
        <v>0</v>
      </c>
      <c r="CC44" s="104">
        <v>0</v>
      </c>
      <c r="CD44" s="105">
        <v>0</v>
      </c>
      <c r="CE44" s="104">
        <v>1</v>
      </c>
      <c r="CF44" s="104">
        <v>0</v>
      </c>
      <c r="CG44" s="104">
        <v>0</v>
      </c>
      <c r="CH44" s="104">
        <v>0</v>
      </c>
      <c r="CI44" s="104">
        <v>0</v>
      </c>
      <c r="CJ44" s="104">
        <v>0</v>
      </c>
      <c r="CK44" s="104">
        <v>0</v>
      </c>
      <c r="CL44" s="104">
        <v>0</v>
      </c>
      <c r="CM44" s="104">
        <v>0</v>
      </c>
      <c r="CN44" s="105">
        <v>0</v>
      </c>
      <c r="CO44" s="104">
        <v>1</v>
      </c>
      <c r="CP44" s="104">
        <v>0</v>
      </c>
      <c r="CQ44" s="104">
        <v>0</v>
      </c>
      <c r="CR44" s="104">
        <v>0</v>
      </c>
      <c r="CS44" s="104">
        <v>0</v>
      </c>
      <c r="CT44" s="104">
        <v>0</v>
      </c>
      <c r="CU44" s="104">
        <v>0</v>
      </c>
      <c r="CV44" s="104">
        <v>0</v>
      </c>
      <c r="CW44" s="104">
        <v>0</v>
      </c>
      <c r="CX44" s="105">
        <v>0</v>
      </c>
      <c r="CY44" s="104">
        <v>1</v>
      </c>
      <c r="CZ44" s="104">
        <v>0</v>
      </c>
      <c r="DA44" s="104">
        <v>0</v>
      </c>
      <c r="DB44" s="104">
        <v>0</v>
      </c>
      <c r="DC44" s="104">
        <v>0</v>
      </c>
      <c r="DD44" s="104">
        <v>0</v>
      </c>
      <c r="DE44" s="104">
        <v>0</v>
      </c>
      <c r="DF44" s="104">
        <v>0</v>
      </c>
      <c r="DG44" s="104">
        <v>0</v>
      </c>
      <c r="DH44" s="105">
        <v>0</v>
      </c>
      <c r="DI44" s="104">
        <v>1</v>
      </c>
      <c r="DJ44" s="104">
        <v>0</v>
      </c>
      <c r="DK44" s="104">
        <v>0</v>
      </c>
      <c r="DL44" s="104">
        <v>0</v>
      </c>
      <c r="DM44" s="104">
        <v>0</v>
      </c>
      <c r="DN44" s="104">
        <v>0</v>
      </c>
      <c r="DO44" s="104">
        <v>0</v>
      </c>
      <c r="DP44" s="104">
        <v>0</v>
      </c>
      <c r="DQ44" s="104">
        <v>0</v>
      </c>
      <c r="DR44" s="105">
        <v>0</v>
      </c>
      <c r="DS44" s="104">
        <v>1</v>
      </c>
      <c r="DT44" s="104">
        <v>0</v>
      </c>
      <c r="DU44" s="104">
        <v>0</v>
      </c>
      <c r="DV44" s="104">
        <v>0</v>
      </c>
      <c r="DW44" s="104">
        <v>0</v>
      </c>
      <c r="DX44" s="104">
        <v>0</v>
      </c>
      <c r="DY44" s="104">
        <v>0</v>
      </c>
      <c r="DZ44" s="104">
        <v>0</v>
      </c>
      <c r="EA44" s="104">
        <v>0</v>
      </c>
      <c r="EB44" s="105">
        <v>0</v>
      </c>
    </row>
    <row r="45" spans="1:132" s="90" customFormat="1">
      <c r="A45" s="90" t="s">
        <v>115</v>
      </c>
      <c r="B45" s="90" t="s">
        <v>20</v>
      </c>
      <c r="C45" s="90" t="s">
        <v>138</v>
      </c>
      <c r="D45" s="91"/>
      <c r="E45" s="92"/>
      <c r="F45" s="93">
        <v>0.8</v>
      </c>
      <c r="G45" s="94"/>
      <c r="H45" s="106">
        <v>8</v>
      </c>
      <c r="I45" s="96"/>
      <c r="J45" s="96"/>
      <c r="K45" s="96"/>
      <c r="L45" s="96"/>
      <c r="M45" s="96"/>
      <c r="N45" s="96"/>
      <c r="O45" s="96"/>
      <c r="P45" s="96"/>
      <c r="Q45" s="96"/>
      <c r="R45" s="97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7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7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7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7"/>
      <c r="BK45" s="96"/>
      <c r="BL45" s="96"/>
      <c r="BM45" s="96"/>
      <c r="BN45" s="96"/>
      <c r="BO45" s="96"/>
      <c r="BP45" s="96"/>
      <c r="BQ45" s="96"/>
      <c r="BR45" s="96"/>
      <c r="BS45" s="96"/>
      <c r="BT45" s="97"/>
      <c r="BU45" s="96"/>
      <c r="BV45" s="96"/>
      <c r="BW45" s="96"/>
      <c r="BX45" s="96"/>
      <c r="BY45" s="96"/>
      <c r="BZ45" s="96"/>
      <c r="CA45" s="96"/>
      <c r="CB45" s="96"/>
      <c r="CC45" s="96"/>
      <c r="CD45" s="97"/>
      <c r="CE45" s="96">
        <v>2</v>
      </c>
      <c r="CF45" s="96"/>
      <c r="CG45" s="96"/>
      <c r="CH45" s="96"/>
      <c r="CI45" s="96"/>
      <c r="CJ45" s="96">
        <v>3</v>
      </c>
      <c r="CK45" s="96"/>
      <c r="CL45" s="96">
        <v>3</v>
      </c>
      <c r="CM45" s="96"/>
      <c r="CN45" s="97"/>
      <c r="CO45" s="96">
        <v>2</v>
      </c>
      <c r="CP45" s="96"/>
      <c r="CQ45" s="96"/>
      <c r="CR45" s="96"/>
      <c r="CS45" s="96"/>
      <c r="CT45" s="96">
        <v>3</v>
      </c>
      <c r="CU45" s="96"/>
      <c r="CV45" s="96">
        <v>3</v>
      </c>
      <c r="CW45" s="96"/>
      <c r="CX45" s="97"/>
      <c r="CY45" s="96">
        <v>2</v>
      </c>
      <c r="CZ45" s="96"/>
      <c r="DA45" s="96"/>
      <c r="DB45" s="96"/>
      <c r="DC45" s="96"/>
      <c r="DD45" s="96">
        <v>3</v>
      </c>
      <c r="DE45" s="96"/>
      <c r="DF45" s="96">
        <v>3</v>
      </c>
      <c r="DG45" s="96"/>
      <c r="DH45" s="97"/>
      <c r="DI45" s="96">
        <v>2</v>
      </c>
      <c r="DJ45" s="96"/>
      <c r="DK45" s="96"/>
      <c r="DL45" s="96"/>
      <c r="DM45" s="96"/>
      <c r="DN45" s="96">
        <v>3</v>
      </c>
      <c r="DO45" s="96"/>
      <c r="DP45" s="96">
        <v>3</v>
      </c>
      <c r="DQ45" s="96"/>
      <c r="DR45" s="97"/>
      <c r="DS45" s="96">
        <v>2</v>
      </c>
      <c r="DT45" s="96"/>
      <c r="DU45" s="96"/>
      <c r="DV45" s="96"/>
      <c r="DW45" s="96"/>
      <c r="DX45" s="96">
        <v>3</v>
      </c>
      <c r="DY45" s="96"/>
      <c r="DZ45" s="96">
        <v>3</v>
      </c>
      <c r="EA45" s="96"/>
      <c r="EB45" s="97"/>
    </row>
    <row r="46" spans="1:132">
      <c r="CO46" s="4"/>
      <c r="CP46" s="4"/>
      <c r="CQ46" s="4"/>
      <c r="CR46" s="4"/>
      <c r="CS46" s="4"/>
      <c r="CT46" s="4"/>
      <c r="CU46" s="4"/>
      <c r="CV46" s="4"/>
      <c r="CW46" s="4"/>
      <c r="CX46" s="12"/>
      <c r="CY46" s="4"/>
      <c r="CZ46" s="4"/>
      <c r="DA46" s="4"/>
      <c r="DB46" s="4"/>
      <c r="DC46" s="4"/>
      <c r="DD46" s="4"/>
      <c r="DE46" s="4"/>
      <c r="DF46" s="4"/>
      <c r="DG46" s="4"/>
      <c r="DH46" s="12"/>
      <c r="DI46" s="4"/>
      <c r="DJ46" s="4"/>
      <c r="DK46" s="4"/>
      <c r="DL46" s="4"/>
      <c r="DM46" s="4"/>
      <c r="DN46" s="4"/>
      <c r="DO46" s="4"/>
      <c r="DP46" s="4"/>
      <c r="DQ46" s="4"/>
      <c r="DR46" s="12"/>
      <c r="DS46" s="4"/>
      <c r="DT46" s="4"/>
      <c r="DU46" s="4"/>
      <c r="DV46" s="4"/>
      <c r="DW46" s="4"/>
      <c r="DX46" s="4"/>
      <c r="DY46" s="4"/>
      <c r="DZ46" s="4"/>
      <c r="EA46" s="4"/>
      <c r="EB46" s="12"/>
    </row>
    <row r="47" spans="1:132" s="1" customFormat="1" ht="15" thickBot="1">
      <c r="C47" s="1" t="s">
        <v>3</v>
      </c>
      <c r="D47" s="18"/>
      <c r="E47" s="19"/>
      <c r="F47" s="40"/>
      <c r="G47" s="83"/>
      <c r="H47" s="66"/>
      <c r="I47" s="7"/>
      <c r="J47" s="7"/>
      <c r="K47" s="7"/>
      <c r="L47" s="7"/>
      <c r="M47" s="7"/>
      <c r="N47" s="6"/>
      <c r="O47" s="6"/>
      <c r="P47" s="6"/>
      <c r="Q47" s="7"/>
      <c r="R47" s="44"/>
      <c r="S47" s="7">
        <f>SUM(S3:S46)</f>
        <v>42.5</v>
      </c>
      <c r="T47" s="7">
        <f>SUM(T3:T46)</f>
        <v>191</v>
      </c>
      <c r="U47" s="7">
        <f>SUM(U3:U46)</f>
        <v>39.5</v>
      </c>
      <c r="V47" s="7">
        <f>SUM(V3:V46)</f>
        <v>70</v>
      </c>
      <c r="W47" s="7">
        <f>SUM(W3:W46)</f>
        <v>95</v>
      </c>
      <c r="X47" s="7">
        <f>SUM(X3:X46)</f>
        <v>9</v>
      </c>
      <c r="Y47" s="7">
        <f>SUM(Y3:Y46)</f>
        <v>53</v>
      </c>
      <c r="Z47" s="7">
        <f>SUM(Z3:Z46)</f>
        <v>23</v>
      </c>
      <c r="AA47" s="7">
        <f>SUM(AA3:AA46)</f>
        <v>106</v>
      </c>
      <c r="AB47" s="7">
        <f>SUM(AB3:AB46)</f>
        <v>49.5</v>
      </c>
      <c r="AC47" s="44">
        <f>SUM(AC3:AC46)</f>
        <v>20</v>
      </c>
      <c r="AD47" s="7">
        <f>SUM(AD3:AD46)</f>
        <v>39</v>
      </c>
      <c r="AE47" s="7">
        <f>SUM(AE3:AE46)</f>
        <v>156.75</v>
      </c>
      <c r="AF47" s="7">
        <f>SUM(AF3:AF46)</f>
        <v>15</v>
      </c>
      <c r="AG47" s="7">
        <f>SUM(AG3:AG46)</f>
        <v>0</v>
      </c>
      <c r="AH47" s="7">
        <f>SUM(AH3:AH46)</f>
        <v>0</v>
      </c>
      <c r="AI47" s="7">
        <f>SUM(AI3:AI46)</f>
        <v>18</v>
      </c>
      <c r="AJ47" s="7">
        <f>SUM(AJ3:AJ46)</f>
        <v>131</v>
      </c>
      <c r="AK47" s="7">
        <f>SUM(AK3:AK46)</f>
        <v>48</v>
      </c>
      <c r="AL47" s="7">
        <f>SUM(AL3:AL46)</f>
        <v>116.5</v>
      </c>
      <c r="AM47" s="7">
        <f>SUM(AM3:AM46)</f>
        <v>71</v>
      </c>
      <c r="AN47" s="44">
        <f>SUM(AN3:AN46)</f>
        <v>40</v>
      </c>
      <c r="AO47" s="7">
        <f>SUM(AO3:AO46)</f>
        <v>147</v>
      </c>
      <c r="AP47" s="7">
        <f>SUM(AP3:AP46)</f>
        <v>277</v>
      </c>
      <c r="AQ47" s="7">
        <f>SUM(AQ3:AQ46)</f>
        <v>140.5</v>
      </c>
      <c r="AR47" s="7">
        <f>SUM(AR3:AR46)</f>
        <v>197</v>
      </c>
      <c r="AS47" s="7">
        <f>SUM(AS3:AS46)</f>
        <v>91</v>
      </c>
      <c r="AT47" s="7">
        <f>SUM(AT3:AT46)</f>
        <v>18</v>
      </c>
      <c r="AU47" s="7">
        <f>SUM(AU3:AU46)</f>
        <v>84</v>
      </c>
      <c r="AV47" s="7">
        <f>SUM(AV3:AV46)</f>
        <v>95</v>
      </c>
      <c r="AW47" s="7">
        <f>SUM(AW3:AW46)</f>
        <v>76</v>
      </c>
      <c r="AX47" s="7">
        <f>SUM(AX3:AX46)</f>
        <v>119.5</v>
      </c>
      <c r="AY47" s="44">
        <f>SUM(AY3:AY46)</f>
        <v>202</v>
      </c>
      <c r="AZ47" s="7">
        <f>SUM(AZ3:AZ46)</f>
        <v>123.8840579710145</v>
      </c>
      <c r="BA47" s="7">
        <f>SUM(BA3:BA46)</f>
        <v>275.32608695652175</v>
      </c>
      <c r="BB47" s="7">
        <f>SUM(BB3:BB46)</f>
        <v>116.72101449275362</v>
      </c>
      <c r="BC47" s="7">
        <f>SUM(BC3:BC46)</f>
        <v>216.47826086956522</v>
      </c>
      <c r="BD47" s="7">
        <f>SUM(BD3:BD46)</f>
        <v>220</v>
      </c>
      <c r="BE47" s="7">
        <f>SUM(BE3:BE46)</f>
        <v>18</v>
      </c>
      <c r="BF47" s="7">
        <f>SUM(BF3:BF46)</f>
        <v>60</v>
      </c>
      <c r="BG47" s="7">
        <f>SUM(BG3:BG46)</f>
        <v>198</v>
      </c>
      <c r="BH47" s="7">
        <f>SUM(BH3:BH46)</f>
        <v>86</v>
      </c>
      <c r="BI47" s="7">
        <f>SUM(BI3:BI46)</f>
        <v>82</v>
      </c>
      <c r="BJ47" s="44">
        <f>SUM(BJ3:BJ46)</f>
        <v>140</v>
      </c>
      <c r="BK47" s="7">
        <f>SUM(BK3:BK46)</f>
        <v>112</v>
      </c>
      <c r="BL47" s="7">
        <f>SUM(BL3:BL46)</f>
        <v>131.08695652173913</v>
      </c>
      <c r="BM47" s="7">
        <f>SUM(BM3:BM46)</f>
        <v>247.3478260869565</v>
      </c>
      <c r="BN47" s="7">
        <f>SUM(BN3:BN46)</f>
        <v>142</v>
      </c>
      <c r="BO47" s="7">
        <f>SUM(BO3:BO46)</f>
        <v>18</v>
      </c>
      <c r="BP47" s="7">
        <f>SUM(BP3:BP46)</f>
        <v>60</v>
      </c>
      <c r="BQ47" s="7">
        <f>SUM(BQ3:BQ46)</f>
        <v>53</v>
      </c>
      <c r="BR47" s="7">
        <f>SUM(BR3:BR46)</f>
        <v>166</v>
      </c>
      <c r="BS47" s="7">
        <f>SUM(BS3:BS46)</f>
        <v>97</v>
      </c>
      <c r="BT47" s="44">
        <f>SUM(BT3:BT46)</f>
        <v>188.13043478260869</v>
      </c>
      <c r="BU47" s="7">
        <f>SUM(BU3:BU46)</f>
        <v>159.81818181818181</v>
      </c>
      <c r="BV47" s="7">
        <f>SUM(BV3:BV46)</f>
        <v>80</v>
      </c>
      <c r="BW47" s="7">
        <f>SUM(BW3:BW46)</f>
        <v>114.63636363636364</v>
      </c>
      <c r="BX47" s="7">
        <f>SUM(BX3:BX46)</f>
        <v>130.63636363636363</v>
      </c>
      <c r="BY47" s="7">
        <f>SUM(BY3:BY46)</f>
        <v>13</v>
      </c>
      <c r="BZ47" s="7">
        <f>SUM(BZ3:BZ46)</f>
        <v>71.63636363636364</v>
      </c>
      <c r="CA47" s="7">
        <f>SUM(CA3:CA46)</f>
        <v>123</v>
      </c>
      <c r="CB47" s="7">
        <f>SUM(CB3:CB46)</f>
        <v>146.63636363636363</v>
      </c>
      <c r="CC47" s="7">
        <f>SUM(CC3:CC46)</f>
        <v>99.86363636363636</v>
      </c>
      <c r="CD47" s="44">
        <f>SUM(CD3:CD46)</f>
        <v>140</v>
      </c>
      <c r="CE47" s="7">
        <f>SUM(CE3:CE46)</f>
        <v>471.15151515151513</v>
      </c>
      <c r="CF47" s="7">
        <f>SUM(CF3:CF46)</f>
        <v>206.66666666666666</v>
      </c>
      <c r="CG47" s="7">
        <f>SUM(CG3:CG46)</f>
        <v>345.969696969697</v>
      </c>
      <c r="CH47" s="7">
        <f>SUM(CH3:CH46)</f>
        <v>342.969696969697</v>
      </c>
      <c r="CI47" s="7">
        <f>SUM(CI3:CI46)</f>
        <v>13</v>
      </c>
      <c r="CJ47" s="7">
        <f>SUM(CJ3:CJ46)</f>
        <v>172.63636363636363</v>
      </c>
      <c r="CK47" s="7">
        <f>SUM(CK3:CK46)</f>
        <v>356</v>
      </c>
      <c r="CL47" s="7">
        <f>SUM(CL3:CL46)</f>
        <v>170.96969696969697</v>
      </c>
      <c r="CM47" s="7">
        <f>SUM(CM3:CM46)</f>
        <v>144.69696969696969</v>
      </c>
      <c r="CN47" s="44">
        <f>SUM(CN3:CN46)</f>
        <v>544</v>
      </c>
      <c r="CO47" s="7">
        <f>SUM(CO3:CO46)</f>
        <v>530.03557312252963</v>
      </c>
      <c r="CP47" s="7">
        <f>SUM(CP3:CP46)</f>
        <v>220.38768115942028</v>
      </c>
      <c r="CQ47" s="7">
        <f>SUM(CQ3:CQ46)</f>
        <v>332.469696969697</v>
      </c>
      <c r="CR47" s="7">
        <f>SUM(CR3:CR46)</f>
        <v>279.969696969697</v>
      </c>
      <c r="CS47" s="7">
        <f>SUM(CS3:CS46)</f>
        <v>13</v>
      </c>
      <c r="CT47" s="7">
        <f>SUM(CT3:CT46)</f>
        <v>109.63636363636364</v>
      </c>
      <c r="CU47" s="7">
        <f>SUM(CU3:CU46)</f>
        <v>178</v>
      </c>
      <c r="CV47" s="7">
        <f>SUM(CV3:CV46)</f>
        <v>248.46969696969697</v>
      </c>
      <c r="CW47" s="7">
        <f>SUM(CW3:CW46)</f>
        <v>160.69696969696969</v>
      </c>
      <c r="CX47" s="44">
        <f>SUM(CX3:CX46)</f>
        <v>791</v>
      </c>
      <c r="CY47" s="7">
        <f>SUM(CY3:CY46)</f>
        <v>369.81818181818181</v>
      </c>
      <c r="CZ47" s="7">
        <f>SUM(CZ3:CZ46)</f>
        <v>245.83333333333334</v>
      </c>
      <c r="DA47" s="7">
        <f>SUM(DA3:DA46)</f>
        <v>128.30303030303031</v>
      </c>
      <c r="DB47" s="7">
        <f>SUM(DB3:DB46)</f>
        <v>147.30303030303031</v>
      </c>
      <c r="DC47" s="7">
        <f>SUM(DC3:DC46)</f>
        <v>13</v>
      </c>
      <c r="DD47" s="7">
        <f>SUM(DD3:DD46)</f>
        <v>193.30303030303031</v>
      </c>
      <c r="DE47" s="7">
        <f>SUM(DE3:DE46)</f>
        <v>158</v>
      </c>
      <c r="DF47" s="7">
        <f>SUM(DF3:DF46)</f>
        <v>295.63636363636363</v>
      </c>
      <c r="DG47" s="7">
        <f>SUM(DG3:DG46)</f>
        <v>128.69696969696969</v>
      </c>
      <c r="DH47" s="44">
        <f>SUM(DH3:DH46)</f>
        <v>870</v>
      </c>
      <c r="DI47" s="7">
        <f>SUM(DI3:DI46)</f>
        <v>174.81818181818181</v>
      </c>
      <c r="DJ47" s="7">
        <f>SUM(DJ3:DJ46)</f>
        <v>49.166666666666671</v>
      </c>
      <c r="DK47" s="7">
        <f>SUM(DK3:DK46)</f>
        <v>99.969696969696969</v>
      </c>
      <c r="DL47" s="7">
        <f>SUM(DL3:DL46)</f>
        <v>48.303030303030305</v>
      </c>
      <c r="DM47" s="7">
        <f>SUM(DM3:DM46)</f>
        <v>13</v>
      </c>
      <c r="DN47" s="7">
        <f>SUM(DN3:DN46)</f>
        <v>101.3030303030303</v>
      </c>
      <c r="DO47" s="7">
        <f>SUM(DO3:DO46)</f>
        <v>38</v>
      </c>
      <c r="DP47" s="7">
        <f>SUM(DP3:DP46)</f>
        <v>339.63636363636363</v>
      </c>
      <c r="DQ47" s="7">
        <f>SUM(DQ3:DQ46)</f>
        <v>151.36363636363637</v>
      </c>
      <c r="DR47" s="44">
        <f>SUM(DR3:DR46)</f>
        <v>50</v>
      </c>
      <c r="DS47" s="7">
        <f>SUM(DS3:DS46)</f>
        <v>129.81818181818181</v>
      </c>
      <c r="DT47" s="7">
        <f>SUM(DT3:DT46)</f>
        <v>29.166666666666668</v>
      </c>
      <c r="DU47" s="7">
        <f>SUM(DU3:DU46)</f>
        <v>49.969696969696969</v>
      </c>
      <c r="DV47" s="7">
        <f>SUM(DV3:DV46)</f>
        <v>28.303030303030305</v>
      </c>
      <c r="DW47" s="7">
        <f>SUM(DW3:DW46)</f>
        <v>13</v>
      </c>
      <c r="DX47" s="7">
        <f>SUM(DX3:DX46)</f>
        <v>101.3030303030303</v>
      </c>
      <c r="DY47" s="7">
        <f>SUM(DY3:DY46)</f>
        <v>38</v>
      </c>
      <c r="DZ47" s="7">
        <f>SUM(DZ3:DZ46)</f>
        <v>291.63636363636363</v>
      </c>
      <c r="EA47" s="7">
        <f>SUM(EA3:EA46)</f>
        <v>136.36363636363637</v>
      </c>
      <c r="EB47" s="44">
        <f>SUM(EB3:EB46)</f>
        <v>40</v>
      </c>
    </row>
    <row r="48" spans="1:132">
      <c r="C48" t="s">
        <v>52</v>
      </c>
      <c r="S48" s="4">
        <f>S47</f>
        <v>42.5</v>
      </c>
      <c r="T48" s="4">
        <f>T47+X47</f>
        <v>200</v>
      </c>
      <c r="U48" s="4">
        <f t="shared" ref="U48:AC48" si="6">U47</f>
        <v>39.5</v>
      </c>
      <c r="V48" s="4">
        <f t="shared" si="6"/>
        <v>70</v>
      </c>
      <c r="W48" s="4">
        <f t="shared" si="6"/>
        <v>95</v>
      </c>
      <c r="AA48" s="4">
        <f>SUM(Y47:AA47)</f>
        <v>182</v>
      </c>
      <c r="AB48" s="4">
        <f t="shared" si="6"/>
        <v>49.5</v>
      </c>
      <c r="AC48" s="12">
        <f t="shared" si="6"/>
        <v>20</v>
      </c>
      <c r="AD48" s="4">
        <f>AD47</f>
        <v>39</v>
      </c>
      <c r="AE48" s="4">
        <f>AE47+AI47</f>
        <v>174.75</v>
      </c>
      <c r="AF48" s="4">
        <f>AF47</f>
        <v>15</v>
      </c>
      <c r="AG48" s="4">
        <f>AG47</f>
        <v>0</v>
      </c>
      <c r="AH48" s="4">
        <f>AH47</f>
        <v>0</v>
      </c>
      <c r="AL48" s="4">
        <f>SUM(AJ47:AL47)</f>
        <v>295.5</v>
      </c>
      <c r="AM48" s="4">
        <f>AM47</f>
        <v>71</v>
      </c>
      <c r="AN48" s="12">
        <f>AN47</f>
        <v>40</v>
      </c>
      <c r="AO48" s="4">
        <f>AO47</f>
        <v>147</v>
      </c>
      <c r="AP48" s="4">
        <f>AP47+AT47</f>
        <v>295</v>
      </c>
      <c r="AQ48" s="4">
        <f>AQ47</f>
        <v>140.5</v>
      </c>
      <c r="AR48" s="4">
        <f>AR47</f>
        <v>197</v>
      </c>
      <c r="AS48" s="4">
        <f>AS47</f>
        <v>91</v>
      </c>
      <c r="AW48" s="4">
        <f>SUM(AU47:AW47)</f>
        <v>255</v>
      </c>
      <c r="AX48" s="4">
        <f>AX47</f>
        <v>119.5</v>
      </c>
      <c r="AY48" s="12">
        <f>AY47</f>
        <v>202</v>
      </c>
      <c r="AZ48" s="4">
        <f>AZ47</f>
        <v>123.8840579710145</v>
      </c>
      <c r="BA48" s="4">
        <f>BA47+BE47</f>
        <v>293.32608695652175</v>
      </c>
      <c r="BB48" s="4">
        <f>BB47</f>
        <v>116.72101449275362</v>
      </c>
      <c r="BC48" s="4">
        <f>BC47</f>
        <v>216.47826086956522</v>
      </c>
      <c r="BD48" s="4">
        <f>BD47</f>
        <v>220</v>
      </c>
      <c r="BH48" s="4">
        <f>SUM(BF47:BH47)</f>
        <v>344</v>
      </c>
      <c r="BI48" s="4">
        <f>BI47</f>
        <v>82</v>
      </c>
      <c r="BJ48" s="12">
        <f>BJ47</f>
        <v>140</v>
      </c>
      <c r="BK48" s="4">
        <f>BK47</f>
        <v>112</v>
      </c>
      <c r="BL48" s="4">
        <f>BL47</f>
        <v>131.08695652173913</v>
      </c>
      <c r="BM48" s="4">
        <f>BM47</f>
        <v>247.3478260869565</v>
      </c>
      <c r="BN48" s="4">
        <f>BN47</f>
        <v>142</v>
      </c>
      <c r="BR48" s="4">
        <f>SUM(BP47:BR47)</f>
        <v>279</v>
      </c>
      <c r="BS48" s="4">
        <f>BS47</f>
        <v>97</v>
      </c>
      <c r="BT48" s="12">
        <f>BT47</f>
        <v>188.13043478260869</v>
      </c>
      <c r="BU48" s="4">
        <f>BU47</f>
        <v>159.81818181818181</v>
      </c>
      <c r="BV48" s="4">
        <f>BV47</f>
        <v>80</v>
      </c>
      <c r="BW48" s="4">
        <f>BW47</f>
        <v>114.63636363636364</v>
      </c>
      <c r="BX48" s="4">
        <f>BX47</f>
        <v>130.63636363636363</v>
      </c>
      <c r="CB48" s="4">
        <f>SUM(BZ47:CB47)</f>
        <v>341.27272727272725</v>
      </c>
      <c r="CC48" s="4">
        <f>CC47</f>
        <v>99.86363636363636</v>
      </c>
      <c r="CD48" s="12">
        <f>CD47</f>
        <v>140</v>
      </c>
      <c r="CE48" s="4">
        <f>CE47</f>
        <v>471.15151515151513</v>
      </c>
      <c r="CF48" s="4">
        <f>CF47</f>
        <v>206.66666666666666</v>
      </c>
      <c r="CG48" s="4">
        <f>CG47</f>
        <v>345.969696969697</v>
      </c>
      <c r="CH48" s="4">
        <f>CH47</f>
        <v>342.969696969697</v>
      </c>
      <c r="CL48" s="4">
        <f>SUM(CJ47:CL47)</f>
        <v>699.60606060606062</v>
      </c>
      <c r="CM48" s="4">
        <f>CM47</f>
        <v>144.69696969696969</v>
      </c>
      <c r="CN48" s="12">
        <f>CN47</f>
        <v>544</v>
      </c>
      <c r="CO48" s="4">
        <f>CO47</f>
        <v>530.03557312252963</v>
      </c>
      <c r="CP48" s="4">
        <f>CP47</f>
        <v>220.38768115942028</v>
      </c>
      <c r="CQ48" s="4">
        <f>CQ47</f>
        <v>332.469696969697</v>
      </c>
      <c r="CR48" s="4">
        <f>CR47</f>
        <v>279.969696969697</v>
      </c>
      <c r="CS48" s="4"/>
      <c r="CT48" s="4"/>
      <c r="CU48" s="4"/>
      <c r="CV48" s="4">
        <f>SUM(CT47:CV47)</f>
        <v>536.10606060606062</v>
      </c>
      <c r="CW48" s="4">
        <f>CW47</f>
        <v>160.69696969696969</v>
      </c>
      <c r="CX48" s="12">
        <f>CX47</f>
        <v>791</v>
      </c>
      <c r="CY48" s="4">
        <f>CY47</f>
        <v>369.81818181818181</v>
      </c>
      <c r="CZ48" s="4">
        <f>CZ47</f>
        <v>245.83333333333334</v>
      </c>
      <c r="DA48" s="4">
        <f>DA47</f>
        <v>128.30303030303031</v>
      </c>
      <c r="DB48" s="4">
        <f>DB47</f>
        <v>147.30303030303031</v>
      </c>
      <c r="DC48" s="4"/>
      <c r="DD48" s="4"/>
      <c r="DE48" s="4"/>
      <c r="DF48" s="4">
        <f>SUM(DD47:DF47)</f>
        <v>646.93939393939399</v>
      </c>
      <c r="DG48" s="4">
        <f>DG47</f>
        <v>128.69696969696969</v>
      </c>
      <c r="DH48" s="12">
        <f>DH47</f>
        <v>870</v>
      </c>
      <c r="DI48" s="4">
        <f>DI47</f>
        <v>174.81818181818181</v>
      </c>
      <c r="DJ48" s="4">
        <f>DJ47</f>
        <v>49.166666666666671</v>
      </c>
      <c r="DK48" s="4">
        <f>DK47</f>
        <v>99.969696969696969</v>
      </c>
      <c r="DL48" s="4">
        <f>DL47</f>
        <v>48.303030303030305</v>
      </c>
      <c r="DM48" s="4"/>
      <c r="DN48" s="4"/>
      <c r="DO48" s="4"/>
      <c r="DP48" s="4">
        <f>SUM(DN47:DP47)</f>
        <v>478.93939393939394</v>
      </c>
      <c r="DQ48" s="4">
        <f>DQ47</f>
        <v>151.36363636363637</v>
      </c>
      <c r="DR48" s="12">
        <f>DR47</f>
        <v>50</v>
      </c>
      <c r="DS48" s="4">
        <f>DS47</f>
        <v>129.81818181818181</v>
      </c>
      <c r="DT48" s="4">
        <f>DT47</f>
        <v>29.166666666666668</v>
      </c>
      <c r="DU48" s="4">
        <f>DU47</f>
        <v>49.969696969696969</v>
      </c>
      <c r="DV48" s="4">
        <f>DV47</f>
        <v>28.303030303030305</v>
      </c>
      <c r="DW48" s="4"/>
      <c r="DX48" s="4"/>
      <c r="DY48" s="4"/>
      <c r="DZ48" s="4">
        <f>SUM(DX47:DZ47)</f>
        <v>430.93939393939394</v>
      </c>
      <c r="EA48" s="4">
        <f>EA47</f>
        <v>136.36363636363637</v>
      </c>
      <c r="EB48" s="12">
        <f>EB47</f>
        <v>40</v>
      </c>
    </row>
    <row r="49" spans="1:132">
      <c r="C49" t="s">
        <v>51</v>
      </c>
      <c r="S49" s="4">
        <v>73.3</v>
      </c>
      <c r="T49" s="4">
        <v>307</v>
      </c>
      <c r="U49" s="4">
        <v>73</v>
      </c>
      <c r="V49" s="4">
        <v>150</v>
      </c>
      <c r="W49" s="4">
        <v>183</v>
      </c>
      <c r="AA49" s="4">
        <v>312</v>
      </c>
      <c r="AB49" s="4">
        <v>39.75</v>
      </c>
      <c r="AD49" s="4">
        <v>126</v>
      </c>
      <c r="AE49" s="4">
        <v>448</v>
      </c>
      <c r="AF49" s="4">
        <v>126</v>
      </c>
      <c r="AG49" s="4">
        <v>263</v>
      </c>
      <c r="AH49" s="4">
        <v>273</v>
      </c>
      <c r="AL49" s="4">
        <v>546</v>
      </c>
      <c r="AM49" s="4">
        <v>68</v>
      </c>
      <c r="AO49" s="4">
        <f>'availability by team'!B21</f>
        <v>243.78750000000002</v>
      </c>
      <c r="AP49" s="4">
        <f>'availability by team'!C21</f>
        <v>455.07000000000005</v>
      </c>
      <c r="AQ49" s="4">
        <f>'availability by team'!D21</f>
        <v>162.52500000000001</v>
      </c>
      <c r="AR49" s="4">
        <f>'availability by team'!E21</f>
        <v>487.57500000000005</v>
      </c>
      <c r="AS49" s="4">
        <f>'availability by team'!F21</f>
        <v>325.05</v>
      </c>
      <c r="AT49" s="4">
        <f>'availability by team'!G21</f>
        <v>0</v>
      </c>
      <c r="AU49" s="4">
        <f>'availability by team'!H21</f>
        <v>0</v>
      </c>
      <c r="AV49" s="4">
        <f>'availability by team'!I21</f>
        <v>0</v>
      </c>
      <c r="AW49" s="4">
        <f>'availability by team'!J21</f>
        <v>650.1</v>
      </c>
      <c r="AX49" s="4">
        <f>'availability by team'!K21</f>
        <v>162.52500000000001</v>
      </c>
      <c r="AY49" s="12">
        <f>'availability by team'!L21</f>
        <v>0</v>
      </c>
      <c r="AZ49" s="4">
        <f>'availability by team'!M21</f>
        <v>243.78750000000002</v>
      </c>
      <c r="BA49" s="4">
        <f>'availability by team'!N21</f>
        <v>455.07000000000005</v>
      </c>
      <c r="BB49" s="4">
        <f>'availability by team'!O21</f>
        <v>162.52500000000001</v>
      </c>
      <c r="BC49" s="4">
        <f>'availability by team'!P21</f>
        <v>487.57500000000005</v>
      </c>
      <c r="BD49" s="4">
        <f>'availability by team'!Q21</f>
        <v>325.05</v>
      </c>
      <c r="BE49" s="4">
        <f>'availability by team'!R21</f>
        <v>0</v>
      </c>
      <c r="BF49" s="4">
        <f>'availability by team'!S21</f>
        <v>0</v>
      </c>
      <c r="BG49" s="4">
        <f>'availability by team'!T21</f>
        <v>0</v>
      </c>
      <c r="BH49" s="4">
        <f>'availability by team'!U21</f>
        <v>650.1</v>
      </c>
      <c r="BI49" s="4">
        <f>'availability by team'!V21</f>
        <v>162.52500000000001</v>
      </c>
      <c r="BJ49" s="12">
        <f>'availability by team'!W21</f>
        <v>0</v>
      </c>
      <c r="BK49" s="4">
        <f>'availability by team'!X21</f>
        <v>861.38250000000005</v>
      </c>
      <c r="BL49" s="4">
        <f>'availability by team'!Y21</f>
        <v>162.52500000000001</v>
      </c>
      <c r="BM49" s="4">
        <f>'availability by team'!Z21</f>
        <v>487.57500000000005</v>
      </c>
      <c r="BN49" s="4">
        <f>'availability by team'!AA21</f>
        <v>325.05</v>
      </c>
      <c r="BO49" s="4">
        <f>'availability by team'!AB21</f>
        <v>0</v>
      </c>
      <c r="BP49" s="4">
        <f>'availability by team'!AC21</f>
        <v>0</v>
      </c>
      <c r="BQ49" s="4">
        <f>'availability by team'!AD21</f>
        <v>0</v>
      </c>
      <c r="BR49" s="4">
        <f>'availability by team'!AE21</f>
        <v>650.1</v>
      </c>
      <c r="BS49" s="4">
        <f>'availability by team'!AF21</f>
        <v>162.52500000000001</v>
      </c>
      <c r="BT49" s="12">
        <f>'availability by team'!AG21</f>
        <v>0</v>
      </c>
      <c r="BU49" s="4">
        <f>'availability by team'!AH21</f>
        <v>698.85750000000007</v>
      </c>
      <c r="BV49" s="4">
        <f>'availability by team'!AI21</f>
        <v>162.52500000000001</v>
      </c>
      <c r="BW49" s="4">
        <f>'availability by team'!AJ21</f>
        <v>487.57500000000005</v>
      </c>
      <c r="BX49" s="4">
        <f>'availability by team'!AK21</f>
        <v>325.05</v>
      </c>
      <c r="BY49" s="4">
        <f>'availability by team'!AL21</f>
        <v>0</v>
      </c>
      <c r="BZ49" s="4">
        <f>'availability by team'!AM21</f>
        <v>0</v>
      </c>
      <c r="CA49" s="4">
        <f>'availability by team'!AN21</f>
        <v>0</v>
      </c>
      <c r="CB49" s="4">
        <f>'availability by team'!AO21</f>
        <v>487.57500000000005</v>
      </c>
      <c r="CC49" s="4">
        <f>'availability by team'!AP21</f>
        <v>162.52500000000001</v>
      </c>
      <c r="CD49" s="12">
        <f>'availability by team'!AQ21</f>
        <v>0</v>
      </c>
      <c r="CE49" s="4">
        <f>'availability by team'!AR21</f>
        <v>485.40800000000002</v>
      </c>
      <c r="CF49" s="4">
        <f>'availability by team'!AS21</f>
        <v>151.69</v>
      </c>
      <c r="CG49" s="4">
        <f>'availability by team'!AT21</f>
        <v>455.07</v>
      </c>
      <c r="CH49" s="4">
        <f>'availability by team'!AU21</f>
        <v>303.38</v>
      </c>
      <c r="CI49" s="4">
        <f>'availability by team'!AV21</f>
        <v>0</v>
      </c>
      <c r="CJ49" s="4">
        <f>'availability by team'!AW21</f>
        <v>0</v>
      </c>
      <c r="CK49" s="4">
        <f>'availability by team'!AX21</f>
        <v>0</v>
      </c>
      <c r="CL49" s="4">
        <f>'availability by team'!AY21</f>
        <v>455.07</v>
      </c>
      <c r="CM49" s="4">
        <f>'availability by team'!AZ21</f>
        <v>151.69</v>
      </c>
      <c r="CN49" s="12">
        <f>'availability by team'!BA21</f>
        <v>0</v>
      </c>
      <c r="CO49" s="4">
        <f>'availability by team'!BB21</f>
        <v>485.40800000000002</v>
      </c>
      <c r="CP49" s="4">
        <f>'availability by team'!BC21</f>
        <v>151.69</v>
      </c>
      <c r="CQ49" s="4">
        <f>'availability by team'!BD21</f>
        <v>455.07</v>
      </c>
      <c r="CR49" s="4">
        <f>'availability by team'!BE21</f>
        <v>303.38</v>
      </c>
      <c r="CS49" s="4">
        <f>'availability by team'!BF21</f>
        <v>0</v>
      </c>
      <c r="CT49" s="4">
        <f>'availability by team'!BG21</f>
        <v>0</v>
      </c>
      <c r="CU49" s="4">
        <f>'availability by team'!BH21</f>
        <v>0</v>
      </c>
      <c r="CV49" s="4">
        <f>'availability by team'!BI21</f>
        <v>455.07</v>
      </c>
      <c r="CW49" s="4">
        <f>'availability by team'!BJ21</f>
        <v>151.69</v>
      </c>
      <c r="CX49" s="12">
        <f>'availability by team'!BK21</f>
        <v>0</v>
      </c>
      <c r="CY49" s="4">
        <f>'availability by team'!BL21</f>
        <v>485.40800000000002</v>
      </c>
      <c r="CZ49" s="4">
        <f>'availability by team'!BM21</f>
        <v>151.69</v>
      </c>
      <c r="DA49" s="4">
        <f>'availability by team'!BN21</f>
        <v>455.07</v>
      </c>
      <c r="DB49" s="4">
        <f>'availability by team'!BO21</f>
        <v>303.38</v>
      </c>
      <c r="DC49" s="4">
        <f>'availability by team'!BP21</f>
        <v>0</v>
      </c>
      <c r="DD49" s="4">
        <f>'availability by team'!BQ21</f>
        <v>0</v>
      </c>
      <c r="DE49" s="4">
        <f>'availability by team'!BR21</f>
        <v>0</v>
      </c>
      <c r="DF49" s="4">
        <f>'availability by team'!BS21</f>
        <v>455.07</v>
      </c>
      <c r="DG49" s="4">
        <f>'availability by team'!BT21</f>
        <v>151.69</v>
      </c>
      <c r="DH49" s="12">
        <f>'availability by team'!BU21</f>
        <v>0</v>
      </c>
      <c r="DI49" s="4">
        <f>'availability by team'!BV21</f>
        <v>485.40800000000002</v>
      </c>
      <c r="DJ49" s="4">
        <f>'availability by team'!BW21</f>
        <v>151.69</v>
      </c>
      <c r="DK49" s="4">
        <f>'availability by team'!BX21</f>
        <v>455.07</v>
      </c>
      <c r="DL49" s="4">
        <f>'availability by team'!BY21</f>
        <v>303.38</v>
      </c>
      <c r="DM49" s="4">
        <f>'availability by team'!BZ21</f>
        <v>0</v>
      </c>
      <c r="DN49" s="4">
        <f>'availability by team'!CA21</f>
        <v>0</v>
      </c>
      <c r="DO49" s="4">
        <f>'availability by team'!CB21</f>
        <v>0</v>
      </c>
      <c r="DP49" s="4">
        <f>'availability by team'!CC21</f>
        <v>455.07</v>
      </c>
      <c r="DQ49" s="4">
        <f>'availability by team'!CD21</f>
        <v>151.69</v>
      </c>
      <c r="DR49" s="12">
        <f>'availability by team'!CE21</f>
        <v>0</v>
      </c>
      <c r="DS49" s="4">
        <f>'availability by team'!CF21</f>
        <v>485.40800000000002</v>
      </c>
      <c r="DT49" s="4">
        <f>'availability by team'!CG21</f>
        <v>151.69</v>
      </c>
      <c r="DU49" s="4">
        <f>'availability by team'!CH21</f>
        <v>455.07</v>
      </c>
      <c r="DV49" s="4">
        <f>'availability by team'!CI21</f>
        <v>303.38</v>
      </c>
      <c r="DW49" s="4">
        <f>'availability by team'!CJ21</f>
        <v>0</v>
      </c>
      <c r="DX49" s="4">
        <f>'availability by team'!CK21</f>
        <v>0</v>
      </c>
      <c r="DY49" s="4">
        <f>'availability by team'!CL21</f>
        <v>0</v>
      </c>
      <c r="DZ49" s="4">
        <f>'availability by team'!CM21</f>
        <v>455.07</v>
      </c>
      <c r="EA49" s="4">
        <f>'availability by team'!CN21</f>
        <v>151.69</v>
      </c>
      <c r="EB49" s="12">
        <f>'availability by team'!CO21</f>
        <v>0</v>
      </c>
    </row>
    <row r="50" spans="1:132">
      <c r="CO50" s="4"/>
      <c r="CP50" s="4"/>
      <c r="CQ50" s="4"/>
      <c r="CR50" s="4"/>
      <c r="CS50" s="4"/>
      <c r="CT50" s="4"/>
      <c r="CU50" s="4"/>
      <c r="CV50" s="4"/>
      <c r="CW50" s="4"/>
      <c r="CX50" s="12"/>
      <c r="CY50" s="4"/>
      <c r="CZ50" s="4"/>
      <c r="DA50" s="4"/>
      <c r="DB50" s="4"/>
      <c r="DC50" s="4"/>
      <c r="DD50" s="4"/>
      <c r="DE50" s="4"/>
      <c r="DF50" s="4"/>
      <c r="DG50" s="4"/>
      <c r="DH50" s="12"/>
      <c r="DI50" s="4"/>
      <c r="DJ50" s="4"/>
      <c r="DK50" s="4"/>
      <c r="DL50" s="4"/>
      <c r="DM50" s="4"/>
      <c r="DN50" s="4"/>
      <c r="DO50" s="4"/>
      <c r="DP50" s="4"/>
      <c r="DQ50" s="4"/>
      <c r="DR50" s="12"/>
      <c r="DS50" s="4"/>
      <c r="DT50" s="4"/>
      <c r="DU50" s="4"/>
      <c r="DV50" s="4"/>
      <c r="DW50" s="4"/>
      <c r="DX50" s="4"/>
      <c r="DY50" s="4"/>
      <c r="DZ50" s="4"/>
      <c r="EA50" s="4"/>
      <c r="EB50" s="12"/>
    </row>
    <row r="51" spans="1:132" s="4" customFormat="1" ht="15" thickBot="1">
      <c r="C51" s="4" t="s">
        <v>53</v>
      </c>
      <c r="E51" s="12"/>
      <c r="F51" s="38"/>
      <c r="G51" s="80"/>
      <c r="H51" s="60"/>
      <c r="N51" s="5"/>
      <c r="O51" s="5"/>
      <c r="P51" s="5"/>
      <c r="R51" s="12"/>
      <c r="S51" s="4">
        <f>S49-S48</f>
        <v>30.799999999999997</v>
      </c>
      <c r="T51" s="4">
        <f t="shared" ref="T51:BS51" si="7">T49-T48</f>
        <v>107</v>
      </c>
      <c r="U51" s="4">
        <f t="shared" si="7"/>
        <v>33.5</v>
      </c>
      <c r="V51" s="4">
        <f t="shared" si="7"/>
        <v>80</v>
      </c>
      <c r="W51" s="4">
        <f t="shared" si="7"/>
        <v>88</v>
      </c>
      <c r="X51" s="4">
        <f t="shared" si="7"/>
        <v>0</v>
      </c>
      <c r="Y51" s="4">
        <f t="shared" si="7"/>
        <v>0</v>
      </c>
      <c r="Z51" s="4">
        <f t="shared" si="7"/>
        <v>0</v>
      </c>
      <c r="AA51" s="4">
        <f t="shared" si="7"/>
        <v>130</v>
      </c>
      <c r="AB51" s="4">
        <f t="shared" si="7"/>
        <v>-9.75</v>
      </c>
      <c r="AC51" s="12"/>
      <c r="AD51" s="4">
        <f t="shared" si="7"/>
        <v>87</v>
      </c>
      <c r="AE51" s="4">
        <f t="shared" si="7"/>
        <v>273.25</v>
      </c>
      <c r="AF51" s="4">
        <f t="shared" si="7"/>
        <v>111</v>
      </c>
      <c r="AG51" s="4">
        <f t="shared" si="7"/>
        <v>263</v>
      </c>
      <c r="AH51" s="4">
        <f t="shared" si="7"/>
        <v>273</v>
      </c>
      <c r="AI51" s="4">
        <f t="shared" si="7"/>
        <v>0</v>
      </c>
      <c r="AJ51" s="4">
        <f t="shared" si="7"/>
        <v>0</v>
      </c>
      <c r="AK51" s="4">
        <f t="shared" si="7"/>
        <v>0</v>
      </c>
      <c r="AL51" s="4">
        <f t="shared" si="7"/>
        <v>250.5</v>
      </c>
      <c r="AM51" s="4">
        <f t="shared" si="7"/>
        <v>-3</v>
      </c>
      <c r="AN51" s="12"/>
      <c r="AO51" s="4">
        <f t="shared" si="7"/>
        <v>96.787500000000023</v>
      </c>
      <c r="AP51" s="4">
        <f t="shared" si="7"/>
        <v>160.07000000000005</v>
      </c>
      <c r="AQ51" s="4">
        <f t="shared" si="7"/>
        <v>22.025000000000006</v>
      </c>
      <c r="AR51" s="4">
        <f t="shared" si="7"/>
        <v>290.57500000000005</v>
      </c>
      <c r="AS51" s="4">
        <f t="shared" si="7"/>
        <v>234.05</v>
      </c>
      <c r="AT51" s="4">
        <f t="shared" si="7"/>
        <v>0</v>
      </c>
      <c r="AU51" s="4">
        <f t="shared" si="7"/>
        <v>0</v>
      </c>
      <c r="AV51" s="4">
        <f t="shared" si="7"/>
        <v>0</v>
      </c>
      <c r="AW51" s="4">
        <f t="shared" si="7"/>
        <v>395.1</v>
      </c>
      <c r="AX51" s="4">
        <f t="shared" si="7"/>
        <v>43.025000000000006</v>
      </c>
      <c r="AY51" s="12"/>
      <c r="AZ51" s="4">
        <f t="shared" si="7"/>
        <v>119.90344202898552</v>
      </c>
      <c r="BA51" s="4">
        <f t="shared" si="7"/>
        <v>161.7439130434783</v>
      </c>
      <c r="BB51" s="4">
        <f t="shared" si="7"/>
        <v>45.803985507246381</v>
      </c>
      <c r="BC51" s="4">
        <f t="shared" si="7"/>
        <v>271.0967391304348</v>
      </c>
      <c r="BD51" s="4">
        <f t="shared" si="7"/>
        <v>105.05000000000001</v>
      </c>
      <c r="BE51" s="4">
        <f t="shared" si="7"/>
        <v>0</v>
      </c>
      <c r="BF51" s="4">
        <f t="shared" si="7"/>
        <v>0</v>
      </c>
      <c r="BG51" s="4">
        <f t="shared" si="7"/>
        <v>0</v>
      </c>
      <c r="BH51" s="4">
        <f t="shared" si="7"/>
        <v>306.10000000000002</v>
      </c>
      <c r="BI51" s="4">
        <f t="shared" si="7"/>
        <v>80.525000000000006</v>
      </c>
      <c r="BJ51" s="12"/>
      <c r="BK51" s="4">
        <f t="shared" si="7"/>
        <v>749.38250000000005</v>
      </c>
      <c r="BL51" s="4">
        <f t="shared" si="7"/>
        <v>31.43804347826088</v>
      </c>
      <c r="BM51" s="4">
        <f t="shared" si="7"/>
        <v>240.22717391304354</v>
      </c>
      <c r="BN51" s="4">
        <f t="shared" si="7"/>
        <v>183.05</v>
      </c>
      <c r="BO51" s="4">
        <f t="shared" si="7"/>
        <v>0</v>
      </c>
      <c r="BP51" s="4">
        <f t="shared" si="7"/>
        <v>0</v>
      </c>
      <c r="BQ51" s="4">
        <f t="shared" si="7"/>
        <v>0</v>
      </c>
      <c r="BR51" s="4">
        <f t="shared" si="7"/>
        <v>371.1</v>
      </c>
      <c r="BS51" s="4">
        <f t="shared" si="7"/>
        <v>65.525000000000006</v>
      </c>
      <c r="BT51" s="12"/>
      <c r="BU51" s="4">
        <f t="shared" ref="BU51:CC51" si="8">BU49-BU48</f>
        <v>539.03931818181832</v>
      </c>
      <c r="BV51" s="4">
        <f t="shared" si="8"/>
        <v>82.525000000000006</v>
      </c>
      <c r="BW51" s="4">
        <f t="shared" si="8"/>
        <v>372.93863636363642</v>
      </c>
      <c r="BX51" s="4">
        <f t="shared" si="8"/>
        <v>194.41363636363639</v>
      </c>
      <c r="BY51" s="4">
        <f t="shared" si="8"/>
        <v>0</v>
      </c>
      <c r="BZ51" s="4">
        <f t="shared" si="8"/>
        <v>0</v>
      </c>
      <c r="CA51" s="4">
        <f t="shared" si="8"/>
        <v>0</v>
      </c>
      <c r="CB51" s="4">
        <f t="shared" si="8"/>
        <v>146.30227272727279</v>
      </c>
      <c r="CC51" s="4">
        <f t="shared" si="8"/>
        <v>62.661363636363646</v>
      </c>
      <c r="CD51" s="12"/>
      <c r="CE51" s="4">
        <f t="shared" ref="CE51:CM51" si="9">CE49-CE48</f>
        <v>14.256484848484888</v>
      </c>
      <c r="CF51" s="4">
        <f t="shared" si="9"/>
        <v>-54.976666666666659</v>
      </c>
      <c r="CG51" s="4">
        <f t="shared" si="9"/>
        <v>109.100303030303</v>
      </c>
      <c r="CH51" s="4">
        <f t="shared" si="9"/>
        <v>-39.589696969697002</v>
      </c>
      <c r="CI51" s="4">
        <f t="shared" si="9"/>
        <v>0</v>
      </c>
      <c r="CJ51" s="4">
        <f t="shared" si="9"/>
        <v>0</v>
      </c>
      <c r="CK51" s="4">
        <f t="shared" si="9"/>
        <v>0</v>
      </c>
      <c r="CL51" s="4">
        <f t="shared" si="9"/>
        <v>-244.53606060606063</v>
      </c>
      <c r="CM51" s="4">
        <f t="shared" si="9"/>
        <v>6.9930303030303094</v>
      </c>
      <c r="CN51" s="12"/>
      <c r="CO51" s="4">
        <f t="shared" ref="CO51:CW51" si="10">CO49-CO48</f>
        <v>-44.627573122529611</v>
      </c>
      <c r="CP51" s="4">
        <f t="shared" si="10"/>
        <v>-68.697681159420284</v>
      </c>
      <c r="CQ51" s="4">
        <f t="shared" si="10"/>
        <v>122.600303030303</v>
      </c>
      <c r="CR51" s="4">
        <f t="shared" si="10"/>
        <v>23.410303030302998</v>
      </c>
      <c r="CS51" s="4">
        <f t="shared" si="10"/>
        <v>0</v>
      </c>
      <c r="CT51" s="4">
        <f t="shared" si="10"/>
        <v>0</v>
      </c>
      <c r="CU51" s="4">
        <f t="shared" si="10"/>
        <v>0</v>
      </c>
      <c r="CV51" s="4">
        <f t="shared" si="10"/>
        <v>-81.03606060606063</v>
      </c>
      <c r="CW51" s="4">
        <f t="shared" si="10"/>
        <v>-9.0069696969696906</v>
      </c>
      <c r="CX51" s="12"/>
      <c r="CY51" s="4">
        <f t="shared" ref="CY51:DG51" si="11">CY49-CY48</f>
        <v>115.5898181818182</v>
      </c>
      <c r="CZ51" s="4">
        <f t="shared" si="11"/>
        <v>-94.143333333333345</v>
      </c>
      <c r="DA51" s="4">
        <f t="shared" si="11"/>
        <v>326.76696969696968</v>
      </c>
      <c r="DB51" s="4">
        <f t="shared" si="11"/>
        <v>156.07696969696968</v>
      </c>
      <c r="DC51" s="4">
        <f t="shared" si="11"/>
        <v>0</v>
      </c>
      <c r="DD51" s="4">
        <f t="shared" si="11"/>
        <v>0</v>
      </c>
      <c r="DE51" s="4">
        <f t="shared" si="11"/>
        <v>0</v>
      </c>
      <c r="DF51" s="4">
        <f t="shared" si="11"/>
        <v>-191.869393939394</v>
      </c>
      <c r="DG51" s="4">
        <f t="shared" si="11"/>
        <v>22.993030303030309</v>
      </c>
      <c r="DH51" s="12"/>
      <c r="DI51" s="4">
        <f t="shared" ref="DI51:DQ51" si="12">DI49-DI48</f>
        <v>310.5898181818182</v>
      </c>
      <c r="DJ51" s="4">
        <f t="shared" si="12"/>
        <v>102.52333333333333</v>
      </c>
      <c r="DK51" s="4">
        <f t="shared" si="12"/>
        <v>355.10030303030305</v>
      </c>
      <c r="DL51" s="4">
        <f t="shared" si="12"/>
        <v>255.07696969696968</v>
      </c>
      <c r="DM51" s="4">
        <f t="shared" si="12"/>
        <v>0</v>
      </c>
      <c r="DN51" s="4">
        <f t="shared" si="12"/>
        <v>0</v>
      </c>
      <c r="DO51" s="4">
        <f t="shared" si="12"/>
        <v>0</v>
      </c>
      <c r="DP51" s="4">
        <f t="shared" si="12"/>
        <v>-23.869393939393944</v>
      </c>
      <c r="DQ51" s="4">
        <f t="shared" si="12"/>
        <v>0.32636363636362375</v>
      </c>
      <c r="DR51" s="12"/>
      <c r="DS51" s="4">
        <f t="shared" ref="DS51:EA51" si="13">DS49-DS48</f>
        <v>355.5898181818182</v>
      </c>
      <c r="DT51" s="4">
        <f t="shared" si="13"/>
        <v>122.52333333333333</v>
      </c>
      <c r="DU51" s="4">
        <f t="shared" si="13"/>
        <v>405.10030303030305</v>
      </c>
      <c r="DV51" s="4">
        <f t="shared" si="13"/>
        <v>275.07696969696968</v>
      </c>
      <c r="DW51" s="4">
        <f t="shared" si="13"/>
        <v>0</v>
      </c>
      <c r="DX51" s="4">
        <f t="shared" si="13"/>
        <v>0</v>
      </c>
      <c r="DY51" s="4">
        <f t="shared" si="13"/>
        <v>0</v>
      </c>
      <c r="DZ51" s="4">
        <f t="shared" si="13"/>
        <v>24.130606060606056</v>
      </c>
      <c r="EA51" s="4">
        <f t="shared" si="13"/>
        <v>15.326363636363624</v>
      </c>
      <c r="EB51" s="12"/>
    </row>
    <row r="52" spans="1:132" s="68" customFormat="1" ht="19" thickBot="1">
      <c r="A52" s="67"/>
      <c r="C52" s="68" t="s">
        <v>54</v>
      </c>
      <c r="E52" s="69"/>
      <c r="F52" s="70"/>
      <c r="G52" s="84"/>
      <c r="H52" s="71"/>
      <c r="R52" s="69"/>
      <c r="S52" s="68">
        <f>S51/7.5</f>
        <v>4.1066666666666665</v>
      </c>
      <c r="T52" s="68">
        <f t="shared" ref="T52:BS52" si="14">T51/7.5</f>
        <v>14.266666666666667</v>
      </c>
      <c r="U52" s="68">
        <f t="shared" si="14"/>
        <v>4.4666666666666668</v>
      </c>
      <c r="V52" s="68">
        <f t="shared" si="14"/>
        <v>10.666666666666666</v>
      </c>
      <c r="W52" s="68">
        <f t="shared" si="14"/>
        <v>11.733333333333333</v>
      </c>
      <c r="X52" s="68">
        <f t="shared" si="14"/>
        <v>0</v>
      </c>
      <c r="Y52" s="68">
        <f t="shared" si="14"/>
        <v>0</v>
      </c>
      <c r="Z52" s="68">
        <f t="shared" si="14"/>
        <v>0</v>
      </c>
      <c r="AA52" s="68">
        <f t="shared" si="14"/>
        <v>17.333333333333332</v>
      </c>
      <c r="AB52" s="68">
        <f t="shared" si="14"/>
        <v>-1.3</v>
      </c>
      <c r="AC52" s="69"/>
      <c r="AD52" s="68">
        <f t="shared" si="14"/>
        <v>11.6</v>
      </c>
      <c r="AE52" s="68">
        <f t="shared" si="14"/>
        <v>36.43333333333333</v>
      </c>
      <c r="AF52" s="68">
        <f t="shared" si="14"/>
        <v>14.8</v>
      </c>
      <c r="AG52" s="68">
        <f t="shared" si="14"/>
        <v>35.06666666666667</v>
      </c>
      <c r="AH52" s="68">
        <f t="shared" si="14"/>
        <v>36.4</v>
      </c>
      <c r="AI52" s="68">
        <f t="shared" si="14"/>
        <v>0</v>
      </c>
      <c r="AJ52" s="68">
        <f t="shared" si="14"/>
        <v>0</v>
      </c>
      <c r="AK52" s="68">
        <f t="shared" si="14"/>
        <v>0</v>
      </c>
      <c r="AL52" s="68">
        <f t="shared" si="14"/>
        <v>33.4</v>
      </c>
      <c r="AM52" s="68">
        <f t="shared" si="14"/>
        <v>-0.4</v>
      </c>
      <c r="AN52" s="69"/>
      <c r="AO52" s="68">
        <f t="shared" si="14"/>
        <v>12.905000000000003</v>
      </c>
      <c r="AP52" s="68">
        <f t="shared" si="14"/>
        <v>21.342666666666673</v>
      </c>
      <c r="AQ52" s="68">
        <f t="shared" si="14"/>
        <v>2.9366666666666674</v>
      </c>
      <c r="AR52" s="68">
        <f t="shared" si="14"/>
        <v>38.743333333333339</v>
      </c>
      <c r="AS52" s="68">
        <f t="shared" si="14"/>
        <v>31.206666666666667</v>
      </c>
      <c r="AT52" s="68">
        <f t="shared" si="14"/>
        <v>0</v>
      </c>
      <c r="AU52" s="68">
        <f t="shared" si="14"/>
        <v>0</v>
      </c>
      <c r="AV52" s="68">
        <f t="shared" si="14"/>
        <v>0</v>
      </c>
      <c r="AW52" s="68">
        <f t="shared" si="14"/>
        <v>52.68</v>
      </c>
      <c r="AX52" s="68">
        <f t="shared" si="14"/>
        <v>5.7366666666666672</v>
      </c>
      <c r="AY52" s="69"/>
      <c r="AZ52" s="68">
        <f t="shared" si="14"/>
        <v>15.987125603864737</v>
      </c>
      <c r="BA52" s="68">
        <f t="shared" si="14"/>
        <v>21.565855072463773</v>
      </c>
      <c r="BB52" s="68">
        <f t="shared" si="14"/>
        <v>6.1071980676328508</v>
      </c>
      <c r="BC52" s="68">
        <f t="shared" si="14"/>
        <v>36.146231884057975</v>
      </c>
      <c r="BD52" s="68">
        <f t="shared" si="14"/>
        <v>14.006666666666668</v>
      </c>
      <c r="BE52" s="68">
        <f t="shared" si="14"/>
        <v>0</v>
      </c>
      <c r="BF52" s="68">
        <f t="shared" si="14"/>
        <v>0</v>
      </c>
      <c r="BG52" s="68">
        <f t="shared" si="14"/>
        <v>0</v>
      </c>
      <c r="BH52" s="68">
        <f t="shared" si="14"/>
        <v>40.81333333333334</v>
      </c>
      <c r="BI52" s="68">
        <f t="shared" si="14"/>
        <v>10.736666666666668</v>
      </c>
      <c r="BJ52" s="69"/>
      <c r="BK52" s="68">
        <f t="shared" si="14"/>
        <v>99.917666666666676</v>
      </c>
      <c r="BL52" s="68">
        <f t="shared" si="14"/>
        <v>4.191739130434784</v>
      </c>
      <c r="BM52" s="68">
        <f t="shared" si="14"/>
        <v>32.030289855072475</v>
      </c>
      <c r="BN52" s="68">
        <f t="shared" si="14"/>
        <v>24.40666666666667</v>
      </c>
      <c r="BO52" s="68">
        <f t="shared" si="14"/>
        <v>0</v>
      </c>
      <c r="BP52" s="68">
        <f t="shared" si="14"/>
        <v>0</v>
      </c>
      <c r="BQ52" s="68">
        <f t="shared" si="14"/>
        <v>0</v>
      </c>
      <c r="BR52" s="68">
        <f t="shared" si="14"/>
        <v>49.480000000000004</v>
      </c>
      <c r="BS52" s="68">
        <f t="shared" si="14"/>
        <v>8.7366666666666681</v>
      </c>
      <c r="BT52" s="69"/>
      <c r="BU52" s="68">
        <f t="shared" ref="BU52:CC52" si="15">BU51/7.5</f>
        <v>71.871909090909114</v>
      </c>
      <c r="BV52" s="68">
        <f t="shared" si="15"/>
        <v>11.003333333333334</v>
      </c>
      <c r="BW52" s="68">
        <f t="shared" si="15"/>
        <v>49.725151515151524</v>
      </c>
      <c r="BX52" s="68">
        <f t="shared" si="15"/>
        <v>25.921818181818185</v>
      </c>
      <c r="BY52" s="68">
        <f t="shared" si="15"/>
        <v>0</v>
      </c>
      <c r="BZ52" s="68">
        <f t="shared" si="15"/>
        <v>0</v>
      </c>
      <c r="CA52" s="68">
        <f t="shared" si="15"/>
        <v>0</v>
      </c>
      <c r="CB52" s="68">
        <f t="shared" si="15"/>
        <v>19.506969696969705</v>
      </c>
      <c r="CC52" s="68">
        <f t="shared" si="15"/>
        <v>8.3548484848484854</v>
      </c>
      <c r="CD52" s="69"/>
      <c r="CE52" s="68">
        <f t="shared" ref="CE52:CM52" si="16">CE51/7.5</f>
        <v>1.9008646464646517</v>
      </c>
      <c r="CF52" s="68">
        <f t="shared" si="16"/>
        <v>-7.3302222222222211</v>
      </c>
      <c r="CG52" s="68">
        <f t="shared" si="16"/>
        <v>14.546707070707066</v>
      </c>
      <c r="CH52" s="68">
        <f t="shared" si="16"/>
        <v>-5.2786262626262666</v>
      </c>
      <c r="CI52" s="68">
        <f t="shared" si="16"/>
        <v>0</v>
      </c>
      <c r="CJ52" s="68">
        <f t="shared" si="16"/>
        <v>0</v>
      </c>
      <c r="CK52" s="68">
        <f t="shared" si="16"/>
        <v>0</v>
      </c>
      <c r="CL52" s="68">
        <f t="shared" si="16"/>
        <v>-32.604808080808084</v>
      </c>
      <c r="CM52" s="68">
        <f t="shared" si="16"/>
        <v>0.93240404040404123</v>
      </c>
      <c r="CN52" s="69"/>
      <c r="CO52" s="68">
        <f t="shared" ref="CO52:CW52" si="17">CO51/7.5</f>
        <v>-5.9503430830039479</v>
      </c>
      <c r="CP52" s="68">
        <f t="shared" si="17"/>
        <v>-9.1596908212560386</v>
      </c>
      <c r="CQ52" s="68">
        <f t="shared" si="17"/>
        <v>16.346707070707065</v>
      </c>
      <c r="CR52" s="68">
        <f t="shared" si="17"/>
        <v>3.1213737373737329</v>
      </c>
      <c r="CS52" s="68">
        <f t="shared" si="17"/>
        <v>0</v>
      </c>
      <c r="CT52" s="68">
        <f t="shared" si="17"/>
        <v>0</v>
      </c>
      <c r="CU52" s="68">
        <f t="shared" si="17"/>
        <v>0</v>
      </c>
      <c r="CV52" s="68">
        <f t="shared" si="17"/>
        <v>-10.804808080808083</v>
      </c>
      <c r="CW52" s="68">
        <f t="shared" si="17"/>
        <v>-1.2009292929292921</v>
      </c>
      <c r="CX52" s="69"/>
      <c r="CY52" s="68">
        <f t="shared" ref="CY52:DG52" si="18">CY51/7.5</f>
        <v>15.41197575757576</v>
      </c>
      <c r="CZ52" s="68">
        <f t="shared" si="18"/>
        <v>-12.552444444444445</v>
      </c>
      <c r="DA52" s="68">
        <f t="shared" si="18"/>
        <v>43.56892929292929</v>
      </c>
      <c r="DB52" s="68">
        <f t="shared" si="18"/>
        <v>20.810262626262624</v>
      </c>
      <c r="DC52" s="68">
        <f t="shared" si="18"/>
        <v>0</v>
      </c>
      <c r="DD52" s="68">
        <f t="shared" si="18"/>
        <v>0</v>
      </c>
      <c r="DE52" s="68">
        <f t="shared" si="18"/>
        <v>0</v>
      </c>
      <c r="DF52" s="68">
        <f t="shared" si="18"/>
        <v>-25.582585858585865</v>
      </c>
      <c r="DG52" s="68">
        <f t="shared" si="18"/>
        <v>3.0657373737373748</v>
      </c>
      <c r="DH52" s="69"/>
      <c r="DI52" s="68">
        <f t="shared" ref="DI52:DQ52" si="19">DI51/7.5</f>
        <v>41.41197575757576</v>
      </c>
      <c r="DJ52" s="68">
        <f t="shared" si="19"/>
        <v>13.669777777777776</v>
      </c>
      <c r="DK52" s="68">
        <f t="shared" si="19"/>
        <v>47.346707070707076</v>
      </c>
      <c r="DL52" s="68">
        <f t="shared" si="19"/>
        <v>34.010262626262623</v>
      </c>
      <c r="DM52" s="68">
        <f t="shared" si="19"/>
        <v>0</v>
      </c>
      <c r="DN52" s="68">
        <f t="shared" si="19"/>
        <v>0</v>
      </c>
      <c r="DO52" s="68">
        <f t="shared" si="19"/>
        <v>0</v>
      </c>
      <c r="DP52" s="68">
        <f t="shared" si="19"/>
        <v>-3.1825858585858593</v>
      </c>
      <c r="DQ52" s="68">
        <f t="shared" si="19"/>
        <v>4.3515151515149834E-2</v>
      </c>
      <c r="DR52" s="69"/>
      <c r="DS52" s="68">
        <f t="shared" ref="DS52:EA52" si="20">DS51/7.5</f>
        <v>47.41197575757576</v>
      </c>
      <c r="DT52" s="68">
        <f t="shared" si="20"/>
        <v>16.336444444444442</v>
      </c>
      <c r="DU52" s="68">
        <f t="shared" si="20"/>
        <v>54.01337373737374</v>
      </c>
      <c r="DV52" s="68">
        <f t="shared" si="20"/>
        <v>36.676929292929294</v>
      </c>
      <c r="DW52" s="68">
        <f t="shared" si="20"/>
        <v>0</v>
      </c>
      <c r="DX52" s="68">
        <f t="shared" si="20"/>
        <v>0</v>
      </c>
      <c r="DY52" s="68">
        <f t="shared" si="20"/>
        <v>0</v>
      </c>
      <c r="DZ52" s="68">
        <f t="shared" si="20"/>
        <v>3.2174141414141406</v>
      </c>
      <c r="EA52" s="68">
        <f t="shared" si="20"/>
        <v>2.04351515151515</v>
      </c>
      <c r="EB52" s="69"/>
    </row>
  </sheetData>
  <mergeCells count="12">
    <mergeCell ref="DI1:DR1"/>
    <mergeCell ref="DS1:EB1"/>
    <mergeCell ref="I1:R1"/>
    <mergeCell ref="AD1:AN1"/>
    <mergeCell ref="AO1:AY1"/>
    <mergeCell ref="BU1:CD1"/>
    <mergeCell ref="CY1:DH1"/>
    <mergeCell ref="CO1:CX1"/>
    <mergeCell ref="CE1:CN1"/>
    <mergeCell ref="AZ1:BJ1"/>
    <mergeCell ref="BK1:BT1"/>
    <mergeCell ref="S1:AC1"/>
  </mergeCells>
  <phoneticPr fontId="12" type="noConversion"/>
  <conditionalFormatting sqref="S51:CX52">
    <cfRule type="cellIs" dxfId="3" priority="11" operator="lessThan">
      <formula>0</formula>
    </cfRule>
  </conditionalFormatting>
  <conditionalFormatting sqref="CY51:DH52">
    <cfRule type="cellIs" dxfId="2" priority="3" operator="lessThan">
      <formula>0</formula>
    </cfRule>
  </conditionalFormatting>
  <conditionalFormatting sqref="DI51:DR52">
    <cfRule type="cellIs" dxfId="1" priority="2" operator="lessThan">
      <formula>0</formula>
    </cfRule>
  </conditionalFormatting>
  <conditionalFormatting sqref="DS51:EB52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26"/>
  <sheetViews>
    <sheetView workbookViewId="0">
      <selection activeCell="BV11" sqref="BV11"/>
    </sheetView>
  </sheetViews>
  <sheetFormatPr baseColWidth="10" defaultColWidth="8.83203125" defaultRowHeight="14" x14ac:dyDescent="0"/>
  <cols>
    <col min="1" max="1" width="17.1640625" customWidth="1"/>
    <col min="2" max="9" width="9.5" hidden="1" customWidth="1"/>
    <col min="10" max="12" width="9.5" style="4" hidden="1" customWidth="1"/>
    <col min="13" max="43" width="0" hidden="1" customWidth="1"/>
  </cols>
  <sheetData>
    <row r="2" spans="1:103">
      <c r="B2" s="75" t="s">
        <v>18</v>
      </c>
      <c r="C2" s="75"/>
      <c r="D2" s="75"/>
      <c r="E2" s="75"/>
      <c r="F2" s="75"/>
      <c r="G2" s="75"/>
      <c r="H2" s="75"/>
      <c r="I2" s="75"/>
      <c r="J2" s="75"/>
      <c r="K2" s="75"/>
      <c r="L2" s="25"/>
      <c r="M2" s="76" t="s">
        <v>21</v>
      </c>
      <c r="N2" s="76"/>
      <c r="O2" s="76"/>
      <c r="P2" s="76"/>
      <c r="Q2" s="76"/>
      <c r="R2" s="76"/>
      <c r="S2" s="76"/>
      <c r="T2" s="76"/>
      <c r="U2" s="76"/>
      <c r="V2" s="76"/>
      <c r="W2" s="26"/>
      <c r="X2" s="78" t="s">
        <v>22</v>
      </c>
      <c r="Y2" s="78"/>
      <c r="Z2" s="78"/>
      <c r="AA2" s="78"/>
      <c r="AB2" s="78"/>
      <c r="AC2" s="78"/>
      <c r="AD2" s="78"/>
      <c r="AE2" s="78"/>
      <c r="AF2" s="78"/>
      <c r="AG2" s="27"/>
      <c r="AH2" s="77" t="s">
        <v>76</v>
      </c>
      <c r="AI2" s="77"/>
      <c r="AJ2" s="77"/>
      <c r="AK2" s="77"/>
      <c r="AL2" s="77"/>
      <c r="AM2" s="77"/>
      <c r="AN2" s="77"/>
      <c r="AO2" s="77"/>
      <c r="AP2" s="77"/>
      <c r="AQ2" s="28"/>
      <c r="AR2" s="78" t="s">
        <v>77</v>
      </c>
      <c r="AS2" s="78"/>
      <c r="AT2" s="78"/>
      <c r="AU2" s="78"/>
      <c r="AV2" s="78"/>
      <c r="AW2" s="78"/>
      <c r="AX2" s="78"/>
      <c r="AY2" s="78"/>
      <c r="AZ2" s="78"/>
      <c r="BA2" s="29"/>
      <c r="BB2" s="74" t="s">
        <v>85</v>
      </c>
      <c r="BC2" s="74"/>
      <c r="BD2" s="74"/>
      <c r="BE2" s="74"/>
      <c r="BF2" s="74"/>
      <c r="BG2" s="74"/>
      <c r="BH2" s="74"/>
      <c r="BI2" s="74"/>
      <c r="BJ2" s="74"/>
      <c r="BK2" s="29"/>
      <c r="BL2" s="78" t="s">
        <v>139</v>
      </c>
      <c r="BM2" s="78"/>
      <c r="BN2" s="78"/>
      <c r="BO2" s="78"/>
      <c r="BP2" s="78"/>
      <c r="BQ2" s="78"/>
      <c r="BR2" s="78"/>
      <c r="BS2" s="78"/>
      <c r="BT2" s="78"/>
      <c r="BU2" s="29"/>
      <c r="BV2" s="74" t="s">
        <v>132</v>
      </c>
      <c r="BW2" s="74"/>
      <c r="BX2" s="74"/>
      <c r="BY2" s="74"/>
      <c r="BZ2" s="74"/>
      <c r="CA2" s="74"/>
      <c r="CB2" s="74"/>
      <c r="CC2" s="74"/>
      <c r="CD2" s="74"/>
      <c r="CE2" s="29"/>
      <c r="CF2" s="78" t="s">
        <v>140</v>
      </c>
      <c r="CG2" s="78"/>
      <c r="CH2" s="78"/>
      <c r="CI2" s="78"/>
      <c r="CJ2" s="78"/>
      <c r="CK2" s="78"/>
      <c r="CL2" s="78"/>
      <c r="CM2" s="78"/>
      <c r="CN2" s="78"/>
      <c r="CO2" s="29"/>
      <c r="CP2" s="74" t="s">
        <v>85</v>
      </c>
      <c r="CQ2" s="74"/>
      <c r="CR2" s="74"/>
      <c r="CS2" s="74"/>
      <c r="CT2" s="74"/>
      <c r="CU2" s="74"/>
      <c r="CV2" s="74"/>
      <c r="CW2" s="74"/>
      <c r="CX2" s="74"/>
      <c r="CY2" s="29"/>
    </row>
    <row r="3" spans="1:103">
      <c r="B3" s="24" t="s">
        <v>2</v>
      </c>
      <c r="C3" s="24" t="s">
        <v>1</v>
      </c>
      <c r="D3" s="24" t="s">
        <v>11</v>
      </c>
      <c r="E3" s="24" t="s">
        <v>0</v>
      </c>
      <c r="F3" s="24" t="s">
        <v>12</v>
      </c>
      <c r="G3" s="24"/>
      <c r="H3" s="24"/>
      <c r="I3" s="24"/>
      <c r="J3" s="24" t="s">
        <v>13</v>
      </c>
      <c r="K3" s="24" t="s">
        <v>14</v>
      </c>
      <c r="L3" s="24"/>
      <c r="M3" s="24" t="s">
        <v>2</v>
      </c>
      <c r="N3" s="24" t="s">
        <v>1</v>
      </c>
      <c r="O3" s="24" t="s">
        <v>11</v>
      </c>
      <c r="P3" s="24" t="s">
        <v>0</v>
      </c>
      <c r="Q3" s="24" t="s">
        <v>12</v>
      </c>
      <c r="R3" s="24"/>
      <c r="S3" s="24"/>
      <c r="T3" s="24"/>
      <c r="U3" s="24" t="s">
        <v>13</v>
      </c>
      <c r="V3" s="24" t="s">
        <v>14</v>
      </c>
      <c r="W3" s="24"/>
      <c r="X3" s="24" t="s">
        <v>2</v>
      </c>
      <c r="Y3" s="24" t="s">
        <v>11</v>
      </c>
      <c r="Z3" s="24" t="s">
        <v>0</v>
      </c>
      <c r="AA3" s="24" t="s">
        <v>12</v>
      </c>
      <c r="AB3" s="24"/>
      <c r="AC3" s="24"/>
      <c r="AD3" s="24"/>
      <c r="AE3" s="24" t="s">
        <v>13</v>
      </c>
      <c r="AF3" s="24" t="s">
        <v>14</v>
      </c>
      <c r="AG3" s="24"/>
      <c r="AH3" s="24" t="s">
        <v>2</v>
      </c>
      <c r="AI3" s="24" t="s">
        <v>11</v>
      </c>
      <c r="AJ3" s="24" t="s">
        <v>0</v>
      </c>
      <c r="AK3" s="24" t="s">
        <v>12</v>
      </c>
      <c r="AL3" s="24"/>
      <c r="AM3" s="24"/>
      <c r="AN3" s="24"/>
      <c r="AO3" s="24" t="s">
        <v>13</v>
      </c>
      <c r="AP3" s="24" t="s">
        <v>14</v>
      </c>
      <c r="AQ3" s="24"/>
      <c r="AR3" s="24" t="s">
        <v>2</v>
      </c>
      <c r="AS3" s="24" t="s">
        <v>11</v>
      </c>
      <c r="AT3" s="24" t="s">
        <v>0</v>
      </c>
      <c r="AU3" s="24" t="s">
        <v>12</v>
      </c>
      <c r="AV3" s="24"/>
      <c r="AW3" s="24"/>
      <c r="AX3" s="24"/>
      <c r="AY3" s="24" t="s">
        <v>13</v>
      </c>
      <c r="AZ3" s="24" t="s">
        <v>14</v>
      </c>
      <c r="BA3" s="30"/>
      <c r="BB3" s="24" t="s">
        <v>2</v>
      </c>
      <c r="BC3" s="24" t="s">
        <v>11</v>
      </c>
      <c r="BD3" s="24" t="s">
        <v>0</v>
      </c>
      <c r="BE3" s="24" t="s">
        <v>12</v>
      </c>
      <c r="BF3" s="24"/>
      <c r="BG3" s="24"/>
      <c r="BH3" s="24"/>
      <c r="BI3" s="24" t="s">
        <v>13</v>
      </c>
      <c r="BJ3" s="24" t="s">
        <v>14</v>
      </c>
      <c r="BK3" s="30"/>
      <c r="BL3" s="24" t="s">
        <v>2</v>
      </c>
      <c r="BM3" s="24" t="s">
        <v>11</v>
      </c>
      <c r="BN3" s="24" t="s">
        <v>0</v>
      </c>
      <c r="BO3" s="24" t="s">
        <v>12</v>
      </c>
      <c r="BP3" s="24"/>
      <c r="BQ3" s="24"/>
      <c r="BR3" s="24"/>
      <c r="BS3" s="24" t="s">
        <v>13</v>
      </c>
      <c r="BT3" s="24" t="s">
        <v>14</v>
      </c>
      <c r="BU3" s="30"/>
      <c r="BV3" s="24" t="s">
        <v>2</v>
      </c>
      <c r="BW3" s="24" t="s">
        <v>11</v>
      </c>
      <c r="BX3" s="24" t="s">
        <v>0</v>
      </c>
      <c r="BY3" s="24" t="s">
        <v>12</v>
      </c>
      <c r="BZ3" s="24"/>
      <c r="CA3" s="24"/>
      <c r="CB3" s="24"/>
      <c r="CC3" s="24" t="s">
        <v>13</v>
      </c>
      <c r="CD3" s="24" t="s">
        <v>14</v>
      </c>
      <c r="CE3" s="30"/>
      <c r="CF3" s="24" t="s">
        <v>2</v>
      </c>
      <c r="CG3" s="24" t="s">
        <v>11</v>
      </c>
      <c r="CH3" s="24" t="s">
        <v>0</v>
      </c>
      <c r="CI3" s="24" t="s">
        <v>12</v>
      </c>
      <c r="CJ3" s="24"/>
      <c r="CK3" s="24"/>
      <c r="CL3" s="24"/>
      <c r="CM3" s="24" t="s">
        <v>13</v>
      </c>
      <c r="CN3" s="24" t="s">
        <v>14</v>
      </c>
      <c r="CO3" s="30"/>
      <c r="CP3" s="24" t="s">
        <v>2</v>
      </c>
      <c r="CQ3" s="24" t="s">
        <v>11</v>
      </c>
      <c r="CR3" s="24" t="s">
        <v>0</v>
      </c>
      <c r="CS3" s="24" t="s">
        <v>12</v>
      </c>
      <c r="CT3" s="24"/>
      <c r="CU3" s="24"/>
      <c r="CV3" s="24"/>
      <c r="CW3" s="24" t="s">
        <v>13</v>
      </c>
      <c r="CX3" s="24" t="s">
        <v>14</v>
      </c>
      <c r="CY3" s="30"/>
    </row>
    <row r="4" spans="1:103">
      <c r="A4" t="s">
        <v>61</v>
      </c>
      <c r="C4">
        <f>(21.67/5*4)*7.5</f>
        <v>130.02000000000001</v>
      </c>
      <c r="N4">
        <f>(21.67/5*4)*7.5</f>
        <v>130.02000000000001</v>
      </c>
      <c r="U4" s="4"/>
      <c r="V4" s="4"/>
      <c r="W4" s="4"/>
      <c r="X4">
        <f>(21.67/5*4)*7.5</f>
        <v>130.02000000000001</v>
      </c>
      <c r="AE4" s="4"/>
      <c r="AF4" s="4"/>
      <c r="AG4" s="4"/>
      <c r="AH4">
        <f>(21.67/5*4)*7.5</f>
        <v>130.02000000000001</v>
      </c>
      <c r="AO4" s="4"/>
      <c r="AP4" s="4"/>
      <c r="AQ4" s="4"/>
      <c r="AR4">
        <f>(21.67/5*4)*5.5</f>
        <v>95.348000000000013</v>
      </c>
      <c r="AY4" s="4"/>
      <c r="AZ4" s="4"/>
      <c r="BA4" s="4"/>
      <c r="BB4">
        <f>(21.67/5*4)*5.5</f>
        <v>95.348000000000013</v>
      </c>
      <c r="BI4" s="4"/>
      <c r="BJ4" s="4"/>
      <c r="BK4" s="4"/>
      <c r="BL4">
        <f>(21.67/5*4)*5.5</f>
        <v>95.348000000000013</v>
      </c>
      <c r="BS4" s="4"/>
      <c r="BT4" s="4"/>
      <c r="BU4" s="4"/>
      <c r="BV4">
        <f>(21.67/5*4)*5.5</f>
        <v>95.348000000000013</v>
      </c>
      <c r="CC4" s="4"/>
      <c r="CD4" s="4"/>
      <c r="CE4" s="4"/>
      <c r="CF4">
        <f>(21.67/5*4)*5.5</f>
        <v>95.348000000000013</v>
      </c>
      <c r="CM4" s="4"/>
      <c r="CN4" s="4"/>
      <c r="CO4" s="4"/>
      <c r="CP4">
        <f>(21.67/5*4)*5.5</f>
        <v>95.348000000000013</v>
      </c>
      <c r="CW4" s="4"/>
      <c r="CX4" s="4"/>
      <c r="CY4" s="4"/>
    </row>
    <row r="5" spans="1:103">
      <c r="A5" t="s">
        <v>62</v>
      </c>
      <c r="C5">
        <f>21.67*7.5</f>
        <v>162.52500000000001</v>
      </c>
      <c r="F5" s="4"/>
      <c r="G5" s="4"/>
      <c r="H5" s="4"/>
      <c r="I5" s="4"/>
      <c r="N5">
        <f>21.67*7.5</f>
        <v>162.52500000000001</v>
      </c>
      <c r="Q5" s="4"/>
      <c r="R5" s="4"/>
      <c r="S5" s="4"/>
      <c r="T5" s="4"/>
      <c r="U5" s="4"/>
      <c r="V5" s="4"/>
      <c r="W5" s="4"/>
      <c r="X5">
        <f>21.67*7.5</f>
        <v>162.52500000000001</v>
      </c>
      <c r="AA5" s="4"/>
      <c r="AB5" s="4"/>
      <c r="AC5" s="4"/>
      <c r="AD5" s="4"/>
      <c r="AE5" s="4"/>
      <c r="AF5" s="4"/>
      <c r="AG5" s="4"/>
      <c r="AK5" s="4"/>
      <c r="AL5" s="4"/>
      <c r="AM5" s="4"/>
      <c r="AN5" s="4"/>
      <c r="AO5" s="4"/>
      <c r="AP5" s="4"/>
      <c r="AQ5" s="4"/>
      <c r="AU5" s="4"/>
      <c r="AV5" s="4"/>
      <c r="AW5" s="4"/>
      <c r="AX5" s="4"/>
      <c r="AY5" s="4"/>
      <c r="AZ5" s="4"/>
      <c r="BA5" s="4"/>
      <c r="BE5" s="4"/>
      <c r="BF5" s="4"/>
      <c r="BG5" s="4"/>
      <c r="BH5" s="4"/>
      <c r="BI5" s="4"/>
      <c r="BJ5" s="4"/>
      <c r="BK5" s="4"/>
      <c r="BO5" s="4"/>
      <c r="BP5" s="4"/>
      <c r="BQ5" s="4"/>
      <c r="BR5" s="4"/>
      <c r="BS5" s="4"/>
      <c r="BT5" s="4"/>
      <c r="BU5" s="4"/>
      <c r="BY5" s="4"/>
      <c r="BZ5" s="4"/>
      <c r="CA5" s="4"/>
      <c r="CB5" s="4"/>
      <c r="CC5" s="4"/>
      <c r="CD5" s="4"/>
      <c r="CE5" s="4"/>
      <c r="CI5" s="4"/>
      <c r="CJ5" s="4"/>
      <c r="CK5" s="4"/>
      <c r="CL5" s="4"/>
      <c r="CM5" s="4"/>
      <c r="CN5" s="4"/>
      <c r="CO5" s="4"/>
      <c r="CS5" s="4"/>
      <c r="CT5" s="4"/>
      <c r="CU5" s="4"/>
      <c r="CV5" s="4"/>
      <c r="CW5" s="4"/>
      <c r="CX5" s="4"/>
      <c r="CY5" s="4"/>
    </row>
    <row r="6" spans="1:103">
      <c r="A6" t="s">
        <v>95</v>
      </c>
      <c r="F6" s="4"/>
      <c r="G6" s="4"/>
      <c r="H6" s="4"/>
      <c r="I6" s="4"/>
      <c r="Q6" s="4"/>
      <c r="R6" s="4"/>
      <c r="S6" s="4"/>
      <c r="T6" s="4"/>
      <c r="U6" s="4"/>
      <c r="V6" s="4"/>
      <c r="W6" s="4"/>
      <c r="X6">
        <f>21.67*7.5</f>
        <v>162.52500000000001</v>
      </c>
      <c r="AA6" s="4"/>
      <c r="AB6" s="4"/>
      <c r="AC6" s="4"/>
      <c r="AD6" s="4"/>
      <c r="AE6" s="4"/>
      <c r="AF6" s="4"/>
      <c r="AG6" s="4"/>
      <c r="AH6">
        <f>21.67*7.5</f>
        <v>162.52500000000001</v>
      </c>
      <c r="AK6" s="4"/>
      <c r="AL6" s="4"/>
      <c r="AM6" s="4"/>
      <c r="AN6" s="4"/>
      <c r="AO6" s="4"/>
      <c r="AP6" s="4"/>
      <c r="AQ6" s="4"/>
      <c r="AR6">
        <f>21.67*6</f>
        <v>130.02000000000001</v>
      </c>
      <c r="AU6" s="4"/>
      <c r="AV6" s="4"/>
      <c r="AW6" s="4"/>
      <c r="AX6" s="4"/>
      <c r="AY6" s="4"/>
      <c r="AZ6" s="4"/>
      <c r="BA6" s="4"/>
      <c r="BB6">
        <f>21.67*6</f>
        <v>130.02000000000001</v>
      </c>
      <c r="BE6" s="4"/>
      <c r="BF6" s="4"/>
      <c r="BG6" s="4"/>
      <c r="BH6" s="4"/>
      <c r="BI6" s="4"/>
      <c r="BJ6" s="4"/>
      <c r="BK6" s="4"/>
      <c r="BL6">
        <f>21.67*6</f>
        <v>130.02000000000001</v>
      </c>
      <c r="BO6" s="4"/>
      <c r="BP6" s="4"/>
      <c r="BQ6" s="4"/>
      <c r="BR6" s="4"/>
      <c r="BS6" s="4"/>
      <c r="BT6" s="4"/>
      <c r="BU6" s="4"/>
      <c r="BV6">
        <f>21.67*6</f>
        <v>130.02000000000001</v>
      </c>
      <c r="BY6" s="4"/>
      <c r="BZ6" s="4"/>
      <c r="CA6" s="4"/>
      <c r="CB6" s="4"/>
      <c r="CC6" s="4"/>
      <c r="CD6" s="4"/>
      <c r="CE6" s="4"/>
      <c r="CF6">
        <f>21.67*6</f>
        <v>130.02000000000001</v>
      </c>
      <c r="CI6" s="4"/>
      <c r="CJ6" s="4"/>
      <c r="CK6" s="4"/>
      <c r="CL6" s="4"/>
      <c r="CM6" s="4"/>
      <c r="CN6" s="4"/>
      <c r="CO6" s="4"/>
      <c r="CP6">
        <f>21.67*6</f>
        <v>130.02000000000001</v>
      </c>
      <c r="CS6" s="4"/>
      <c r="CT6" s="4"/>
      <c r="CU6" s="4"/>
      <c r="CV6" s="4"/>
      <c r="CW6" s="4"/>
      <c r="CX6" s="4"/>
      <c r="CY6" s="4"/>
    </row>
    <row r="7" spans="1:103">
      <c r="A7" t="s">
        <v>63</v>
      </c>
      <c r="C7">
        <f>21.67*7.5</f>
        <v>162.52500000000001</v>
      </c>
      <c r="F7" s="4"/>
      <c r="G7" s="4"/>
      <c r="H7" s="4"/>
      <c r="I7" s="4"/>
      <c r="N7">
        <f>21.67*7.5</f>
        <v>162.52500000000001</v>
      </c>
      <c r="Q7" s="4"/>
      <c r="R7" s="4"/>
      <c r="S7" s="4"/>
      <c r="T7" s="4"/>
      <c r="U7" s="4"/>
      <c r="V7" s="4"/>
      <c r="W7" s="4"/>
      <c r="X7">
        <f>21.67*7.5</f>
        <v>162.52500000000001</v>
      </c>
      <c r="AA7" s="4"/>
      <c r="AB7" s="4"/>
      <c r="AC7" s="4"/>
      <c r="AD7" s="4"/>
      <c r="AE7" s="4"/>
      <c r="AF7" s="4"/>
      <c r="AG7" s="4"/>
      <c r="AH7">
        <f>21.67*7.5</f>
        <v>162.52500000000001</v>
      </c>
      <c r="AK7" s="4"/>
      <c r="AL7" s="4"/>
      <c r="AM7" s="4"/>
      <c r="AN7" s="4"/>
      <c r="AO7" s="4"/>
      <c r="AP7" s="4"/>
      <c r="AQ7" s="4"/>
      <c r="AR7">
        <f>21.67*6</f>
        <v>130.02000000000001</v>
      </c>
      <c r="AU7" s="4"/>
      <c r="AV7" s="4"/>
      <c r="AW7" s="4"/>
      <c r="AX7" s="4"/>
      <c r="AY7" s="4"/>
      <c r="AZ7" s="4"/>
      <c r="BA7" s="4"/>
      <c r="BB7">
        <f>21.67*6</f>
        <v>130.02000000000001</v>
      </c>
      <c r="BE7" s="4"/>
      <c r="BF7" s="4"/>
      <c r="BG7" s="4"/>
      <c r="BH7" s="4"/>
      <c r="BI7" s="4"/>
      <c r="BJ7" s="4"/>
      <c r="BK7" s="4"/>
      <c r="BL7">
        <f>21.67*6</f>
        <v>130.02000000000001</v>
      </c>
      <c r="BO7" s="4"/>
      <c r="BP7" s="4"/>
      <c r="BQ7" s="4"/>
      <c r="BR7" s="4"/>
      <c r="BS7" s="4"/>
      <c r="BT7" s="4"/>
      <c r="BU7" s="4"/>
      <c r="BV7">
        <f>21.67*6</f>
        <v>130.02000000000001</v>
      </c>
      <c r="BY7" s="4"/>
      <c r="BZ7" s="4"/>
      <c r="CA7" s="4"/>
      <c r="CB7" s="4"/>
      <c r="CC7" s="4"/>
      <c r="CD7" s="4"/>
      <c r="CE7" s="4"/>
      <c r="CF7">
        <f>21.67*6</f>
        <v>130.02000000000001</v>
      </c>
      <c r="CI7" s="4"/>
      <c r="CJ7" s="4"/>
      <c r="CK7" s="4"/>
      <c r="CL7" s="4"/>
      <c r="CM7" s="4"/>
      <c r="CN7" s="4"/>
      <c r="CO7" s="4"/>
      <c r="CP7">
        <f>21.67*6</f>
        <v>130.02000000000001</v>
      </c>
      <c r="CS7" s="4"/>
      <c r="CT7" s="4"/>
      <c r="CU7" s="4"/>
      <c r="CV7" s="4"/>
      <c r="CW7" s="4"/>
      <c r="CX7" s="4"/>
      <c r="CY7" s="4"/>
    </row>
    <row r="8" spans="1:103">
      <c r="A8" t="s">
        <v>78</v>
      </c>
      <c r="B8">
        <f>21.67*7.5/2</f>
        <v>81.262500000000003</v>
      </c>
      <c r="F8" s="4"/>
      <c r="G8" s="4"/>
      <c r="H8" s="4"/>
      <c r="I8" s="4"/>
      <c r="M8">
        <f>21.67*7.5/2</f>
        <v>81.262500000000003</v>
      </c>
      <c r="Q8" s="4"/>
      <c r="R8" s="4"/>
      <c r="S8" s="4"/>
      <c r="T8" s="4"/>
      <c r="U8" s="4"/>
      <c r="V8" s="4"/>
      <c r="W8" s="4"/>
      <c r="X8">
        <f>21.67*7.5/2</f>
        <v>81.262500000000003</v>
      </c>
      <c r="AA8" s="4"/>
      <c r="AB8" s="4"/>
      <c r="AC8" s="4"/>
      <c r="AD8" s="4"/>
      <c r="AE8" s="4"/>
      <c r="AF8" s="4"/>
      <c r="AG8" s="4"/>
      <c r="AH8">
        <f>21.67*7.5/2</f>
        <v>81.262500000000003</v>
      </c>
      <c r="AK8" s="4"/>
      <c r="AL8" s="4"/>
      <c r="AM8" s="4"/>
      <c r="AN8" s="4"/>
      <c r="AO8" s="4"/>
      <c r="AP8" s="4"/>
      <c r="AQ8" s="4"/>
      <c r="AU8" s="4"/>
      <c r="AV8" s="4"/>
      <c r="AW8" s="4"/>
      <c r="AX8" s="4"/>
      <c r="AY8" s="4"/>
      <c r="AZ8" s="4"/>
      <c r="BA8" s="4"/>
      <c r="BE8" s="4"/>
      <c r="BF8" s="4"/>
      <c r="BG8" s="4"/>
      <c r="BH8" s="4"/>
      <c r="BI8" s="4"/>
      <c r="BJ8" s="4"/>
      <c r="BK8" s="4"/>
      <c r="BO8" s="4"/>
      <c r="BP8" s="4"/>
      <c r="BQ8" s="4"/>
      <c r="BR8" s="4"/>
      <c r="BS8" s="4"/>
      <c r="BT8" s="4"/>
      <c r="BU8" s="4"/>
      <c r="BY8" s="4"/>
      <c r="BZ8" s="4"/>
      <c r="CA8" s="4"/>
      <c r="CB8" s="4"/>
      <c r="CC8" s="4"/>
      <c r="CD8" s="4"/>
      <c r="CE8" s="4"/>
      <c r="CI8" s="4"/>
      <c r="CJ8" s="4"/>
      <c r="CK8" s="4"/>
      <c r="CL8" s="4"/>
      <c r="CM8" s="4"/>
      <c r="CN8" s="4"/>
      <c r="CO8" s="4"/>
      <c r="CS8" s="4"/>
      <c r="CT8" s="4"/>
      <c r="CU8" s="4"/>
      <c r="CV8" s="4"/>
      <c r="CW8" s="4"/>
      <c r="CX8" s="4"/>
      <c r="CY8" s="4"/>
    </row>
    <row r="9" spans="1:103">
      <c r="A9" t="s">
        <v>64</v>
      </c>
      <c r="B9">
        <f>21.67*7.5</f>
        <v>162.52500000000001</v>
      </c>
      <c r="F9" s="4"/>
      <c r="G9" s="4"/>
      <c r="H9" s="4"/>
      <c r="I9" s="4"/>
      <c r="M9">
        <f>21.67*7.5</f>
        <v>162.52500000000001</v>
      </c>
      <c r="Q9" s="4"/>
      <c r="R9" s="4"/>
      <c r="S9" s="4"/>
      <c r="T9" s="4"/>
      <c r="U9" s="4"/>
      <c r="V9" s="4"/>
      <c r="W9" s="4"/>
      <c r="X9">
        <f>21.67*7.5</f>
        <v>162.52500000000001</v>
      </c>
      <c r="AA9" s="4"/>
      <c r="AB9" s="4"/>
      <c r="AC9" s="4"/>
      <c r="AD9" s="4"/>
      <c r="AE9" s="4"/>
      <c r="AF9" s="4"/>
      <c r="AG9" s="4"/>
      <c r="AH9">
        <f>21.67*7.5</f>
        <v>162.52500000000001</v>
      </c>
      <c r="AK9" s="4"/>
      <c r="AL9" s="4"/>
      <c r="AM9" s="4"/>
      <c r="AN9" s="4"/>
      <c r="AO9" s="4"/>
      <c r="AP9" s="4"/>
      <c r="AQ9" s="4"/>
      <c r="AR9">
        <f>21.67*6</f>
        <v>130.02000000000001</v>
      </c>
      <c r="AU9" s="4"/>
      <c r="AV9" s="4"/>
      <c r="AW9" s="4"/>
      <c r="AX9" s="4"/>
      <c r="AY9" s="4"/>
      <c r="AZ9" s="4"/>
      <c r="BA9" s="4"/>
      <c r="BB9">
        <f>21.67*6</f>
        <v>130.02000000000001</v>
      </c>
      <c r="BE9" s="4"/>
      <c r="BF9" s="4"/>
      <c r="BG9" s="4"/>
      <c r="BH9" s="4"/>
      <c r="BI9" s="4"/>
      <c r="BJ9" s="4"/>
      <c r="BK9" s="4"/>
      <c r="BL9">
        <f>21.67*6</f>
        <v>130.02000000000001</v>
      </c>
      <c r="BO9" s="4"/>
      <c r="BP9" s="4"/>
      <c r="BQ9" s="4"/>
      <c r="BR9" s="4"/>
      <c r="BS9" s="4"/>
      <c r="BT9" s="4"/>
      <c r="BU9" s="4"/>
      <c r="BV9">
        <f>21.67*6</f>
        <v>130.02000000000001</v>
      </c>
      <c r="BY9" s="4"/>
      <c r="BZ9" s="4"/>
      <c r="CA9" s="4"/>
      <c r="CB9" s="4"/>
      <c r="CC9" s="4"/>
      <c r="CD9" s="4"/>
      <c r="CE9" s="4"/>
      <c r="CF9">
        <f>21.67*6</f>
        <v>130.02000000000001</v>
      </c>
      <c r="CI9" s="4"/>
      <c r="CJ9" s="4"/>
      <c r="CK9" s="4"/>
      <c r="CL9" s="4"/>
      <c r="CM9" s="4"/>
      <c r="CN9" s="4"/>
      <c r="CO9" s="4"/>
      <c r="CP9">
        <f>21.67*6</f>
        <v>130.02000000000001</v>
      </c>
      <c r="CS9" s="4"/>
      <c r="CT9" s="4"/>
      <c r="CU9" s="4"/>
      <c r="CV9" s="4"/>
      <c r="CW9" s="4"/>
      <c r="CX9" s="4"/>
      <c r="CY9" s="4"/>
    </row>
    <row r="10" spans="1:103">
      <c r="A10" t="s">
        <v>65</v>
      </c>
      <c r="E10">
        <f>21.67*7.5</f>
        <v>162.52500000000001</v>
      </c>
      <c r="F10" s="4"/>
      <c r="G10" s="4"/>
      <c r="H10" s="4"/>
      <c r="I10" s="4"/>
      <c r="P10">
        <f>21.67*7.5</f>
        <v>162.52500000000001</v>
      </c>
      <c r="Q10" s="4"/>
      <c r="R10" s="4"/>
      <c r="S10" s="4"/>
      <c r="T10" s="4"/>
      <c r="U10" s="4"/>
      <c r="V10" s="4"/>
      <c r="W10" s="4"/>
      <c r="Z10">
        <f>21.67*7.5</f>
        <v>162.52500000000001</v>
      </c>
      <c r="AA10" s="4"/>
      <c r="AB10" s="4"/>
      <c r="AC10" s="4"/>
      <c r="AD10" s="4"/>
      <c r="AE10" s="4"/>
      <c r="AF10" s="4"/>
      <c r="AG10" s="4"/>
      <c r="AJ10">
        <f>21.67*7.5</f>
        <v>162.52500000000001</v>
      </c>
      <c r="AK10" s="4"/>
      <c r="AL10" s="4"/>
      <c r="AM10" s="4"/>
      <c r="AN10" s="4"/>
      <c r="AO10" s="4"/>
      <c r="AP10" s="4"/>
      <c r="AQ10" s="4"/>
      <c r="AT10">
        <f>21.67*7</f>
        <v>151.69</v>
      </c>
      <c r="AU10" s="4"/>
      <c r="AV10" s="4"/>
      <c r="AW10" s="4"/>
      <c r="AX10" s="4"/>
      <c r="AY10" s="4"/>
      <c r="AZ10" s="4"/>
      <c r="BA10" s="4"/>
      <c r="BD10">
        <f>21.67*7</f>
        <v>151.69</v>
      </c>
      <c r="BE10" s="4"/>
      <c r="BF10" s="4"/>
      <c r="BG10" s="4"/>
      <c r="BH10" s="4"/>
      <c r="BI10" s="4"/>
      <c r="BJ10" s="4"/>
      <c r="BK10" s="4"/>
      <c r="BN10">
        <f>21.67*7</f>
        <v>151.69</v>
      </c>
      <c r="BO10" s="4"/>
      <c r="BP10" s="4"/>
      <c r="BQ10" s="4"/>
      <c r="BR10" s="4"/>
      <c r="BS10" s="4"/>
      <c r="BT10" s="4"/>
      <c r="BU10" s="4"/>
      <c r="BX10">
        <f>21.67*7</f>
        <v>151.69</v>
      </c>
      <c r="BY10" s="4"/>
      <c r="BZ10" s="4"/>
      <c r="CA10" s="4"/>
      <c r="CB10" s="4"/>
      <c r="CC10" s="4"/>
      <c r="CD10" s="4"/>
      <c r="CE10" s="4"/>
      <c r="CH10">
        <f>21.67*7</f>
        <v>151.69</v>
      </c>
      <c r="CI10" s="4"/>
      <c r="CJ10" s="4"/>
      <c r="CK10" s="4"/>
      <c r="CL10" s="4"/>
      <c r="CM10" s="4"/>
      <c r="CN10" s="4"/>
      <c r="CO10" s="4"/>
      <c r="CR10">
        <f>21.67*7</f>
        <v>151.69</v>
      </c>
      <c r="CS10" s="4"/>
      <c r="CT10" s="4"/>
      <c r="CU10" s="4"/>
      <c r="CV10" s="4"/>
      <c r="CW10" s="4"/>
      <c r="CX10" s="4"/>
      <c r="CY10" s="4"/>
    </row>
    <row r="11" spans="1:103">
      <c r="A11" t="s">
        <v>66</v>
      </c>
      <c r="E11">
        <f>21.67*7.5</f>
        <v>162.52500000000001</v>
      </c>
      <c r="F11" s="4"/>
      <c r="G11" s="4"/>
      <c r="H11" s="4"/>
      <c r="I11" s="4"/>
      <c r="P11">
        <f>21.67*7.5</f>
        <v>162.52500000000001</v>
      </c>
      <c r="Q11" s="4"/>
      <c r="R11" s="4"/>
      <c r="S11" s="4"/>
      <c r="T11" s="4"/>
      <c r="U11" s="4"/>
      <c r="V11" s="4"/>
      <c r="W11" s="4"/>
      <c r="Z11">
        <f>21.67*7.5</f>
        <v>162.52500000000001</v>
      </c>
      <c r="AA11" s="4"/>
      <c r="AB11" s="4"/>
      <c r="AC11" s="4"/>
      <c r="AD11" s="4"/>
      <c r="AE11" s="4"/>
      <c r="AF11" s="4"/>
      <c r="AG11" s="4"/>
      <c r="AJ11">
        <f>21.67*7.5</f>
        <v>162.52500000000001</v>
      </c>
      <c r="AK11" s="4"/>
      <c r="AL11" s="4"/>
      <c r="AM11" s="4"/>
      <c r="AN11" s="4"/>
      <c r="AO11" s="4"/>
      <c r="AP11" s="4"/>
      <c r="AQ11" s="4"/>
      <c r="AT11">
        <f>21.67*7</f>
        <v>151.69</v>
      </c>
      <c r="AU11" s="4"/>
      <c r="AV11" s="4"/>
      <c r="AW11" s="4"/>
      <c r="AX11" s="4"/>
      <c r="AY11" s="4"/>
      <c r="AZ11" s="4"/>
      <c r="BA11" s="4"/>
      <c r="BD11">
        <f>21.67*7</f>
        <v>151.69</v>
      </c>
      <c r="BE11" s="4"/>
      <c r="BF11" s="4"/>
      <c r="BG11" s="4"/>
      <c r="BH11" s="4"/>
      <c r="BI11" s="4"/>
      <c r="BJ11" s="4"/>
      <c r="BK11" s="4"/>
      <c r="BN11">
        <f>21.67*7</f>
        <v>151.69</v>
      </c>
      <c r="BO11" s="4"/>
      <c r="BP11" s="4"/>
      <c r="BQ11" s="4"/>
      <c r="BR11" s="4"/>
      <c r="BS11" s="4"/>
      <c r="BT11" s="4"/>
      <c r="BU11" s="4"/>
      <c r="BX11">
        <f>21.67*7</f>
        <v>151.69</v>
      </c>
      <c r="BY11" s="4"/>
      <c r="BZ11" s="4"/>
      <c r="CA11" s="4"/>
      <c r="CB11" s="4"/>
      <c r="CC11" s="4"/>
      <c r="CD11" s="4"/>
      <c r="CE11" s="4"/>
      <c r="CH11">
        <f>21.67*7</f>
        <v>151.69</v>
      </c>
      <c r="CI11" s="4"/>
      <c r="CJ11" s="4"/>
      <c r="CK11" s="4"/>
      <c r="CL11" s="4"/>
      <c r="CM11" s="4"/>
      <c r="CN11" s="4"/>
      <c r="CO11" s="4"/>
      <c r="CR11">
        <f>21.67*7</f>
        <v>151.69</v>
      </c>
      <c r="CS11" s="4"/>
      <c r="CT11" s="4"/>
      <c r="CU11" s="4"/>
      <c r="CV11" s="4"/>
      <c r="CW11" s="4"/>
      <c r="CX11" s="4"/>
      <c r="CY11" s="4"/>
    </row>
    <row r="12" spans="1:103">
      <c r="A12" t="s">
        <v>67</v>
      </c>
      <c r="E12">
        <f>21.67*7.5</f>
        <v>162.52500000000001</v>
      </c>
      <c r="F12" s="4"/>
      <c r="G12" s="4"/>
      <c r="H12" s="4"/>
      <c r="I12" s="4"/>
      <c r="P12">
        <f>21.67*7.5</f>
        <v>162.52500000000001</v>
      </c>
      <c r="Q12" s="4"/>
      <c r="R12" s="4"/>
      <c r="S12" s="4"/>
      <c r="T12" s="4"/>
      <c r="U12" s="4"/>
      <c r="V12" s="4"/>
      <c r="W12" s="4"/>
      <c r="Z12">
        <f>21.67*7.5</f>
        <v>162.52500000000001</v>
      </c>
      <c r="AA12" s="4"/>
      <c r="AB12" s="4"/>
      <c r="AC12" s="4"/>
      <c r="AD12" s="4"/>
      <c r="AE12" s="4"/>
      <c r="AF12" s="4"/>
      <c r="AG12" s="4"/>
      <c r="AJ12">
        <f>21.67*7.5</f>
        <v>162.52500000000001</v>
      </c>
      <c r="AK12" s="4"/>
      <c r="AL12" s="4"/>
      <c r="AM12" s="4"/>
      <c r="AN12" s="4"/>
      <c r="AO12" s="4"/>
      <c r="AP12" s="4"/>
      <c r="AQ12" s="4"/>
      <c r="AT12">
        <f>21.67*7</f>
        <v>151.69</v>
      </c>
      <c r="AU12" s="4"/>
      <c r="AV12" s="4"/>
      <c r="AW12" s="4"/>
      <c r="AX12" s="4"/>
      <c r="AY12" s="4"/>
      <c r="AZ12" s="4"/>
      <c r="BA12" s="4"/>
      <c r="BD12">
        <f>21.67*7</f>
        <v>151.69</v>
      </c>
      <c r="BE12" s="4"/>
      <c r="BF12" s="4"/>
      <c r="BG12" s="4"/>
      <c r="BH12" s="4"/>
      <c r="BI12" s="4"/>
      <c r="BJ12" s="4"/>
      <c r="BK12" s="4"/>
      <c r="BN12">
        <f>21.67*7</f>
        <v>151.69</v>
      </c>
      <c r="BO12" s="4"/>
      <c r="BP12" s="4"/>
      <c r="BQ12" s="4"/>
      <c r="BR12" s="4"/>
      <c r="BS12" s="4"/>
      <c r="BT12" s="4"/>
      <c r="BU12" s="4"/>
      <c r="BX12">
        <f>21.67*7</f>
        <v>151.69</v>
      </c>
      <c r="BY12" s="4"/>
      <c r="BZ12" s="4"/>
      <c r="CA12" s="4"/>
      <c r="CB12" s="4"/>
      <c r="CC12" s="4"/>
      <c r="CD12" s="4"/>
      <c r="CE12" s="4"/>
      <c r="CH12">
        <f>21.67*7</f>
        <v>151.69</v>
      </c>
      <c r="CI12" s="4"/>
      <c r="CJ12" s="4"/>
      <c r="CK12" s="4"/>
      <c r="CL12" s="4"/>
      <c r="CM12" s="4"/>
      <c r="CN12" s="4"/>
      <c r="CO12" s="4"/>
      <c r="CR12">
        <f>21.67*7</f>
        <v>151.69</v>
      </c>
      <c r="CS12" s="4"/>
      <c r="CT12" s="4"/>
      <c r="CU12" s="4"/>
      <c r="CV12" s="4"/>
      <c r="CW12" s="4"/>
      <c r="CX12" s="4"/>
      <c r="CY12" s="4"/>
    </row>
    <row r="13" spans="1:103">
      <c r="A13" t="s">
        <v>68</v>
      </c>
      <c r="F13">
        <f>21.67*7.5</f>
        <v>162.52500000000001</v>
      </c>
      <c r="Q13">
        <f>21.67*7.5</f>
        <v>162.52500000000001</v>
      </c>
      <c r="U13" s="4"/>
      <c r="V13" s="4"/>
      <c r="W13" s="4"/>
      <c r="AA13">
        <f>21.67*7.5</f>
        <v>162.52500000000001</v>
      </c>
      <c r="AE13" s="4"/>
      <c r="AF13" s="4"/>
      <c r="AG13" s="4"/>
      <c r="AK13">
        <f>21.67*7.5</f>
        <v>162.52500000000001</v>
      </c>
      <c r="AO13" s="4"/>
      <c r="AP13" s="4"/>
      <c r="AQ13" s="4"/>
      <c r="AU13">
        <f>21.67*7</f>
        <v>151.69</v>
      </c>
      <c r="AY13" s="4"/>
      <c r="AZ13" s="4"/>
      <c r="BA13" s="4"/>
      <c r="BE13">
        <f>21.67*7</f>
        <v>151.69</v>
      </c>
      <c r="BI13" s="4"/>
      <c r="BJ13" s="4"/>
      <c r="BK13" s="4"/>
      <c r="BO13">
        <f>21.67*7</f>
        <v>151.69</v>
      </c>
      <c r="BS13" s="4"/>
      <c r="BT13" s="4"/>
      <c r="BU13" s="4"/>
      <c r="BY13">
        <f>21.67*7</f>
        <v>151.69</v>
      </c>
      <c r="CC13" s="4"/>
      <c r="CD13" s="4"/>
      <c r="CE13" s="4"/>
      <c r="CI13">
        <f>21.67*7</f>
        <v>151.69</v>
      </c>
      <c r="CM13" s="4"/>
      <c r="CN13" s="4"/>
      <c r="CO13" s="4"/>
      <c r="CS13">
        <f>21.67*7</f>
        <v>151.69</v>
      </c>
      <c r="CW13" s="4"/>
      <c r="CX13" s="4"/>
      <c r="CY13" s="4"/>
    </row>
    <row r="14" spans="1:103">
      <c r="A14" t="s">
        <v>69</v>
      </c>
      <c r="F14">
        <f>21.67*7.5</f>
        <v>162.52500000000001</v>
      </c>
      <c r="Q14">
        <f>21.67*7.5</f>
        <v>162.52500000000001</v>
      </c>
      <c r="U14" s="4"/>
      <c r="V14" s="4"/>
      <c r="W14" s="4"/>
      <c r="AA14">
        <f>21.67*7.5</f>
        <v>162.52500000000001</v>
      </c>
      <c r="AE14" s="4"/>
      <c r="AF14" s="4"/>
      <c r="AG14" s="4"/>
      <c r="AK14">
        <f>21.67*7.5</f>
        <v>162.52500000000001</v>
      </c>
      <c r="AO14" s="4"/>
      <c r="AP14" s="4"/>
      <c r="AQ14" s="4"/>
      <c r="AU14">
        <f>21.67*7</f>
        <v>151.69</v>
      </c>
      <c r="AY14" s="4"/>
      <c r="AZ14" s="4"/>
      <c r="BA14" s="4"/>
      <c r="BE14">
        <f>21.67*7</f>
        <v>151.69</v>
      </c>
      <c r="BI14" s="4"/>
      <c r="BJ14" s="4"/>
      <c r="BK14" s="4"/>
      <c r="BO14">
        <f>21.67*7</f>
        <v>151.69</v>
      </c>
      <c r="BS14" s="4"/>
      <c r="BT14" s="4"/>
      <c r="BU14" s="4"/>
      <c r="BY14">
        <f>21.67*7</f>
        <v>151.69</v>
      </c>
      <c r="CC14" s="4"/>
      <c r="CD14" s="4"/>
      <c r="CE14" s="4"/>
      <c r="CI14">
        <f>21.67*7</f>
        <v>151.69</v>
      </c>
      <c r="CM14" s="4"/>
      <c r="CN14" s="4"/>
      <c r="CO14" s="4"/>
      <c r="CS14">
        <f>21.67*7</f>
        <v>151.69</v>
      </c>
      <c r="CW14" s="4"/>
      <c r="CX14" s="4"/>
      <c r="CY14" s="4"/>
    </row>
    <row r="15" spans="1:103">
      <c r="A15" t="s">
        <v>70</v>
      </c>
      <c r="D15">
        <f>21.67*7.5</f>
        <v>162.52500000000001</v>
      </c>
      <c r="O15">
        <f>21.67*7.5</f>
        <v>162.52500000000001</v>
      </c>
      <c r="U15" s="4"/>
      <c r="V15" s="4"/>
      <c r="W15" s="4"/>
      <c r="Y15">
        <f>21.67*7.5</f>
        <v>162.52500000000001</v>
      </c>
      <c r="AE15" s="4"/>
      <c r="AF15" s="4"/>
      <c r="AG15" s="4"/>
      <c r="AI15">
        <f>21.67*7.5</f>
        <v>162.52500000000001</v>
      </c>
      <c r="AO15" s="4"/>
      <c r="AP15" s="4"/>
      <c r="AQ15" s="4"/>
      <c r="AS15">
        <f>21.67*7</f>
        <v>151.69</v>
      </c>
      <c r="AY15" s="4"/>
      <c r="AZ15" s="4"/>
      <c r="BA15" s="4"/>
      <c r="BC15">
        <f>21.67*7</f>
        <v>151.69</v>
      </c>
      <c r="BI15" s="4"/>
      <c r="BJ15" s="4"/>
      <c r="BK15" s="4"/>
      <c r="BM15">
        <f>21.67*7</f>
        <v>151.69</v>
      </c>
      <c r="BS15" s="4"/>
      <c r="BT15" s="4"/>
      <c r="BU15" s="4"/>
      <c r="BW15">
        <f>21.67*7</f>
        <v>151.69</v>
      </c>
      <c r="CC15" s="4"/>
      <c r="CD15" s="4"/>
      <c r="CE15" s="4"/>
      <c r="CG15">
        <f>21.67*7</f>
        <v>151.69</v>
      </c>
      <c r="CM15" s="4"/>
      <c r="CN15" s="4"/>
      <c r="CO15" s="4"/>
      <c r="CQ15">
        <f>21.67*7</f>
        <v>151.69</v>
      </c>
      <c r="CW15" s="4"/>
      <c r="CX15" s="4"/>
      <c r="CY15" s="4"/>
    </row>
    <row r="16" spans="1:103">
      <c r="A16" t="s">
        <v>71</v>
      </c>
      <c r="J16">
        <f>21.67*7.5</f>
        <v>162.52500000000001</v>
      </c>
      <c r="U16">
        <f>21.67*7.5</f>
        <v>162.52500000000001</v>
      </c>
      <c r="V16" s="4"/>
      <c r="W16" s="4"/>
      <c r="AE16">
        <f>21.67*7.5</f>
        <v>162.52500000000001</v>
      </c>
      <c r="AF16" s="4"/>
      <c r="AG16" s="4"/>
      <c r="AO16">
        <v>0</v>
      </c>
      <c r="AP16" s="4"/>
      <c r="AQ16" s="4"/>
      <c r="AZ16" s="4"/>
      <c r="BA16" s="4"/>
      <c r="BI16">
        <v>0</v>
      </c>
      <c r="BJ16" s="4"/>
      <c r="BK16" s="4"/>
      <c r="BT16" s="4"/>
      <c r="BU16" s="4"/>
      <c r="CC16">
        <v>0</v>
      </c>
      <c r="CD16" s="4"/>
      <c r="CE16" s="4"/>
      <c r="CN16" s="4"/>
      <c r="CO16" s="4"/>
      <c r="CX16" s="4"/>
      <c r="CY16" s="4"/>
    </row>
    <row r="17" spans="1:103">
      <c r="A17" t="s">
        <v>72</v>
      </c>
      <c r="J17">
        <f>21.67*7.5</f>
        <v>162.52500000000001</v>
      </c>
      <c r="U17">
        <f>21.67*7.5</f>
        <v>162.52500000000001</v>
      </c>
      <c r="V17" s="4"/>
      <c r="W17" s="4"/>
      <c r="AE17">
        <f>21.67*7.5</f>
        <v>162.52500000000001</v>
      </c>
      <c r="AF17" s="4"/>
      <c r="AG17" s="4"/>
      <c r="AO17">
        <f>21.67*7.5</f>
        <v>162.52500000000001</v>
      </c>
      <c r="AP17" s="4"/>
      <c r="AQ17" s="4"/>
      <c r="AY17">
        <f t="shared" ref="AY16:AY19" si="0">21.67*7</f>
        <v>151.69</v>
      </c>
      <c r="AZ17" s="4"/>
      <c r="BA17" s="4"/>
      <c r="BI17">
        <f t="shared" ref="BI17:BI19" si="1">21.67*7</f>
        <v>151.69</v>
      </c>
      <c r="BJ17" s="4"/>
      <c r="BK17" s="4"/>
      <c r="BS17">
        <f t="shared" ref="BS17:BS19" si="2">21.67*7</f>
        <v>151.69</v>
      </c>
      <c r="BT17" s="4"/>
      <c r="BU17" s="4"/>
      <c r="CC17">
        <f t="shared" ref="CC17:CC19" si="3">21.67*7</f>
        <v>151.69</v>
      </c>
      <c r="CD17" s="4"/>
      <c r="CE17" s="4"/>
      <c r="CM17">
        <f t="shared" ref="CM17:CM19" si="4">21.67*7</f>
        <v>151.69</v>
      </c>
      <c r="CN17" s="4"/>
      <c r="CO17" s="4"/>
      <c r="CW17">
        <f t="shared" ref="CW17:CX20" si="5">21.67*7</f>
        <v>151.69</v>
      </c>
      <c r="CX17" s="4"/>
      <c r="CY17" s="4"/>
    </row>
    <row r="18" spans="1:103">
      <c r="A18" t="s">
        <v>73</v>
      </c>
      <c r="J18">
        <f>21.67*7.5</f>
        <v>162.52500000000001</v>
      </c>
      <c r="U18">
        <f>21.67*7.5</f>
        <v>162.52500000000001</v>
      </c>
      <c r="V18" s="4"/>
      <c r="W18" s="4"/>
      <c r="AE18">
        <f>21.67*7.5</f>
        <v>162.52500000000001</v>
      </c>
      <c r="AF18" s="4"/>
      <c r="AG18" s="4"/>
      <c r="AO18">
        <f>21.67*7.5</f>
        <v>162.52500000000001</v>
      </c>
      <c r="AP18" s="4"/>
      <c r="AQ18" s="4"/>
      <c r="AY18">
        <f t="shared" si="0"/>
        <v>151.69</v>
      </c>
      <c r="AZ18" s="4"/>
      <c r="BA18" s="4"/>
      <c r="BI18">
        <f t="shared" si="1"/>
        <v>151.69</v>
      </c>
      <c r="BJ18" s="4"/>
      <c r="BK18" s="4"/>
      <c r="BS18">
        <f t="shared" si="2"/>
        <v>151.69</v>
      </c>
      <c r="BT18" s="4"/>
      <c r="BU18" s="4"/>
      <c r="CC18">
        <f t="shared" si="3"/>
        <v>151.69</v>
      </c>
      <c r="CD18" s="4"/>
      <c r="CE18" s="4"/>
      <c r="CM18">
        <f t="shared" si="4"/>
        <v>151.69</v>
      </c>
      <c r="CN18" s="4"/>
      <c r="CO18" s="4"/>
      <c r="CW18">
        <f t="shared" si="5"/>
        <v>151.69</v>
      </c>
      <c r="CX18" s="4"/>
      <c r="CY18" s="4"/>
    </row>
    <row r="19" spans="1:103">
      <c r="A19" t="s">
        <v>74</v>
      </c>
      <c r="J19">
        <f>21.67*7.5</f>
        <v>162.52500000000001</v>
      </c>
      <c r="U19">
        <f>21.67*7.5</f>
        <v>162.52500000000001</v>
      </c>
      <c r="V19" s="4"/>
      <c r="W19" s="4"/>
      <c r="AE19">
        <f>21.67*7.5</f>
        <v>162.52500000000001</v>
      </c>
      <c r="AF19" s="4"/>
      <c r="AG19" s="4"/>
      <c r="AO19">
        <f>21.67*7.5</f>
        <v>162.52500000000001</v>
      </c>
      <c r="AP19" s="4"/>
      <c r="AQ19" s="4"/>
      <c r="AY19">
        <f t="shared" si="0"/>
        <v>151.69</v>
      </c>
      <c r="AZ19" s="4"/>
      <c r="BA19" s="4"/>
      <c r="BI19">
        <f t="shared" si="1"/>
        <v>151.69</v>
      </c>
      <c r="BJ19" s="4"/>
      <c r="BK19" s="4"/>
      <c r="BS19">
        <f t="shared" si="2"/>
        <v>151.69</v>
      </c>
      <c r="BT19" s="4"/>
      <c r="BU19" s="4"/>
      <c r="CC19">
        <f t="shared" si="3"/>
        <v>151.69</v>
      </c>
      <c r="CD19" s="4"/>
      <c r="CE19" s="4"/>
      <c r="CM19">
        <f t="shared" si="4"/>
        <v>151.69</v>
      </c>
      <c r="CN19" s="4"/>
      <c r="CO19" s="4"/>
      <c r="CW19">
        <f t="shared" si="5"/>
        <v>151.69</v>
      </c>
      <c r="CX19" s="4"/>
      <c r="CY19" s="4"/>
    </row>
    <row r="20" spans="1:103">
      <c r="A20" t="s">
        <v>75</v>
      </c>
      <c r="F20" s="4"/>
      <c r="G20" s="4"/>
      <c r="H20" s="4"/>
      <c r="I20" s="4"/>
      <c r="K20">
        <f>21.67*7.5</f>
        <v>162.52500000000001</v>
      </c>
      <c r="L20"/>
      <c r="Q20" s="4"/>
      <c r="R20" s="4"/>
      <c r="S20" s="4"/>
      <c r="T20" s="4"/>
      <c r="U20" s="4"/>
      <c r="V20">
        <f>21.67*7.5</f>
        <v>162.52500000000001</v>
      </c>
      <c r="AA20" s="4"/>
      <c r="AB20" s="4"/>
      <c r="AC20" s="4"/>
      <c r="AD20" s="4"/>
      <c r="AE20" s="4"/>
      <c r="AF20">
        <f>21.67*7.5</f>
        <v>162.52500000000001</v>
      </c>
      <c r="AK20" s="4"/>
      <c r="AL20" s="4"/>
      <c r="AM20" s="4"/>
      <c r="AN20" s="4"/>
      <c r="AO20" s="4"/>
      <c r="AP20">
        <f>21.67*7.5</f>
        <v>162.52500000000001</v>
      </c>
      <c r="AU20" s="4"/>
      <c r="AV20" s="4"/>
      <c r="AW20" s="4"/>
      <c r="AX20" s="4"/>
      <c r="AY20" s="4"/>
      <c r="AZ20">
        <f t="shared" ref="AZ20" si="6">21.67*7</f>
        <v>151.69</v>
      </c>
      <c r="BE20" s="4"/>
      <c r="BF20" s="4"/>
      <c r="BG20" s="4"/>
      <c r="BH20" s="4"/>
      <c r="BI20" s="4"/>
      <c r="BJ20">
        <f t="shared" ref="BJ20" si="7">21.67*7</f>
        <v>151.69</v>
      </c>
      <c r="BO20" s="4"/>
      <c r="BP20" s="4"/>
      <c r="BQ20" s="4"/>
      <c r="BR20" s="4"/>
      <c r="BS20" s="4"/>
      <c r="BT20">
        <f t="shared" ref="BT20" si="8">21.67*7</f>
        <v>151.69</v>
      </c>
      <c r="BY20" s="4"/>
      <c r="BZ20" s="4"/>
      <c r="CA20" s="4"/>
      <c r="CB20" s="4"/>
      <c r="CC20" s="4"/>
      <c r="CD20">
        <f t="shared" ref="CD20" si="9">21.67*7</f>
        <v>151.69</v>
      </c>
      <c r="CI20" s="4"/>
      <c r="CJ20" s="4"/>
      <c r="CK20" s="4"/>
      <c r="CL20" s="4"/>
      <c r="CM20" s="4"/>
      <c r="CN20">
        <f t="shared" ref="CN20" si="10">21.67*7</f>
        <v>151.69</v>
      </c>
      <c r="CS20" s="4"/>
      <c r="CT20" s="4"/>
      <c r="CU20" s="4"/>
      <c r="CV20" s="4"/>
      <c r="CW20" s="4"/>
      <c r="CX20">
        <f t="shared" si="5"/>
        <v>151.69</v>
      </c>
    </row>
    <row r="21" spans="1:103" ht="15" thickBot="1">
      <c r="A21" s="1" t="s">
        <v>3</v>
      </c>
      <c r="B21" s="1">
        <f>SUM(B4:B20)</f>
        <v>243.78750000000002</v>
      </c>
      <c r="C21" s="1">
        <f>SUM(C4:C20)</f>
        <v>455.07000000000005</v>
      </c>
      <c r="D21" s="1">
        <f>SUM(D4:D20)</f>
        <v>162.52500000000001</v>
      </c>
      <c r="E21" s="1">
        <f>SUM(E4:E20)</f>
        <v>487.57500000000005</v>
      </c>
      <c r="F21" s="1">
        <f>SUM(F4:F20)</f>
        <v>325.05</v>
      </c>
      <c r="G21" s="1"/>
      <c r="H21" s="1"/>
      <c r="I21" s="1"/>
      <c r="J21" s="1">
        <f>SUM(J4:J20)</f>
        <v>650.1</v>
      </c>
      <c r="K21" s="1">
        <f>SUM(K4:K20)</f>
        <v>162.52500000000001</v>
      </c>
      <c r="L21" s="1"/>
      <c r="M21" s="1">
        <f>SUM(M4:M20)</f>
        <v>243.78750000000002</v>
      </c>
      <c r="N21" s="1">
        <f>SUM(N4:N20)</f>
        <v>455.07000000000005</v>
      </c>
      <c r="O21" s="1">
        <f>SUM(O4:O20)</f>
        <v>162.52500000000001</v>
      </c>
      <c r="P21" s="1">
        <f>SUM(P4:P20)</f>
        <v>487.57500000000005</v>
      </c>
      <c r="Q21" s="1">
        <f>SUM(Q4:Q20)</f>
        <v>325.05</v>
      </c>
      <c r="R21" s="1"/>
      <c r="S21" s="1"/>
      <c r="T21" s="1"/>
      <c r="U21" s="1">
        <f>SUM(U4:U20)</f>
        <v>650.1</v>
      </c>
      <c r="V21" s="1">
        <f>SUM(V4:V20)</f>
        <v>162.52500000000001</v>
      </c>
      <c r="W21" s="1"/>
      <c r="X21" s="1">
        <f>SUM(X4:X20)</f>
        <v>861.38250000000005</v>
      </c>
      <c r="Y21" s="1">
        <f>SUM(Y4:Y20)</f>
        <v>162.52500000000001</v>
      </c>
      <c r="Z21" s="1">
        <f>SUM(Z4:Z20)</f>
        <v>487.57500000000005</v>
      </c>
      <c r="AA21" s="1">
        <f>SUM(AA4:AA20)</f>
        <v>325.05</v>
      </c>
      <c r="AB21" s="1"/>
      <c r="AC21" s="1"/>
      <c r="AD21" s="1"/>
      <c r="AE21" s="1">
        <f>SUM(AE4:AE20)</f>
        <v>650.1</v>
      </c>
      <c r="AF21" s="1">
        <f>SUM(AF4:AF20)</f>
        <v>162.52500000000001</v>
      </c>
      <c r="AG21" s="1"/>
      <c r="AH21" s="1">
        <f>SUM(AH4:AH20)</f>
        <v>698.85750000000007</v>
      </c>
      <c r="AI21" s="1">
        <f>SUM(AI4:AI20)</f>
        <v>162.52500000000001</v>
      </c>
      <c r="AJ21" s="1">
        <f>SUM(AJ4:AJ20)</f>
        <v>487.57500000000005</v>
      </c>
      <c r="AK21" s="1">
        <f>SUM(AK4:AK20)</f>
        <v>325.05</v>
      </c>
      <c r="AL21" s="1"/>
      <c r="AM21" s="1"/>
      <c r="AN21" s="1"/>
      <c r="AO21" s="1">
        <f>SUM(AO4:AO20)</f>
        <v>487.57500000000005</v>
      </c>
      <c r="AP21" s="1">
        <f>SUM(AP4:AP20)</f>
        <v>162.52500000000001</v>
      </c>
      <c r="AQ21" s="1"/>
      <c r="AR21" s="1">
        <f>SUM(AR4:AR20)</f>
        <v>485.40800000000002</v>
      </c>
      <c r="AS21" s="1">
        <f>SUM(AS4:AS20)</f>
        <v>151.69</v>
      </c>
      <c r="AT21" s="1">
        <f>SUM(AT4:AT20)</f>
        <v>455.07</v>
      </c>
      <c r="AU21" s="1">
        <f>SUM(AU4:AU20)</f>
        <v>303.38</v>
      </c>
      <c r="AV21" s="1"/>
      <c r="AW21" s="1"/>
      <c r="AX21" s="1"/>
      <c r="AY21" s="1">
        <f>SUM(AY4:AY20)</f>
        <v>455.07</v>
      </c>
      <c r="AZ21" s="1">
        <f t="shared" ref="AZ21" si="11">SUM(AZ4:AZ20)</f>
        <v>151.69</v>
      </c>
      <c r="BA21" s="23"/>
      <c r="BB21" s="1">
        <f>SUM(BB4:BB20)</f>
        <v>485.40800000000002</v>
      </c>
      <c r="BC21" s="1">
        <f>SUM(BC4:BC20)</f>
        <v>151.69</v>
      </c>
      <c r="BD21" s="1">
        <f>SUM(BD4:BD20)</f>
        <v>455.07</v>
      </c>
      <c r="BE21" s="1">
        <f>SUM(BE4:BE20)</f>
        <v>303.38</v>
      </c>
      <c r="BF21" s="1"/>
      <c r="BG21" s="1"/>
      <c r="BH21" s="1"/>
      <c r="BI21" s="1">
        <f>SUM(BI4:BI20)</f>
        <v>455.07</v>
      </c>
      <c r="BJ21" s="1">
        <f>SUM(BJ4:BJ20)</f>
        <v>151.69</v>
      </c>
      <c r="BK21" s="23"/>
      <c r="BL21" s="1">
        <f>SUM(BL4:BL20)</f>
        <v>485.40800000000002</v>
      </c>
      <c r="BM21" s="1">
        <f>SUM(BM4:BM20)</f>
        <v>151.69</v>
      </c>
      <c r="BN21" s="1">
        <f>SUM(BN4:BN20)</f>
        <v>455.07</v>
      </c>
      <c r="BO21" s="1">
        <f>SUM(BO4:BO20)</f>
        <v>303.38</v>
      </c>
      <c r="BP21" s="1"/>
      <c r="BQ21" s="1"/>
      <c r="BR21" s="1"/>
      <c r="BS21" s="1">
        <f>SUM(BS4:BS20)</f>
        <v>455.07</v>
      </c>
      <c r="BT21" s="1">
        <f t="shared" ref="BT21" si="12">SUM(BT4:BT20)</f>
        <v>151.69</v>
      </c>
      <c r="BU21" s="23"/>
      <c r="BV21" s="1">
        <f>SUM(BV4:BV20)</f>
        <v>485.40800000000002</v>
      </c>
      <c r="BW21" s="1">
        <f>SUM(BW4:BW20)</f>
        <v>151.69</v>
      </c>
      <c r="BX21" s="1">
        <f>SUM(BX4:BX20)</f>
        <v>455.07</v>
      </c>
      <c r="BY21" s="1">
        <f>SUM(BY4:BY20)</f>
        <v>303.38</v>
      </c>
      <c r="BZ21" s="1"/>
      <c r="CA21" s="1"/>
      <c r="CB21" s="1"/>
      <c r="CC21" s="1">
        <f>SUM(CC4:CC20)</f>
        <v>455.07</v>
      </c>
      <c r="CD21" s="1">
        <f>SUM(CD4:CD20)</f>
        <v>151.69</v>
      </c>
      <c r="CE21" s="23"/>
      <c r="CF21" s="1">
        <f>SUM(CF4:CF20)</f>
        <v>485.40800000000002</v>
      </c>
      <c r="CG21" s="1">
        <f>SUM(CG4:CG20)</f>
        <v>151.69</v>
      </c>
      <c r="CH21" s="1">
        <f>SUM(CH4:CH20)</f>
        <v>455.07</v>
      </c>
      <c r="CI21" s="1">
        <f>SUM(CI4:CI20)</f>
        <v>303.38</v>
      </c>
      <c r="CJ21" s="1"/>
      <c r="CK21" s="1"/>
      <c r="CL21" s="1"/>
      <c r="CM21" s="1">
        <f>SUM(CM4:CM20)</f>
        <v>455.07</v>
      </c>
      <c r="CN21" s="1">
        <f t="shared" ref="CN21" si="13">SUM(CN4:CN20)</f>
        <v>151.69</v>
      </c>
      <c r="CO21" s="23"/>
      <c r="CP21" s="1">
        <f>SUM(CP4:CP20)</f>
        <v>485.40800000000002</v>
      </c>
      <c r="CQ21" s="1">
        <f>SUM(CQ4:CQ20)</f>
        <v>151.69</v>
      </c>
      <c r="CR21" s="1">
        <f>SUM(CR4:CR20)</f>
        <v>455.07</v>
      </c>
      <c r="CS21" s="1">
        <f>SUM(CS4:CS20)</f>
        <v>303.38</v>
      </c>
      <c r="CT21" s="1"/>
      <c r="CU21" s="1"/>
      <c r="CV21" s="1"/>
      <c r="CW21" s="1">
        <f>SUM(CW4:CW20)</f>
        <v>455.07</v>
      </c>
      <c r="CX21" s="1">
        <f>SUM(CX4:CX20)</f>
        <v>151.69</v>
      </c>
      <c r="CY21" s="23"/>
    </row>
    <row r="22" spans="1:103">
      <c r="F22" s="4"/>
      <c r="G22" s="4"/>
      <c r="H22" s="4"/>
      <c r="I22" s="4"/>
    </row>
    <row r="23" spans="1:103">
      <c r="F23" s="4"/>
      <c r="G23" s="4"/>
      <c r="H23" s="4"/>
      <c r="I23" s="4"/>
    </row>
    <row r="24" spans="1:103" ht="14" customHeight="1">
      <c r="F24" s="4"/>
      <c r="G24" s="4"/>
      <c r="H24" s="4"/>
      <c r="I24" s="4"/>
    </row>
    <row r="25" spans="1:103">
      <c r="F25" s="4"/>
      <c r="G25" s="4"/>
      <c r="H25" s="4"/>
      <c r="I25" s="4"/>
    </row>
    <row r="26" spans="1:103">
      <c r="F26" s="4"/>
      <c r="G26" s="4"/>
      <c r="H26" s="4"/>
      <c r="I26" s="4"/>
    </row>
  </sheetData>
  <mergeCells count="10">
    <mergeCell ref="BL2:BT2"/>
    <mergeCell ref="BV2:CD2"/>
    <mergeCell ref="CF2:CN2"/>
    <mergeCell ref="CP2:CX2"/>
    <mergeCell ref="BB2:BJ2"/>
    <mergeCell ref="B2:K2"/>
    <mergeCell ref="M2:V2"/>
    <mergeCell ref="AH2:AP2"/>
    <mergeCell ref="AR2:AZ2"/>
    <mergeCell ref="X2:AF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2" sqref="A2:G13"/>
    </sheetView>
  </sheetViews>
  <sheetFormatPr baseColWidth="10" defaultRowHeight="14" x14ac:dyDescent="0"/>
  <cols>
    <col min="1" max="1" width="16.6640625" customWidth="1"/>
    <col min="2" max="2" width="38.33203125" customWidth="1"/>
    <col min="5" max="5" width="8" customWidth="1"/>
  </cols>
  <sheetData>
    <row r="1" spans="1:9" s="2" customFormat="1">
      <c r="A1" s="2" t="s">
        <v>98</v>
      </c>
      <c r="B1" s="2" t="s">
        <v>6</v>
      </c>
      <c r="C1" s="2" t="s">
        <v>8</v>
      </c>
      <c r="D1" s="2" t="s">
        <v>10</v>
      </c>
      <c r="E1" s="2" t="s">
        <v>7</v>
      </c>
      <c r="F1" s="2" t="s">
        <v>99</v>
      </c>
      <c r="G1" s="2" t="s">
        <v>96</v>
      </c>
      <c r="H1" s="2" t="s">
        <v>112</v>
      </c>
      <c r="I1" s="2" t="s">
        <v>100</v>
      </c>
    </row>
    <row r="2" spans="1:9">
      <c r="A2" t="s">
        <v>101</v>
      </c>
      <c r="B2" t="s">
        <v>102</v>
      </c>
      <c r="C2" s="3">
        <v>41306</v>
      </c>
      <c r="D2" s="79">
        <v>41365</v>
      </c>
      <c r="E2">
        <v>0.6</v>
      </c>
      <c r="F2" s="35">
        <v>6000</v>
      </c>
      <c r="G2" s="4">
        <f>F2/H2</f>
        <v>60</v>
      </c>
      <c r="H2">
        <v>100</v>
      </c>
      <c r="I2" t="s">
        <v>5</v>
      </c>
    </row>
    <row r="3" spans="1:9">
      <c r="A3" t="s">
        <v>60</v>
      </c>
      <c r="B3" t="s">
        <v>114</v>
      </c>
      <c r="C3" s="3">
        <v>41306</v>
      </c>
      <c r="D3" s="79">
        <v>41365</v>
      </c>
      <c r="E3">
        <v>0.8</v>
      </c>
      <c r="F3" s="35">
        <v>30000</v>
      </c>
      <c r="G3" s="4">
        <f>F3/H3</f>
        <v>300</v>
      </c>
      <c r="H3">
        <v>100</v>
      </c>
      <c r="I3" t="s">
        <v>5</v>
      </c>
    </row>
    <row r="4" spans="1:9">
      <c r="A4" t="s">
        <v>60</v>
      </c>
      <c r="B4" t="s">
        <v>113</v>
      </c>
      <c r="C4" s="3">
        <v>41365</v>
      </c>
      <c r="D4" s="79">
        <v>41456</v>
      </c>
      <c r="E4">
        <v>0.6</v>
      </c>
      <c r="F4" s="35">
        <v>70000</v>
      </c>
      <c r="G4" s="4">
        <f>F4/H4</f>
        <v>700</v>
      </c>
      <c r="H4">
        <v>100</v>
      </c>
      <c r="I4" t="s">
        <v>5</v>
      </c>
    </row>
    <row r="5" spans="1:9">
      <c r="A5" t="s">
        <v>103</v>
      </c>
      <c r="B5" t="s">
        <v>104</v>
      </c>
      <c r="C5" s="3">
        <v>41334</v>
      </c>
      <c r="D5" s="79">
        <v>41395</v>
      </c>
      <c r="E5">
        <v>0.6</v>
      </c>
      <c r="F5" s="35">
        <v>25000</v>
      </c>
      <c r="G5" s="4">
        <f>F5/H5</f>
        <v>271.73913043478262</v>
      </c>
      <c r="H5">
        <v>92</v>
      </c>
      <c r="I5" t="s">
        <v>4</v>
      </c>
    </row>
    <row r="6" spans="1:9">
      <c r="A6" t="s">
        <v>103</v>
      </c>
      <c r="B6" t="s">
        <v>105</v>
      </c>
      <c r="C6" s="3">
        <v>41306</v>
      </c>
      <c r="D6" s="79">
        <v>41334</v>
      </c>
      <c r="E6">
        <v>0.9</v>
      </c>
      <c r="F6" s="35">
        <v>15000</v>
      </c>
      <c r="G6" s="4">
        <f>F6/H6</f>
        <v>163.04347826086956</v>
      </c>
      <c r="H6">
        <v>92</v>
      </c>
      <c r="I6" t="s">
        <v>4</v>
      </c>
    </row>
    <row r="7" spans="1:9">
      <c r="A7" t="s">
        <v>103</v>
      </c>
      <c r="B7" t="s">
        <v>106</v>
      </c>
      <c r="C7" s="3">
        <v>41334</v>
      </c>
      <c r="D7" s="79">
        <v>41395</v>
      </c>
      <c r="E7">
        <v>0.8</v>
      </c>
      <c r="F7" s="35">
        <v>40000</v>
      </c>
      <c r="G7" s="4">
        <f>F7/H7</f>
        <v>434.78260869565219</v>
      </c>
      <c r="H7">
        <v>92</v>
      </c>
      <c r="I7" t="s">
        <v>4</v>
      </c>
    </row>
    <row r="8" spans="1:9">
      <c r="A8" t="s">
        <v>103</v>
      </c>
      <c r="B8" t="s">
        <v>107</v>
      </c>
      <c r="C8" s="3">
        <v>41306</v>
      </c>
      <c r="D8" s="79">
        <v>41395</v>
      </c>
      <c r="E8">
        <v>0.7</v>
      </c>
      <c r="F8" s="35">
        <v>150000</v>
      </c>
      <c r="G8" s="4">
        <f>F8/H8</f>
        <v>1630.4347826086957</v>
      </c>
      <c r="H8">
        <v>92</v>
      </c>
      <c r="I8" t="s">
        <v>4</v>
      </c>
    </row>
    <row r="9" spans="1:9">
      <c r="A9" t="s">
        <v>88</v>
      </c>
      <c r="B9" t="s">
        <v>89</v>
      </c>
      <c r="C9" s="3">
        <v>41334</v>
      </c>
      <c r="D9" s="79">
        <v>41456</v>
      </c>
      <c r="E9">
        <v>0.6</v>
      </c>
      <c r="F9" s="35">
        <v>90000</v>
      </c>
      <c r="G9" s="4">
        <f>F9/H9</f>
        <v>978.26086956521738</v>
      </c>
      <c r="H9">
        <v>92</v>
      </c>
      <c r="I9" t="s">
        <v>5</v>
      </c>
    </row>
    <row r="10" spans="1:9">
      <c r="A10" t="s">
        <v>79</v>
      </c>
      <c r="B10" t="s">
        <v>80</v>
      </c>
      <c r="C10" s="3">
        <v>41334</v>
      </c>
      <c r="D10" s="79">
        <v>41426</v>
      </c>
      <c r="E10">
        <v>0.8</v>
      </c>
      <c r="F10" s="35">
        <v>19000</v>
      </c>
      <c r="G10" s="4">
        <f>F10/H10</f>
        <v>190</v>
      </c>
      <c r="H10">
        <v>100</v>
      </c>
      <c r="I10" t="s">
        <v>5</v>
      </c>
    </row>
    <row r="11" spans="1:9">
      <c r="A11" t="s">
        <v>90</v>
      </c>
      <c r="B11" t="s">
        <v>91</v>
      </c>
      <c r="C11" s="3">
        <v>41320</v>
      </c>
      <c r="D11" s="79">
        <v>41365</v>
      </c>
      <c r="E11">
        <v>0.6</v>
      </c>
      <c r="F11" s="35">
        <v>15000</v>
      </c>
      <c r="G11" s="4">
        <f>F11/H11</f>
        <v>163.04347826086956</v>
      </c>
      <c r="H11">
        <v>92</v>
      </c>
      <c r="I11" t="s">
        <v>5</v>
      </c>
    </row>
    <row r="12" spans="1:9">
      <c r="A12" t="s">
        <v>87</v>
      </c>
      <c r="B12" t="s">
        <v>110</v>
      </c>
      <c r="C12" s="3">
        <v>41306</v>
      </c>
      <c r="D12" s="79">
        <v>41395</v>
      </c>
      <c r="E12">
        <v>0.6</v>
      </c>
      <c r="F12" s="35">
        <v>46000</v>
      </c>
      <c r="G12" s="4">
        <f>F12/H12</f>
        <v>500</v>
      </c>
      <c r="H12">
        <v>92</v>
      </c>
      <c r="I12" t="s">
        <v>5</v>
      </c>
    </row>
    <row r="13" spans="1:9">
      <c r="A13" t="s">
        <v>103</v>
      </c>
      <c r="B13" t="s">
        <v>111</v>
      </c>
      <c r="C13" s="3">
        <v>41306</v>
      </c>
      <c r="D13" s="79">
        <v>41365</v>
      </c>
      <c r="E13">
        <v>0.8</v>
      </c>
      <c r="F13" s="35">
        <v>25000</v>
      </c>
      <c r="G13" s="4">
        <f>F13/H13</f>
        <v>271.73913043478262</v>
      </c>
      <c r="H13">
        <v>92</v>
      </c>
      <c r="I13" t="s">
        <v>4</v>
      </c>
    </row>
    <row r="15" spans="1:9">
      <c r="A15" t="s">
        <v>20</v>
      </c>
      <c r="B15" t="s">
        <v>108</v>
      </c>
      <c r="C15" s="3">
        <v>41306</v>
      </c>
      <c r="E15">
        <v>0.6</v>
      </c>
      <c r="F15" s="35">
        <v>8000</v>
      </c>
      <c r="G15" s="4">
        <f>F15/H15</f>
        <v>80</v>
      </c>
      <c r="H15">
        <v>100</v>
      </c>
      <c r="I15" t="s">
        <v>109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E53" sqref="E53"/>
    </sheetView>
  </sheetViews>
  <sheetFormatPr baseColWidth="10" defaultRowHeight="14" x14ac:dyDescent="0"/>
  <sheetData>
    <row r="1" spans="1:3">
      <c r="A1" s="61" t="s">
        <v>96</v>
      </c>
      <c r="B1" s="42" t="s">
        <v>2</v>
      </c>
      <c r="C1" t="s">
        <v>141</v>
      </c>
    </row>
    <row r="2" spans="1:3">
      <c r="A2" s="62">
        <v>285</v>
      </c>
      <c r="B2" s="13">
        <v>57</v>
      </c>
      <c r="C2" s="4">
        <f>A2/100*20</f>
        <v>57</v>
      </c>
    </row>
    <row r="3" spans="1:3">
      <c r="A3" s="63">
        <v>146</v>
      </c>
      <c r="B3" s="49">
        <v>36.5</v>
      </c>
      <c r="C3" s="4">
        <f t="shared" ref="C3:C26" si="0">A3/100*20</f>
        <v>29.2</v>
      </c>
    </row>
    <row r="4" spans="1:3">
      <c r="A4" s="62">
        <v>178</v>
      </c>
      <c r="B4" s="13">
        <v>38</v>
      </c>
      <c r="C4" s="4">
        <f t="shared" si="0"/>
        <v>35.6</v>
      </c>
    </row>
    <row r="5" spans="1:3">
      <c r="A5" s="62">
        <v>1674</v>
      </c>
      <c r="B5" s="13">
        <v>509</v>
      </c>
      <c r="C5" s="4">
        <f t="shared" si="0"/>
        <v>334.79999999999995</v>
      </c>
    </row>
    <row r="6" spans="1:3">
      <c r="A6" s="86">
        <v>173.91304347826087</v>
      </c>
      <c r="B6" s="49">
        <v>30</v>
      </c>
      <c r="C6" s="4">
        <f t="shared" si="0"/>
        <v>34.782608695652172</v>
      </c>
    </row>
    <row r="7" spans="1:3">
      <c r="A7" s="86">
        <v>326.08695652173913</v>
      </c>
      <c r="B7" s="49">
        <v>50</v>
      </c>
      <c r="C7" s="4">
        <f t="shared" si="0"/>
        <v>65.217391304347828</v>
      </c>
    </row>
    <row r="8" spans="1:3">
      <c r="A8" s="64">
        <v>761</v>
      </c>
      <c r="B8" s="13">
        <v>190</v>
      </c>
      <c r="C8" s="4">
        <f t="shared" si="0"/>
        <v>152.20000000000002</v>
      </c>
    </row>
    <row r="9" spans="1:3">
      <c r="A9" s="88">
        <v>638</v>
      </c>
      <c r="B9" s="36">
        <v>156</v>
      </c>
      <c r="C9" s="4">
        <f t="shared" si="0"/>
        <v>127.6</v>
      </c>
    </row>
    <row r="10" spans="1:3">
      <c r="A10" s="64">
        <v>170</v>
      </c>
      <c r="B10" s="36">
        <v>46</v>
      </c>
      <c r="C10" s="4">
        <f t="shared" si="0"/>
        <v>34</v>
      </c>
    </row>
    <row r="11" spans="1:3">
      <c r="A11" s="65">
        <v>410</v>
      </c>
      <c r="B11" s="56">
        <v>80</v>
      </c>
      <c r="C11" s="4">
        <f t="shared" si="0"/>
        <v>82</v>
      </c>
    </row>
    <row r="12" spans="1:3">
      <c r="A12" s="63">
        <v>870</v>
      </c>
      <c r="B12" s="49">
        <v>190</v>
      </c>
      <c r="C12" s="4">
        <f t="shared" si="0"/>
        <v>174</v>
      </c>
    </row>
    <row r="13" spans="1:3">
      <c r="A13" s="63">
        <v>217</v>
      </c>
      <c r="B13" s="49">
        <v>60</v>
      </c>
      <c r="C13" s="4">
        <f t="shared" si="0"/>
        <v>43.4</v>
      </c>
    </row>
    <row r="14" spans="1:3">
      <c r="A14" s="63">
        <v>163</v>
      </c>
      <c r="B14" s="49">
        <v>40</v>
      </c>
      <c r="C14" s="4">
        <f t="shared" si="0"/>
        <v>32.599999999999994</v>
      </c>
    </row>
    <row r="15" spans="1:3">
      <c r="A15" s="62">
        <v>493</v>
      </c>
      <c r="B15" s="13">
        <v>120</v>
      </c>
      <c r="C15" s="4">
        <f t="shared" si="0"/>
        <v>98.6</v>
      </c>
    </row>
    <row r="16" spans="1:3">
      <c r="A16" s="64">
        <v>51</v>
      </c>
      <c r="B16" s="36">
        <v>10</v>
      </c>
      <c r="C16" s="4">
        <f t="shared" si="0"/>
        <v>10.199999999999999</v>
      </c>
    </row>
    <row r="17" spans="1:3">
      <c r="A17" s="62">
        <v>748</v>
      </c>
      <c r="B17" s="13">
        <v>140</v>
      </c>
      <c r="C17" s="4">
        <f t="shared" si="0"/>
        <v>149.60000000000002</v>
      </c>
    </row>
    <row r="18" spans="1:3">
      <c r="A18" s="63">
        <v>60</v>
      </c>
      <c r="B18" s="49">
        <v>10</v>
      </c>
      <c r="C18" s="4">
        <f t="shared" si="0"/>
        <v>12</v>
      </c>
    </row>
    <row r="19" spans="1:3">
      <c r="A19" s="95">
        <v>300</v>
      </c>
      <c r="B19" s="96">
        <v>50</v>
      </c>
      <c r="C19" s="4">
        <f t="shared" si="0"/>
        <v>60</v>
      </c>
    </row>
    <row r="20" spans="1:3">
      <c r="A20" s="63">
        <v>700</v>
      </c>
      <c r="B20" s="49">
        <v>120</v>
      </c>
      <c r="C20" s="4">
        <f t="shared" si="0"/>
        <v>140</v>
      </c>
    </row>
    <row r="21" spans="1:3">
      <c r="A21" s="63">
        <v>271.73913043478262</v>
      </c>
      <c r="B21" s="49">
        <v>40</v>
      </c>
      <c r="C21" s="4">
        <f t="shared" si="0"/>
        <v>54.347826086956523</v>
      </c>
    </row>
    <row r="22" spans="1:3">
      <c r="A22" s="95">
        <v>163.04347826086956</v>
      </c>
      <c r="B22" s="96">
        <v>30</v>
      </c>
      <c r="C22" s="4">
        <f t="shared" si="0"/>
        <v>32.608695652173914</v>
      </c>
    </row>
    <row r="23" spans="1:3">
      <c r="A23" s="95">
        <v>434.78260869565219</v>
      </c>
      <c r="B23" s="96">
        <v>80</v>
      </c>
      <c r="C23" s="4">
        <f t="shared" si="0"/>
        <v>86.956521739130437</v>
      </c>
    </row>
    <row r="24" spans="1:3">
      <c r="A24" s="63">
        <v>1630.4347826086957</v>
      </c>
      <c r="B24" s="49">
        <v>160</v>
      </c>
      <c r="C24" s="4">
        <f t="shared" si="0"/>
        <v>326.08695652173913</v>
      </c>
    </row>
    <row r="25" spans="1:3">
      <c r="A25" s="63">
        <v>500</v>
      </c>
      <c r="B25" s="49">
        <v>100</v>
      </c>
      <c r="C25" s="4">
        <f t="shared" si="0"/>
        <v>100</v>
      </c>
    </row>
    <row r="26" spans="1:3">
      <c r="A26" s="95">
        <v>271.73913043478262</v>
      </c>
      <c r="B26" s="96">
        <v>60</v>
      </c>
      <c r="C26" s="4">
        <f t="shared" si="0"/>
        <v>54.347826086956523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I12" sqref="I12"/>
    </sheetView>
  </sheetViews>
  <sheetFormatPr baseColWidth="10" defaultRowHeight="14" x14ac:dyDescent="0"/>
  <sheetData>
    <row r="2" spans="1:1" s="107" customFormat="1" ht="20">
      <c r="A2" s="107" t="s">
        <v>142</v>
      </c>
    </row>
    <row r="3" spans="1:1" s="107" customFormat="1" ht="20">
      <c r="A3" s="107" t="s">
        <v>143</v>
      </c>
    </row>
    <row r="4" spans="1:1" ht="20">
      <c r="A4" s="107" t="s">
        <v>144</v>
      </c>
    </row>
    <row r="5" spans="1:1" ht="20">
      <c r="A5" s="107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 planner</vt:lpstr>
      <vt:lpstr>availability by team</vt:lpstr>
      <vt:lpstr>temp</vt:lpstr>
      <vt:lpstr>PM percentage</vt:lpstr>
      <vt:lpstr>Questions to 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JohnScott</dc:creator>
  <cp:lastModifiedBy>jscott</cp:lastModifiedBy>
  <dcterms:created xsi:type="dcterms:W3CDTF">2012-01-26T18:52:10Z</dcterms:created>
  <dcterms:modified xsi:type="dcterms:W3CDTF">2013-01-17T17:03:55Z</dcterms:modified>
</cp:coreProperties>
</file>