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trc/Downloads/"/>
    </mc:Choice>
  </mc:AlternateContent>
  <xr:revisionPtr revIDLastSave="0" documentId="13_ncr:1_{91FFA939-7A99-5A42-912A-1CCD8A69E6CA}" xr6:coauthVersionLast="47" xr6:coauthVersionMax="47" xr10:uidLastSave="{00000000-0000-0000-0000-000000000000}"/>
  <bookViews>
    <workbookView xWindow="1180" yWindow="1180" windowWidth="24360" windowHeight="15780" xr2:uid="{00000000-000D-0000-FFFF-FFFF00000000}"/>
  </bookViews>
  <sheets>
    <sheet name="MODE SHARE PKM" sheetId="3" r:id="rId1"/>
    <sheet name="Sheet5" sheetId="6" r:id="rId2"/>
    <sheet name="EPS Avg" sheetId="5" r:id="rId3"/>
    <sheet name="US Travel Demand" sheetId="4" r:id="rId4"/>
    <sheet name="EPS MX - Travel Demand" sheetId="1" r:id="rId5"/>
    <sheet name="EPS BR - Travel Dem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K2" i="3"/>
  <c r="G2" i="1"/>
  <c r="H2" i="1" s="1"/>
  <c r="K9" i="3"/>
  <c r="K8" i="3"/>
  <c r="K7" i="3"/>
  <c r="K6" i="3"/>
  <c r="K5" i="3"/>
  <c r="K4" i="3"/>
  <c r="K3" i="3"/>
  <c r="J11" i="3"/>
  <c r="J9" i="3"/>
  <c r="J8" i="3"/>
  <c r="J7" i="3"/>
  <c r="J6" i="3"/>
  <c r="J5" i="3"/>
  <c r="J4" i="3"/>
  <c r="J3" i="3"/>
  <c r="J2" i="3"/>
  <c r="H3" i="6"/>
  <c r="H4" i="6"/>
  <c r="H5" i="6"/>
  <c r="H2" i="6"/>
  <c r="D10" i="6"/>
  <c r="D9" i="6"/>
  <c r="D2" i="3"/>
  <c r="D5" i="3"/>
  <c r="D6" i="3"/>
  <c r="C8" i="3"/>
  <c r="D8" i="3" s="1"/>
  <c r="C6" i="3"/>
  <c r="C7" i="3"/>
  <c r="D7" i="3" s="1"/>
  <c r="C5" i="3"/>
  <c r="C4" i="3"/>
  <c r="D4" i="3" s="1"/>
  <c r="C2" i="3"/>
  <c r="G4" i="5"/>
  <c r="C4" i="5"/>
  <c r="D4" i="5"/>
  <c r="E4" i="5"/>
  <c r="F4" i="5"/>
  <c r="B4" i="5"/>
  <c r="B9" i="3"/>
  <c r="G32" i="2"/>
  <c r="L32" i="2" s="1"/>
  <c r="G31" i="2"/>
  <c r="L31" i="2" s="1"/>
  <c r="G30" i="2"/>
  <c r="L30" i="2" s="1"/>
  <c r="G29" i="2"/>
  <c r="L29" i="2" s="1"/>
  <c r="G28" i="2"/>
  <c r="L28" i="2" s="1"/>
  <c r="G27" i="2"/>
  <c r="H27" i="2" s="1"/>
  <c r="G26" i="2"/>
  <c r="L26" i="2" s="1"/>
  <c r="G25" i="2"/>
  <c r="H25" i="2" s="1"/>
  <c r="G24" i="2"/>
  <c r="L24" i="2" s="1"/>
  <c r="G23" i="2"/>
  <c r="L23" i="2" s="1"/>
  <c r="G22" i="2"/>
  <c r="L22" i="2" s="1"/>
  <c r="G21" i="2"/>
  <c r="L21" i="2" s="1"/>
  <c r="G20" i="2"/>
  <c r="L20" i="2" s="1"/>
  <c r="G19" i="2"/>
  <c r="H19" i="2" s="1"/>
  <c r="G18" i="2"/>
  <c r="L18" i="2" s="1"/>
  <c r="G17" i="2"/>
  <c r="H17" i="2" s="1"/>
  <c r="G16" i="2"/>
  <c r="L16" i="2" s="1"/>
  <c r="G15" i="2"/>
  <c r="H15" i="2" s="1"/>
  <c r="G14" i="2"/>
  <c r="L14" i="2" s="1"/>
  <c r="G13" i="2"/>
  <c r="L13" i="2" s="1"/>
  <c r="G12" i="2"/>
  <c r="L12" i="2" s="1"/>
  <c r="G11" i="2"/>
  <c r="L11" i="2" s="1"/>
  <c r="G10" i="2"/>
  <c r="L10" i="2" s="1"/>
  <c r="G9" i="2"/>
  <c r="H9" i="2" s="1"/>
  <c r="G8" i="2"/>
  <c r="L8" i="2" s="1"/>
  <c r="G7" i="2"/>
  <c r="L7" i="2" s="1"/>
  <c r="G6" i="2"/>
  <c r="L6" i="2" s="1"/>
  <c r="G5" i="2"/>
  <c r="L5" i="2" s="1"/>
  <c r="G4" i="2"/>
  <c r="L4" i="2" s="1"/>
  <c r="G3" i="2"/>
  <c r="L3" i="2" s="1"/>
  <c r="G2" i="2"/>
  <c r="L2" i="2" s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K2" i="1" l="1"/>
  <c r="J2" i="1"/>
  <c r="L2" i="1"/>
  <c r="I2" i="1"/>
  <c r="D9" i="3"/>
  <c r="E3" i="3" s="1"/>
  <c r="G3" i="3" s="1"/>
  <c r="H7" i="6"/>
  <c r="H6" i="6"/>
  <c r="H8" i="6"/>
  <c r="C9" i="3"/>
  <c r="H13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H3" i="2"/>
  <c r="H31" i="2"/>
  <c r="J5" i="2"/>
  <c r="J7" i="2"/>
  <c r="J9" i="2"/>
  <c r="J13" i="2"/>
  <c r="J15" i="2"/>
  <c r="J17" i="2"/>
  <c r="J19" i="2"/>
  <c r="J21" i="2"/>
  <c r="J25" i="2"/>
  <c r="J27" i="2"/>
  <c r="J29" i="2"/>
  <c r="J31" i="2"/>
  <c r="H21" i="2"/>
  <c r="J3" i="2"/>
  <c r="J11" i="2"/>
  <c r="J23" i="2"/>
  <c r="K3" i="2"/>
  <c r="K5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H5" i="2"/>
  <c r="H29" i="2"/>
  <c r="L9" i="2"/>
  <c r="L15" i="2"/>
  <c r="L27" i="2"/>
  <c r="H23" i="2"/>
  <c r="L17" i="2"/>
  <c r="L19" i="2"/>
  <c r="H2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11" i="2"/>
  <c r="L25" i="2"/>
  <c r="I32" i="2"/>
  <c r="H7" i="2"/>
  <c r="J32" i="2"/>
  <c r="I2" i="2"/>
  <c r="I6" i="2"/>
  <c r="I10" i="2"/>
  <c r="I14" i="2"/>
  <c r="I18" i="2"/>
  <c r="I20" i="2"/>
  <c r="I24" i="2"/>
  <c r="I28" i="2"/>
  <c r="J2" i="2"/>
  <c r="J6" i="2"/>
  <c r="J10" i="2"/>
  <c r="J14" i="2"/>
  <c r="J16" i="2"/>
  <c r="J20" i="2"/>
  <c r="J22" i="2"/>
  <c r="J24" i="2"/>
  <c r="J26" i="2"/>
  <c r="J30" i="2"/>
  <c r="K2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I4" i="2"/>
  <c r="I8" i="2"/>
  <c r="I12" i="2"/>
  <c r="I16" i="2"/>
  <c r="I22" i="2"/>
  <c r="I26" i="2"/>
  <c r="I30" i="2"/>
  <c r="J4" i="2"/>
  <c r="J8" i="2"/>
  <c r="J12" i="2"/>
  <c r="J18" i="2"/>
  <c r="J28" i="2"/>
  <c r="E8" i="3" l="1"/>
  <c r="G8" i="3" s="1"/>
  <c r="E5" i="3"/>
  <c r="G5" i="3" s="1"/>
  <c r="E6" i="3"/>
  <c r="G6" i="3" s="1"/>
  <c r="E7" i="3"/>
  <c r="G7" i="3" s="1"/>
  <c r="E4" i="3"/>
  <c r="G4" i="3" s="1"/>
  <c r="E2" i="3"/>
  <c r="E9" i="3" l="1"/>
  <c r="G9" i="3" s="1"/>
  <c r="G11" i="3" l="1"/>
  <c r="H4" i="3" l="1"/>
  <c r="H3" i="3"/>
  <c r="H5" i="3"/>
  <c r="H6" i="3"/>
  <c r="H7" i="3"/>
  <c r="H8" i="3"/>
  <c r="H9" i="3"/>
  <c r="H11" i="3" l="1"/>
</calcChain>
</file>

<file path=xl/sharedStrings.xml><?xml version="1.0" encoding="utf-8"?>
<sst xmlns="http://schemas.openxmlformats.org/spreadsheetml/2006/main" count="108" uniqueCount="79">
  <si>
    <t>Year</t>
  </si>
  <si>
    <t>Motorbikes [trillion passenger-km / year]</t>
  </si>
  <si>
    <t>Passenger Rail [trillion passenger-km / year]</t>
  </si>
  <si>
    <t>Passenger Aircraft [trillion passenger-km / year]</t>
  </si>
  <si>
    <t>Buses [trillion passenger-km / year]</t>
  </si>
  <si>
    <t>Cars &amp; SUVs [trillion passenger-km / year]</t>
  </si>
  <si>
    <t>TOTAL</t>
  </si>
  <si>
    <t>road_light</t>
  </si>
  <si>
    <t>road_heavy_regional</t>
  </si>
  <si>
    <t>rail_passenger</t>
  </si>
  <si>
    <t>public</t>
  </si>
  <si>
    <t>powered bikes</t>
  </si>
  <si>
    <t>human powered</t>
  </si>
  <si>
    <t>aviation</t>
  </si>
  <si>
    <t>Split Public</t>
  </si>
  <si>
    <t>EPS</t>
  </si>
  <si>
    <t>Transportation Mode Used on Trip</t>
  </si>
  <si>
    <t>Person Miles of Travel</t>
  </si>
  <si>
    <t>Sample Size</t>
  </si>
  <si>
    <t>Sum (Millions)</t>
  </si>
  <si>
    <t>Percent</t>
  </si>
  <si>
    <t>Walk</t>
  </si>
  <si>
    <t>Bicycle</t>
  </si>
  <si>
    <t>Car</t>
  </si>
  <si>
    <t>SUV</t>
  </si>
  <si>
    <t>Van</t>
  </si>
  <si>
    <t>Pickup truck</t>
  </si>
  <si>
    <t>Golf cart / Segway</t>
  </si>
  <si>
    <t>Motorcycle / Moped</t>
  </si>
  <si>
    <t>RV (motor home, ATV, snowmobile)</t>
  </si>
  <si>
    <t>School bus</t>
  </si>
  <si>
    <t>Public or commuter bus</t>
  </si>
  <si>
    <t>Paratransit / Dial-a-ride</t>
  </si>
  <si>
    <t>Private / Charter / Tour / Shuttle bus</t>
  </si>
  <si>
    <t>City-to-city bus (Greyhound, Megabus)</t>
  </si>
  <si>
    <t>Amtrak / Commuter rail</t>
  </si>
  <si>
    <t>Subway / elevated / light rail / street car</t>
  </si>
  <si>
    <t>Taxi / limo (including Uber / Lyft)</t>
  </si>
  <si>
    <t>Rental car (Including Zipcar / Car2Go)</t>
  </si>
  <si>
    <t>Airplane</t>
  </si>
  <si>
    <t>Boat / ferry / water taxi</t>
  </si>
  <si>
    <t>Something Else</t>
  </si>
  <si>
    <t>I prefer not to answer</t>
  </si>
  <si>
    <t>I don't know</t>
  </si>
  <si>
    <t>Not ascertained</t>
  </si>
  <si>
    <t>All</t>
  </si>
  <si>
    <t>Human</t>
  </si>
  <si>
    <t>LDV</t>
  </si>
  <si>
    <t>Powered Bike</t>
  </si>
  <si>
    <t>Add Walking</t>
  </si>
  <si>
    <t>Rescale</t>
  </si>
  <si>
    <t>MX</t>
  </si>
  <si>
    <t>BRA</t>
  </si>
  <si>
    <t>Avg</t>
  </si>
  <si>
    <t>from: https://nhts.ornl.gov/person-miles</t>
  </si>
  <si>
    <t xml:space="preserve">LDV Pass </t>
  </si>
  <si>
    <t xml:space="preserve">Motorcycles </t>
  </si>
  <si>
    <t xml:space="preserve">Minibuses </t>
  </si>
  <si>
    <t xml:space="preserve">Buses </t>
  </si>
  <si>
    <t xml:space="preserve">LDV Freight </t>
  </si>
  <si>
    <t xml:space="preserve">Med Trucks </t>
  </si>
  <si>
    <t xml:space="preserve">Heavy Trucks </t>
  </si>
  <si>
    <t xml:space="preserve">Total </t>
  </si>
  <si>
    <t xml:space="preserve">— </t>
  </si>
  <si>
    <t xml:space="preserve">VEHICLE TYPE </t>
  </si>
  <si>
    <t xml:space="preserve">VEHICLES (100,000) </t>
  </si>
  <si>
    <t xml:space="preserve">KM / YEAR </t>
  </si>
  <si>
    <t xml:space="preserve">ENERGY, EJ </t>
  </si>
  <si>
    <t xml:space="preserve">EMISSIONS MTONNES C02 </t>
  </si>
  <si>
    <t xml:space="preserve">SHARE OF TOTAL CO2 EMISSIONS </t>
  </si>
  <si>
    <t>Passenger Total</t>
  </si>
  <si>
    <t>Passenger</t>
  </si>
  <si>
    <t>% Passenger KM/Yar</t>
  </si>
  <si>
    <t>Mitigation-Strategies-and-Accounting-Methods-for-Greenhouse-Gas-Emissions-from-Transportation.pdf</t>
  </si>
  <si>
    <t>Re-weight_group_1</t>
  </si>
  <si>
    <t>Re-weight_group_2</t>
  </si>
  <si>
    <t>Transport</t>
  </si>
  <si>
    <t>frac_1</t>
  </si>
  <si>
    <t>frac_2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</si>
</sst>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Normal="100" workbookViewId="0">
      <selection activeCell="J2" sqref="J2"/>
    </sheetView>
  </sheetViews>
  <sheetFormatPr baseColWidth="10" defaultColWidth="11.1640625" defaultRowHeight="16" x14ac:dyDescent="0.2"/>
  <cols>
    <col min="1" max="1" width="25.33203125" customWidth="1"/>
    <col min="4" max="4" width="20.83203125" customWidth="1"/>
    <col min="5" max="5" width="19.6640625" customWidth="1"/>
    <col min="8" max="8" width="17.33203125" bestFit="1" customWidth="1"/>
  </cols>
  <sheetData>
    <row r="1" spans="1:11" x14ac:dyDescent="0.2">
      <c r="A1" t="s">
        <v>76</v>
      </c>
      <c r="B1" t="s">
        <v>15</v>
      </c>
      <c r="C1" t="s">
        <v>14</v>
      </c>
      <c r="D1" t="s">
        <v>49</v>
      </c>
      <c r="E1" t="s">
        <v>50</v>
      </c>
      <c r="G1" t="s">
        <v>77</v>
      </c>
      <c r="H1" t="s">
        <v>74</v>
      </c>
      <c r="J1" t="s">
        <v>78</v>
      </c>
      <c r="K1" t="s">
        <v>75</v>
      </c>
    </row>
    <row r="2" spans="1:11" x14ac:dyDescent="0.2">
      <c r="A2" t="s">
        <v>13</v>
      </c>
      <c r="B2" s="1">
        <v>0.11213225</v>
      </c>
      <c r="C2" s="2">
        <f>B2</f>
        <v>0.11213225</v>
      </c>
      <c r="D2" s="2">
        <f t="shared" ref="D2:D7" si="0">C2</f>
        <v>0.11213225</v>
      </c>
      <c r="E2" s="1">
        <f>D2/D$9</f>
        <v>0.10993357846062819</v>
      </c>
      <c r="G2">
        <f>+F2*B2</f>
        <v>0</v>
      </c>
      <c r="I2">
        <v>1</v>
      </c>
      <c r="J2">
        <f>+I2*E2</f>
        <v>0.10993357846062819</v>
      </c>
      <c r="K2" s="1">
        <f>+J2/$J$11</f>
        <v>0.47213476966258172</v>
      </c>
    </row>
    <row r="3" spans="1:11" x14ac:dyDescent="0.2">
      <c r="A3" t="s">
        <v>12</v>
      </c>
      <c r="B3" s="1"/>
      <c r="D3" s="2">
        <v>0.02</v>
      </c>
      <c r="E3" s="1">
        <f t="shared" ref="E3:E8" si="1">D3/D$9</f>
        <v>1.9607843142472964E-2</v>
      </c>
      <c r="F3">
        <v>1</v>
      </c>
      <c r="G3">
        <f>+E3*F3</f>
        <v>1.9607843142472964E-2</v>
      </c>
      <c r="H3" s="1">
        <f>G3/G11</f>
        <v>2.5559122196508046E-2</v>
      </c>
      <c r="J3">
        <f t="shared" ref="J3:J9" si="2">+I3*E3</f>
        <v>0</v>
      </c>
      <c r="K3" s="1">
        <f t="shared" ref="K3:K9" si="3">+J3/$J$11</f>
        <v>0</v>
      </c>
    </row>
    <row r="4" spans="1:11" x14ac:dyDescent="0.2">
      <c r="A4" t="s">
        <v>11</v>
      </c>
      <c r="B4" s="1">
        <v>5.4013695728556438E-2</v>
      </c>
      <c r="C4" s="2">
        <f>B4</f>
        <v>5.4013695728556438E-2</v>
      </c>
      <c r="D4" s="2">
        <f t="shared" si="0"/>
        <v>5.4013695728556438E-2</v>
      </c>
      <c r="E4" s="1">
        <f t="shared" si="1"/>
        <v>5.2954603669539822E-2</v>
      </c>
      <c r="F4">
        <v>1</v>
      </c>
      <c r="G4">
        <f t="shared" ref="G4:G9" si="4">+E4*F4</f>
        <v>5.2954603669539822E-2</v>
      </c>
      <c r="H4" s="1">
        <f>+G4/$G$11</f>
        <v>6.902713247055893E-2</v>
      </c>
      <c r="J4">
        <f t="shared" si="2"/>
        <v>0</v>
      </c>
      <c r="K4" s="1">
        <f t="shared" si="3"/>
        <v>0</v>
      </c>
    </row>
    <row r="5" spans="1:11" x14ac:dyDescent="0.2">
      <c r="A5" t="s">
        <v>10</v>
      </c>
      <c r="B5" s="1">
        <v>0.39279255400000002</v>
      </c>
      <c r="C5" s="2">
        <f>B5-0.1</f>
        <v>0.29279255400000004</v>
      </c>
      <c r="D5" s="2">
        <f t="shared" si="0"/>
        <v>0.29279255400000004</v>
      </c>
      <c r="E5" s="1">
        <f t="shared" si="1"/>
        <v>0.28705152360580227</v>
      </c>
      <c r="F5">
        <v>1</v>
      </c>
      <c r="G5">
        <f t="shared" si="4"/>
        <v>0.28705152360580227</v>
      </c>
      <c r="H5" s="1">
        <f t="shared" ref="H4:H9" si="5">+G5/$G$11</f>
        <v>0.37417603329568405</v>
      </c>
      <c r="J5">
        <f t="shared" si="2"/>
        <v>0</v>
      </c>
      <c r="K5" s="1">
        <f t="shared" si="3"/>
        <v>0</v>
      </c>
    </row>
    <row r="6" spans="1:11" x14ac:dyDescent="0.2">
      <c r="A6" t="s">
        <v>9</v>
      </c>
      <c r="B6" s="1">
        <v>2.5368262999999999E-2</v>
      </c>
      <c r="C6" s="2">
        <f>B6</f>
        <v>2.5368262999999999E-2</v>
      </c>
      <c r="D6" s="2">
        <f t="shared" si="0"/>
        <v>2.5368262999999999E-2</v>
      </c>
      <c r="E6" s="1">
        <f t="shared" si="1"/>
        <v>2.4870846085050028E-2</v>
      </c>
      <c r="G6">
        <f t="shared" si="4"/>
        <v>0</v>
      </c>
      <c r="H6" s="1">
        <f t="shared" si="5"/>
        <v>0</v>
      </c>
      <c r="I6">
        <v>1</v>
      </c>
      <c r="J6">
        <f t="shared" si="2"/>
        <v>2.4870846085050028E-2</v>
      </c>
      <c r="K6" s="1">
        <f t="shared" si="3"/>
        <v>0.10681350823019063</v>
      </c>
    </row>
    <row r="7" spans="1:11" x14ac:dyDescent="0.2">
      <c r="A7" t="s">
        <v>8</v>
      </c>
      <c r="B7" s="1"/>
      <c r="C7" s="2">
        <f>0.1</f>
        <v>0.1</v>
      </c>
      <c r="D7" s="2">
        <f t="shared" si="0"/>
        <v>0.1</v>
      </c>
      <c r="E7" s="1">
        <f t="shared" si="1"/>
        <v>9.8039215712364819E-2</v>
      </c>
      <c r="G7">
        <f t="shared" si="4"/>
        <v>0</v>
      </c>
      <c r="H7" s="1">
        <f t="shared" si="5"/>
        <v>0</v>
      </c>
      <c r="I7">
        <v>1</v>
      </c>
      <c r="J7">
        <f t="shared" si="2"/>
        <v>9.8039215712364819E-2</v>
      </c>
      <c r="K7" s="1">
        <f t="shared" si="3"/>
        <v>0.42105172210722763</v>
      </c>
    </row>
    <row r="8" spans="1:11" x14ac:dyDescent="0.2">
      <c r="A8" t="s">
        <v>7</v>
      </c>
      <c r="B8" s="1">
        <v>0.41569323699999999</v>
      </c>
      <c r="C8" s="2">
        <f>B8</f>
        <v>0.41569323699999999</v>
      </c>
      <c r="D8" s="2">
        <f>C8</f>
        <v>0.41569323699999999</v>
      </c>
      <c r="E8" s="1">
        <f t="shared" si="1"/>
        <v>0.40754238932414188</v>
      </c>
      <c r="F8">
        <v>1</v>
      </c>
      <c r="G8">
        <f t="shared" si="4"/>
        <v>0.40754238932414188</v>
      </c>
      <c r="H8" s="1">
        <f t="shared" si="5"/>
        <v>0.5312377120372489</v>
      </c>
      <c r="J8">
        <f t="shared" si="2"/>
        <v>0</v>
      </c>
      <c r="K8" s="1">
        <f t="shared" si="3"/>
        <v>0</v>
      </c>
    </row>
    <row r="9" spans="1:11" x14ac:dyDescent="0.2">
      <c r="A9" t="s">
        <v>6</v>
      </c>
      <c r="B9" s="2">
        <f>SUM(B2:B8)</f>
        <v>0.99999999972855647</v>
      </c>
      <c r="C9" s="2">
        <f>SUM(C2:C8)</f>
        <v>0.99999999972855647</v>
      </c>
      <c r="D9" s="2">
        <f>SUM(D2:D8)</f>
        <v>1.0199999997285565</v>
      </c>
      <c r="E9" s="2">
        <f>SUM(E2:E8)</f>
        <v>1</v>
      </c>
      <c r="G9">
        <f t="shared" si="4"/>
        <v>0</v>
      </c>
      <c r="H9" s="1">
        <f t="shared" si="5"/>
        <v>0</v>
      </c>
      <c r="J9">
        <f t="shared" si="2"/>
        <v>0</v>
      </c>
      <c r="K9" s="1">
        <f t="shared" si="3"/>
        <v>0</v>
      </c>
    </row>
    <row r="11" spans="1:11" x14ac:dyDescent="0.2">
      <c r="G11">
        <f>+SUM(G2:G9)</f>
        <v>0.76715635974195695</v>
      </c>
      <c r="H11" s="2">
        <f>+SUM(H3:H9)</f>
        <v>1</v>
      </c>
      <c r="J11">
        <f>+SUM(J2:J9)</f>
        <v>0.23284364025804305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A20" sqref="A20"/>
    </sheetView>
  </sheetViews>
  <sheetFormatPr baseColWidth="10" defaultColWidth="11.1640625" defaultRowHeight="16" x14ac:dyDescent="0.2"/>
  <cols>
    <col min="1" max="1" width="23.1640625" customWidth="1"/>
    <col min="2" max="3" width="26.5" customWidth="1"/>
    <col min="4" max="4" width="24.5" customWidth="1"/>
  </cols>
  <sheetData>
    <row r="1" spans="1:8" x14ac:dyDescent="0.2">
      <c r="A1" t="s">
        <v>64</v>
      </c>
      <c r="B1" t="s">
        <v>65</v>
      </c>
      <c r="C1" t="s">
        <v>71</v>
      </c>
      <c r="D1" t="s">
        <v>66</v>
      </c>
      <c r="E1" t="s">
        <v>67</v>
      </c>
      <c r="F1" t="s">
        <v>68</v>
      </c>
      <c r="G1" t="s">
        <v>69</v>
      </c>
      <c r="H1" t="s">
        <v>72</v>
      </c>
    </row>
    <row r="2" spans="1:8" x14ac:dyDescent="0.2">
      <c r="A2" t="s">
        <v>55</v>
      </c>
      <c r="B2" s="3">
        <v>40127</v>
      </c>
      <c r="C2" s="3">
        <v>1</v>
      </c>
      <c r="D2" s="3">
        <v>13000</v>
      </c>
      <c r="E2">
        <v>2.1</v>
      </c>
      <c r="F2">
        <v>155.4</v>
      </c>
      <c r="G2" s="4">
        <v>0.40699999999999997</v>
      </c>
      <c r="H2" s="1">
        <f>D2/D$10</f>
        <v>0.12935323383084577</v>
      </c>
    </row>
    <row r="3" spans="1:8" x14ac:dyDescent="0.2">
      <c r="A3" t="s">
        <v>56</v>
      </c>
      <c r="B3" s="3">
        <v>6978</v>
      </c>
      <c r="C3" s="3">
        <v>1</v>
      </c>
      <c r="D3" s="3">
        <v>7500</v>
      </c>
      <c r="E3">
        <v>0.05</v>
      </c>
      <c r="F3">
        <v>3</v>
      </c>
      <c r="G3" s="4">
        <v>8.0000000000000002E-3</v>
      </c>
      <c r="H3" s="1">
        <f t="shared" ref="H3:H5" si="0">D3/D$10</f>
        <v>7.4626865671641784E-2</v>
      </c>
    </row>
    <row r="4" spans="1:8" x14ac:dyDescent="0.2">
      <c r="A4" t="s">
        <v>57</v>
      </c>
      <c r="B4">
        <v>930</v>
      </c>
      <c r="C4">
        <v>1</v>
      </c>
      <c r="D4" s="3">
        <v>40000</v>
      </c>
      <c r="E4">
        <v>0.21</v>
      </c>
      <c r="F4">
        <v>14.1</v>
      </c>
      <c r="G4" s="4">
        <v>3.7999999999999999E-2</v>
      </c>
      <c r="H4" s="1">
        <f t="shared" si="0"/>
        <v>0.39800995024875624</v>
      </c>
    </row>
    <row r="5" spans="1:8" x14ac:dyDescent="0.2">
      <c r="A5" t="s">
        <v>58</v>
      </c>
      <c r="B5">
        <v>511</v>
      </c>
      <c r="C5">
        <v>1</v>
      </c>
      <c r="D5" s="3">
        <v>40000</v>
      </c>
      <c r="E5">
        <v>0.2</v>
      </c>
      <c r="F5">
        <v>14.5</v>
      </c>
      <c r="G5" s="4">
        <v>3.9E-2</v>
      </c>
      <c r="H5" s="1">
        <f t="shared" si="0"/>
        <v>0.39800995024875624</v>
      </c>
    </row>
    <row r="6" spans="1:8" x14ac:dyDescent="0.2">
      <c r="A6" t="s">
        <v>59</v>
      </c>
      <c r="B6" s="3">
        <v>4459</v>
      </c>
      <c r="C6" s="3">
        <v>0</v>
      </c>
      <c r="D6" s="3">
        <v>13000</v>
      </c>
      <c r="E6">
        <v>0.23</v>
      </c>
      <c r="F6">
        <v>16.2</v>
      </c>
      <c r="G6" s="4">
        <v>4.3999999999999997E-2</v>
      </c>
      <c r="H6" s="1">
        <f t="shared" ref="H6:H8" si="1">D6/$D$9</f>
        <v>7.0080862533692723E-2</v>
      </c>
    </row>
    <row r="7" spans="1:8" x14ac:dyDescent="0.2">
      <c r="A7" t="s">
        <v>60</v>
      </c>
      <c r="B7" s="3">
        <v>5385</v>
      </c>
      <c r="C7" s="3">
        <v>0</v>
      </c>
      <c r="D7" s="3">
        <v>22000</v>
      </c>
      <c r="E7">
        <v>1.1499999999999999</v>
      </c>
      <c r="F7">
        <v>77.599999999999994</v>
      </c>
      <c r="G7" s="4">
        <v>0.20799999999999999</v>
      </c>
      <c r="H7" s="1">
        <f t="shared" si="1"/>
        <v>0.11859838274932614</v>
      </c>
    </row>
    <row r="8" spans="1:8" x14ac:dyDescent="0.2">
      <c r="A8" t="s">
        <v>61</v>
      </c>
      <c r="B8" s="3">
        <v>2314</v>
      </c>
      <c r="C8" s="3">
        <v>0</v>
      </c>
      <c r="D8" s="3">
        <v>50000</v>
      </c>
      <c r="E8">
        <v>1.38</v>
      </c>
      <c r="F8">
        <v>92.2</v>
      </c>
      <c r="G8" s="4">
        <v>0.247</v>
      </c>
      <c r="H8" s="1">
        <f t="shared" si="1"/>
        <v>0.26954177897574122</v>
      </c>
    </row>
    <row r="9" spans="1:8" x14ac:dyDescent="0.2">
      <c r="A9" t="s">
        <v>62</v>
      </c>
      <c r="B9" t="s">
        <v>63</v>
      </c>
      <c r="D9" s="3">
        <f>SUM(D2:D8)</f>
        <v>185500</v>
      </c>
      <c r="E9">
        <v>5.33</v>
      </c>
      <c r="F9">
        <v>372.9</v>
      </c>
      <c r="G9" t="s">
        <v>63</v>
      </c>
    </row>
    <row r="10" spans="1:8" x14ac:dyDescent="0.2">
      <c r="A10" t="s">
        <v>70</v>
      </c>
      <c r="D10">
        <f>SUMPRODUCT(C2:C8,D2:D8)</f>
        <v>100500</v>
      </c>
    </row>
    <row r="14" spans="1:8" x14ac:dyDescent="0.2">
      <c r="A1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4" sqref="F4"/>
    </sheetView>
  </sheetViews>
  <sheetFormatPr baseColWidth="10" defaultColWidth="11.1640625" defaultRowHeight="16" x14ac:dyDescent="0.2"/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51</v>
      </c>
      <c r="B2">
        <v>3.8764521265094588E-2</v>
      </c>
      <c r="C2">
        <v>3.977748802589421E-2</v>
      </c>
      <c r="D2">
        <v>9.8775659968156432E-2</v>
      </c>
      <c r="E2">
        <v>0.41068398188977928</v>
      </c>
      <c r="F2">
        <v>0.41199834885107561</v>
      </c>
    </row>
    <row r="3" spans="1:7" x14ac:dyDescent="0.2">
      <c r="A3" t="s">
        <v>52</v>
      </c>
      <c r="B3">
        <v>6.9262870192018294E-2</v>
      </c>
      <c r="C3">
        <v>1.0959038102690662E-2</v>
      </c>
      <c r="D3">
        <v>0.12548883968879793</v>
      </c>
      <c r="E3">
        <v>0.37490112694125077</v>
      </c>
      <c r="F3">
        <v>0.4193881250752422</v>
      </c>
    </row>
    <row r="4" spans="1:7" x14ac:dyDescent="0.2">
      <c r="A4" t="s">
        <v>53</v>
      </c>
      <c r="B4">
        <f>AVERAGE(B2:B3)</f>
        <v>5.4013695728556438E-2</v>
      </c>
      <c r="C4">
        <f t="shared" ref="C4:F4" si="0">AVERAGE(C2:C3)</f>
        <v>2.5368263064292434E-2</v>
      </c>
      <c r="D4">
        <f t="shared" si="0"/>
        <v>0.11213224982847718</v>
      </c>
      <c r="E4">
        <f t="shared" si="0"/>
        <v>0.39279255441551503</v>
      </c>
      <c r="F4">
        <f t="shared" si="0"/>
        <v>0.41569323696315891</v>
      </c>
      <c r="G4">
        <f>SUM(B4:F4)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I5" sqref="I5"/>
    </sheetView>
  </sheetViews>
  <sheetFormatPr baseColWidth="10" defaultColWidth="11.1640625" defaultRowHeight="16" x14ac:dyDescent="0.2"/>
  <cols>
    <col min="1" max="1" width="30.5" customWidth="1"/>
  </cols>
  <sheetData>
    <row r="1" spans="1:9" x14ac:dyDescent="0.2">
      <c r="A1" t="s">
        <v>16</v>
      </c>
      <c r="B1" t="s">
        <v>17</v>
      </c>
    </row>
    <row r="2" spans="1:9" x14ac:dyDescent="0.2">
      <c r="B2" t="s">
        <v>18</v>
      </c>
      <c r="C2" t="s">
        <v>19</v>
      </c>
      <c r="D2" t="s">
        <v>20</v>
      </c>
    </row>
    <row r="3" spans="1:9" x14ac:dyDescent="0.2">
      <c r="A3" t="s">
        <v>21</v>
      </c>
      <c r="B3" s="3">
        <v>80991</v>
      </c>
      <c r="C3" s="3">
        <v>33651</v>
      </c>
      <c r="D3">
        <v>0.8</v>
      </c>
      <c r="E3" t="s">
        <v>46</v>
      </c>
    </row>
    <row r="4" spans="1:9" x14ac:dyDescent="0.2">
      <c r="A4" t="s">
        <v>22</v>
      </c>
      <c r="B4" s="3">
        <v>8027</v>
      </c>
      <c r="C4" s="3">
        <v>8499</v>
      </c>
      <c r="D4">
        <v>0.2</v>
      </c>
      <c r="E4" t="s">
        <v>46</v>
      </c>
    </row>
    <row r="5" spans="1:9" x14ac:dyDescent="0.2">
      <c r="A5" t="s">
        <v>23</v>
      </c>
      <c r="B5" s="3">
        <v>396910</v>
      </c>
      <c r="C5" s="3">
        <v>1532612</v>
      </c>
      <c r="D5">
        <v>38.6</v>
      </c>
      <c r="E5" t="s">
        <v>47</v>
      </c>
      <c r="I5" t="s">
        <v>54</v>
      </c>
    </row>
    <row r="6" spans="1:9" x14ac:dyDescent="0.2">
      <c r="A6" t="s">
        <v>24</v>
      </c>
      <c r="B6" s="3">
        <v>229453</v>
      </c>
      <c r="C6" s="3">
        <v>817847</v>
      </c>
      <c r="D6">
        <v>20.6</v>
      </c>
      <c r="E6" t="s">
        <v>47</v>
      </c>
    </row>
    <row r="7" spans="1:9" x14ac:dyDescent="0.2">
      <c r="A7" t="s">
        <v>25</v>
      </c>
      <c r="B7" s="3">
        <v>60458</v>
      </c>
      <c r="C7" s="3">
        <v>260856</v>
      </c>
      <c r="D7">
        <v>6.6</v>
      </c>
      <c r="E7" t="s">
        <v>47</v>
      </c>
    </row>
    <row r="8" spans="1:9" x14ac:dyDescent="0.2">
      <c r="A8" t="s">
        <v>26</v>
      </c>
      <c r="B8" s="3">
        <v>108296</v>
      </c>
      <c r="C8" s="3">
        <v>386559</v>
      </c>
      <c r="D8">
        <v>9.6999999999999993</v>
      </c>
      <c r="E8" t="s">
        <v>47</v>
      </c>
    </row>
    <row r="9" spans="1:9" x14ac:dyDescent="0.2">
      <c r="A9" t="s">
        <v>27</v>
      </c>
      <c r="B9">
        <v>822</v>
      </c>
      <c r="C9">
        <v>461</v>
      </c>
      <c r="D9">
        <v>0</v>
      </c>
      <c r="E9" t="s">
        <v>47</v>
      </c>
    </row>
    <row r="10" spans="1:9" x14ac:dyDescent="0.2">
      <c r="A10" t="s">
        <v>28</v>
      </c>
      <c r="B10" s="3">
        <v>2087</v>
      </c>
      <c r="C10" s="3">
        <v>9676</v>
      </c>
      <c r="D10">
        <v>0.2</v>
      </c>
      <c r="E10" t="s">
        <v>48</v>
      </c>
    </row>
    <row r="11" spans="1:9" x14ac:dyDescent="0.2">
      <c r="A11" t="s">
        <v>29</v>
      </c>
      <c r="B11">
        <v>807</v>
      </c>
      <c r="C11" s="3">
        <v>4502</v>
      </c>
      <c r="D11">
        <v>0.1</v>
      </c>
    </row>
    <row r="12" spans="1:9" x14ac:dyDescent="0.2">
      <c r="A12" t="s">
        <v>30</v>
      </c>
      <c r="B12" s="3">
        <v>11247</v>
      </c>
      <c r="C12" s="3">
        <v>38682</v>
      </c>
      <c r="D12">
        <v>1</v>
      </c>
    </row>
    <row r="13" spans="1:9" x14ac:dyDescent="0.2">
      <c r="A13" t="s">
        <v>31</v>
      </c>
      <c r="B13" s="3">
        <v>6594</v>
      </c>
      <c r="C13" s="3">
        <v>37827</v>
      </c>
      <c r="D13">
        <v>1</v>
      </c>
    </row>
    <row r="14" spans="1:9" x14ac:dyDescent="0.2">
      <c r="A14" t="s">
        <v>32</v>
      </c>
      <c r="B14">
        <v>622</v>
      </c>
      <c r="C14" s="3">
        <v>2724</v>
      </c>
      <c r="D14">
        <v>0.1</v>
      </c>
    </row>
    <row r="15" spans="1:9" x14ac:dyDescent="0.2">
      <c r="A15" t="s">
        <v>33</v>
      </c>
      <c r="B15" s="3">
        <v>1561</v>
      </c>
      <c r="C15" s="3">
        <v>19607</v>
      </c>
      <c r="D15">
        <v>0.5</v>
      </c>
    </row>
    <row r="16" spans="1:9" x14ac:dyDescent="0.2">
      <c r="A16" t="s">
        <v>34</v>
      </c>
      <c r="B16">
        <v>119</v>
      </c>
      <c r="C16" s="3">
        <v>2563</v>
      </c>
      <c r="D16">
        <v>0.1</v>
      </c>
    </row>
    <row r="17" spans="1:4" x14ac:dyDescent="0.2">
      <c r="A17" t="s">
        <v>35</v>
      </c>
      <c r="B17" s="3">
        <v>1147</v>
      </c>
      <c r="C17" s="3">
        <v>34213</v>
      </c>
      <c r="D17">
        <v>0.9</v>
      </c>
    </row>
    <row r="18" spans="1:4" x14ac:dyDescent="0.2">
      <c r="A18" t="s">
        <v>36</v>
      </c>
      <c r="B18" s="3">
        <v>3319</v>
      </c>
      <c r="C18" s="3">
        <v>31694</v>
      </c>
      <c r="D18">
        <v>0.8</v>
      </c>
    </row>
    <row r="19" spans="1:4" x14ac:dyDescent="0.2">
      <c r="A19" t="s">
        <v>37</v>
      </c>
      <c r="B19" s="3">
        <v>2810</v>
      </c>
      <c r="C19" s="3">
        <v>15292</v>
      </c>
      <c r="D19">
        <v>0.4</v>
      </c>
    </row>
    <row r="20" spans="1:4" x14ac:dyDescent="0.2">
      <c r="A20" t="s">
        <v>38</v>
      </c>
      <c r="B20" s="3">
        <v>2006</v>
      </c>
      <c r="C20" s="3">
        <v>19385</v>
      </c>
      <c r="D20">
        <v>0.5</v>
      </c>
    </row>
    <row r="21" spans="1:4" x14ac:dyDescent="0.2">
      <c r="A21" t="s">
        <v>39</v>
      </c>
      <c r="B21" s="3">
        <v>1817</v>
      </c>
      <c r="C21" s="3">
        <v>667211</v>
      </c>
      <c r="D21">
        <v>16.8</v>
      </c>
    </row>
    <row r="22" spans="1:4" x14ac:dyDescent="0.2">
      <c r="A22" t="s">
        <v>40</v>
      </c>
      <c r="B22">
        <v>423</v>
      </c>
      <c r="C22" s="3">
        <v>1909</v>
      </c>
      <c r="D22">
        <v>0</v>
      </c>
    </row>
    <row r="23" spans="1:4" x14ac:dyDescent="0.2">
      <c r="A23" t="s">
        <v>41</v>
      </c>
      <c r="B23" s="3">
        <v>3384</v>
      </c>
      <c r="C23" s="3">
        <v>43844</v>
      </c>
      <c r="D23">
        <v>1.1000000000000001</v>
      </c>
    </row>
    <row r="24" spans="1:4" x14ac:dyDescent="0.2">
      <c r="A24" t="s">
        <v>42</v>
      </c>
      <c r="B24">
        <v>2</v>
      </c>
      <c r="C24">
        <v>624</v>
      </c>
      <c r="D24">
        <v>0</v>
      </c>
    </row>
    <row r="25" spans="1:4" x14ac:dyDescent="0.2">
      <c r="A25" t="s">
        <v>43</v>
      </c>
      <c r="B25">
        <v>13</v>
      </c>
      <c r="C25">
        <v>49</v>
      </c>
      <c r="D25">
        <v>0</v>
      </c>
    </row>
    <row r="26" spans="1:4" x14ac:dyDescent="0.2">
      <c r="A26" t="s">
        <v>44</v>
      </c>
      <c r="B26">
        <v>1</v>
      </c>
      <c r="C26">
        <v>0</v>
      </c>
      <c r="D26">
        <v>0</v>
      </c>
    </row>
    <row r="27" spans="1:4" x14ac:dyDescent="0.2">
      <c r="A27" t="s">
        <v>45</v>
      </c>
      <c r="B27" s="3">
        <v>922916</v>
      </c>
      <c r="C27" s="3">
        <v>3970287</v>
      </c>
      <c r="D2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workbookViewId="0">
      <selection activeCell="F2" sqref="F2"/>
    </sheetView>
  </sheetViews>
  <sheetFormatPr baseColWidth="10" defaultColWidth="11.1640625" defaultRowHeight="16" x14ac:dyDescent="0.2"/>
  <cols>
    <col min="2" max="2" width="37.1640625" customWidth="1"/>
    <col min="3" max="3" width="21.83203125" customWidth="1"/>
    <col min="5" max="5" width="22.6640625" customWidth="1"/>
    <col min="6" max="6" width="22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2020</v>
      </c>
      <c r="B2">
        <v>2.9581400000000001E-2</v>
      </c>
      <c r="C2">
        <v>3.03544E-2</v>
      </c>
      <c r="D2">
        <v>7.5376200000000004E-2</v>
      </c>
      <c r="E2">
        <v>0.31339499999999998</v>
      </c>
      <c r="F2">
        <v>0.31439800000000001</v>
      </c>
      <c r="G2">
        <f>SUM(B2:F2)</f>
        <v>0.76310499999999992</v>
      </c>
      <c r="H2" s="1">
        <f>B2/$G2</f>
        <v>3.8764521265094588E-2</v>
      </c>
      <c r="I2" s="1">
        <f t="shared" ref="I2:L2" si="0">C2/$G2</f>
        <v>3.977748802589421E-2</v>
      </c>
      <c r="J2" s="1">
        <f t="shared" si="0"/>
        <v>9.8775659968156432E-2</v>
      </c>
      <c r="K2" s="1">
        <f t="shared" si="0"/>
        <v>0.41068398188977928</v>
      </c>
      <c r="L2" s="1">
        <f t="shared" si="0"/>
        <v>0.41199834885107561</v>
      </c>
    </row>
    <row r="3" spans="1:12" x14ac:dyDescent="0.2">
      <c r="A3">
        <v>2021</v>
      </c>
      <c r="B3">
        <v>3.0924699999999999E-2</v>
      </c>
      <c r="C3">
        <v>3.1372999999999998E-2</v>
      </c>
      <c r="D3">
        <v>7.7532400000000001E-2</v>
      </c>
      <c r="E3">
        <v>0.30866199999999999</v>
      </c>
      <c r="F3">
        <v>0.32305499999999998</v>
      </c>
      <c r="G3">
        <f t="shared" ref="G3:G32" si="1">SUM(B3:F3)</f>
        <v>0.77154710000000004</v>
      </c>
      <c r="H3" s="1">
        <f t="shared" ref="H3:H32" si="2">B3/$G3</f>
        <v>4.0081415638786012E-2</v>
      </c>
      <c r="I3" s="1">
        <f t="shared" ref="I3:I32" si="3">C3/$G3</f>
        <v>4.0662455992641275E-2</v>
      </c>
      <c r="J3" s="1">
        <f t="shared" ref="J3:J32" si="4">D3/$G3</f>
        <v>0.10048952293385588</v>
      </c>
      <c r="K3" s="1">
        <f t="shared" ref="K3:K32" si="5">E3/$G3</f>
        <v>0.40005593955313939</v>
      </c>
      <c r="L3" s="1">
        <f t="shared" ref="L3:L32" si="6">F3/$G3</f>
        <v>0.41871066588157735</v>
      </c>
    </row>
    <row r="4" spans="1:12" x14ac:dyDescent="0.2">
      <c r="A4">
        <v>2022</v>
      </c>
      <c r="B4">
        <v>3.2224500000000003E-2</v>
      </c>
      <c r="C4">
        <v>3.23916E-2</v>
      </c>
      <c r="D4">
        <v>7.9778399999999999E-2</v>
      </c>
      <c r="E4">
        <v>0.304151</v>
      </c>
      <c r="F4">
        <v>0.33176099999999997</v>
      </c>
      <c r="G4">
        <f t="shared" si="1"/>
        <v>0.78030650000000001</v>
      </c>
      <c r="H4" s="1">
        <f t="shared" si="2"/>
        <v>4.1297233843367961E-2</v>
      </c>
      <c r="I4" s="1">
        <f t="shared" si="3"/>
        <v>4.1511380463958712E-2</v>
      </c>
      <c r="J4" s="1">
        <f t="shared" si="4"/>
        <v>0.10223982499184615</v>
      </c>
      <c r="K4" s="1">
        <f t="shared" si="5"/>
        <v>0.38978401435846044</v>
      </c>
      <c r="L4" s="1">
        <f t="shared" si="6"/>
        <v>0.4251675463423667</v>
      </c>
    </row>
    <row r="5" spans="1:12" x14ac:dyDescent="0.2">
      <c r="A5">
        <v>2023</v>
      </c>
      <c r="B5">
        <v>3.3484600000000003E-2</v>
      </c>
      <c r="C5">
        <v>3.3410200000000001E-2</v>
      </c>
      <c r="D5">
        <v>8.2114300000000001E-2</v>
      </c>
      <c r="E5">
        <v>0.304203</v>
      </c>
      <c r="F5">
        <v>0.3407</v>
      </c>
      <c r="G5">
        <f t="shared" si="1"/>
        <v>0.79391210000000001</v>
      </c>
      <c r="H5" s="1">
        <f t="shared" si="2"/>
        <v>4.2176709487108215E-2</v>
      </c>
      <c r="I5" s="1">
        <f t="shared" si="3"/>
        <v>4.2082996341786451E-2</v>
      </c>
      <c r="J5" s="1">
        <f t="shared" si="4"/>
        <v>0.10342996409804057</v>
      </c>
      <c r="K5" s="1">
        <f t="shared" si="5"/>
        <v>0.38316962293432738</v>
      </c>
      <c r="L5" s="1">
        <f t="shared" si="6"/>
        <v>0.42914070713873742</v>
      </c>
    </row>
    <row r="6" spans="1:12" x14ac:dyDescent="0.2">
      <c r="A6">
        <v>2024</v>
      </c>
      <c r="B6">
        <v>3.47125E-2</v>
      </c>
      <c r="C6">
        <v>3.4428800000000002E-2</v>
      </c>
      <c r="D6">
        <v>8.44501E-2</v>
      </c>
      <c r="E6">
        <v>0.30695299999999998</v>
      </c>
      <c r="F6">
        <v>0.34998699999999999</v>
      </c>
      <c r="G6">
        <f t="shared" si="1"/>
        <v>0.8105313999999999</v>
      </c>
      <c r="H6" s="1">
        <f t="shared" si="2"/>
        <v>4.2826841748512152E-2</v>
      </c>
      <c r="I6" s="1">
        <f t="shared" si="3"/>
        <v>4.2476824463555649E-2</v>
      </c>
      <c r="J6" s="1">
        <f t="shared" si="4"/>
        <v>0.10419102825627731</v>
      </c>
      <c r="K6" s="1">
        <f t="shared" si="5"/>
        <v>0.37870587123459992</v>
      </c>
      <c r="L6" s="1">
        <f t="shared" si="6"/>
        <v>0.43179943429705503</v>
      </c>
    </row>
    <row r="7" spans="1:12" x14ac:dyDescent="0.2">
      <c r="A7">
        <v>2025</v>
      </c>
      <c r="B7">
        <v>3.5913399999999998E-2</v>
      </c>
      <c r="C7">
        <v>3.5447399999999997E-2</v>
      </c>
      <c r="D7">
        <v>8.6875800000000003E-2</v>
      </c>
      <c r="E7">
        <v>0.30937700000000001</v>
      </c>
      <c r="F7">
        <v>0.359794</v>
      </c>
      <c r="G7">
        <f t="shared" si="1"/>
        <v>0.82740760000000002</v>
      </c>
      <c r="H7" s="1">
        <f t="shared" si="2"/>
        <v>4.3404725796572327E-2</v>
      </c>
      <c r="I7" s="1">
        <f t="shared" si="3"/>
        <v>4.2841520914238637E-2</v>
      </c>
      <c r="J7" s="1">
        <f t="shared" si="4"/>
        <v>0.10499758522885214</v>
      </c>
      <c r="K7" s="1">
        <f t="shared" si="5"/>
        <v>0.37391123794366887</v>
      </c>
      <c r="L7" s="1">
        <f t="shared" si="6"/>
        <v>0.43484493011666803</v>
      </c>
    </row>
    <row r="8" spans="1:12" x14ac:dyDescent="0.2">
      <c r="A8">
        <v>2026</v>
      </c>
      <c r="B8">
        <v>3.7095400000000001E-2</v>
      </c>
      <c r="C8">
        <v>3.6465999999999998E-2</v>
      </c>
      <c r="D8">
        <v>8.9391300000000007E-2</v>
      </c>
      <c r="E8">
        <v>0.312137</v>
      </c>
      <c r="F8">
        <v>0.37034699999999998</v>
      </c>
      <c r="G8">
        <f t="shared" si="1"/>
        <v>0.84543670000000004</v>
      </c>
      <c r="H8" s="1">
        <f t="shared" si="2"/>
        <v>4.3877205709191472E-2</v>
      </c>
      <c r="I8" s="1">
        <f t="shared" si="3"/>
        <v>4.3132738382424131E-2</v>
      </c>
      <c r="J8" s="1">
        <f t="shared" si="4"/>
        <v>0.10573387694194018</v>
      </c>
      <c r="K8" s="1">
        <f t="shared" si="5"/>
        <v>0.3692020940183931</v>
      </c>
      <c r="L8" s="1">
        <f t="shared" si="6"/>
        <v>0.43805408494805109</v>
      </c>
    </row>
    <row r="9" spans="1:12" x14ac:dyDescent="0.2">
      <c r="A9">
        <v>2027</v>
      </c>
      <c r="B9">
        <v>3.8265399999999998E-2</v>
      </c>
      <c r="C9">
        <v>3.7688399999999997E-2</v>
      </c>
      <c r="D9">
        <v>9.2086600000000005E-2</v>
      </c>
      <c r="E9">
        <v>0.31766</v>
      </c>
      <c r="F9">
        <v>0.38130799999999998</v>
      </c>
      <c r="G9">
        <f t="shared" si="1"/>
        <v>0.86700840000000001</v>
      </c>
      <c r="H9" s="1">
        <f t="shared" si="2"/>
        <v>4.4134981852540292E-2</v>
      </c>
      <c r="I9" s="1">
        <f t="shared" si="3"/>
        <v>4.3469475036228021E-2</v>
      </c>
      <c r="J9" s="1">
        <f t="shared" si="4"/>
        <v>0.10621188906589601</v>
      </c>
      <c r="K9" s="1">
        <f t="shared" si="5"/>
        <v>0.36638630029420705</v>
      </c>
      <c r="L9" s="1">
        <f t="shared" si="6"/>
        <v>0.43979735375112855</v>
      </c>
    </row>
    <row r="10" spans="1:12" x14ac:dyDescent="0.2">
      <c r="A10">
        <v>2028</v>
      </c>
      <c r="B10">
        <v>3.9425500000000002E-2</v>
      </c>
      <c r="C10">
        <v>3.8706999999999998E-2</v>
      </c>
      <c r="D10">
        <v>9.4781799999999999E-2</v>
      </c>
      <c r="E10">
        <v>0.32384400000000002</v>
      </c>
      <c r="F10">
        <v>0.39374700000000001</v>
      </c>
      <c r="G10">
        <f t="shared" si="1"/>
        <v>0.89050530000000006</v>
      </c>
      <c r="H10" s="1">
        <f t="shared" si="2"/>
        <v>4.4273178385350428E-2</v>
      </c>
      <c r="I10" s="1">
        <f t="shared" si="3"/>
        <v>4.3466333103239246E-2</v>
      </c>
      <c r="J10" s="1">
        <f t="shared" si="4"/>
        <v>0.1064359751705015</v>
      </c>
      <c r="K10" s="1">
        <f t="shared" si="5"/>
        <v>0.36366319212249493</v>
      </c>
      <c r="L10" s="1">
        <f t="shared" si="6"/>
        <v>0.44216132121841384</v>
      </c>
    </row>
    <row r="11" spans="1:12" x14ac:dyDescent="0.2">
      <c r="A11">
        <v>2029</v>
      </c>
      <c r="B11">
        <v>4.0582500000000001E-2</v>
      </c>
      <c r="C11">
        <v>3.9929300000000001E-2</v>
      </c>
      <c r="D11">
        <v>9.7566799999999995E-2</v>
      </c>
      <c r="E11">
        <v>0.33059500000000003</v>
      </c>
      <c r="F11">
        <v>0.40777999999999998</v>
      </c>
      <c r="G11">
        <f t="shared" si="1"/>
        <v>0.91645360000000009</v>
      </c>
      <c r="H11" s="1">
        <f t="shared" si="2"/>
        <v>4.4282110954662619E-2</v>
      </c>
      <c r="I11" s="1">
        <f t="shared" si="3"/>
        <v>4.3569363468046823E-2</v>
      </c>
      <c r="J11" s="1">
        <f t="shared" si="4"/>
        <v>0.10646125455778666</v>
      </c>
      <c r="K11" s="1">
        <f t="shared" si="5"/>
        <v>0.36073293836152753</v>
      </c>
      <c r="L11" s="1">
        <f t="shared" si="6"/>
        <v>0.44495433265797629</v>
      </c>
    </row>
    <row r="12" spans="1:12" x14ac:dyDescent="0.2">
      <c r="A12">
        <v>2030</v>
      </c>
      <c r="B12">
        <v>4.1742000000000001E-2</v>
      </c>
      <c r="C12">
        <v>4.1151600000000003E-2</v>
      </c>
      <c r="D12">
        <v>0.100532</v>
      </c>
      <c r="E12">
        <v>0.33762599999999998</v>
      </c>
      <c r="F12">
        <v>0.42188900000000001</v>
      </c>
      <c r="G12">
        <f t="shared" si="1"/>
        <v>0.94294060000000002</v>
      </c>
      <c r="H12" s="1">
        <f t="shared" si="2"/>
        <v>4.4267899801959956E-2</v>
      </c>
      <c r="I12" s="1">
        <f t="shared" si="3"/>
        <v>4.3641773405450994E-2</v>
      </c>
      <c r="J12" s="1">
        <f t="shared" si="4"/>
        <v>0.10661541140555407</v>
      </c>
      <c r="K12" s="1">
        <f t="shared" si="5"/>
        <v>0.35805648839386062</v>
      </c>
      <c r="L12" s="1">
        <f t="shared" si="6"/>
        <v>0.44741842699317436</v>
      </c>
    </row>
    <row r="13" spans="1:12" x14ac:dyDescent="0.2">
      <c r="A13">
        <v>2031</v>
      </c>
      <c r="B13">
        <v>4.2865199999999999E-2</v>
      </c>
      <c r="C13">
        <v>4.2374000000000002E-2</v>
      </c>
      <c r="D13">
        <v>0.103496</v>
      </c>
      <c r="E13">
        <v>0.34424399999999999</v>
      </c>
      <c r="F13">
        <v>0.43640699999999999</v>
      </c>
      <c r="G13">
        <f t="shared" si="1"/>
        <v>0.96938619999999998</v>
      </c>
      <c r="H13" s="1">
        <f t="shared" si="2"/>
        <v>4.4218908831175852E-2</v>
      </c>
      <c r="I13" s="1">
        <f t="shared" si="3"/>
        <v>4.371219643935513E-2</v>
      </c>
      <c r="J13" s="1">
        <f t="shared" si="4"/>
        <v>0.10676446600952232</v>
      </c>
      <c r="K13" s="1">
        <f t="shared" si="5"/>
        <v>0.35511543283781016</v>
      </c>
      <c r="L13" s="1">
        <f t="shared" si="6"/>
        <v>0.45018899588213657</v>
      </c>
    </row>
    <row r="14" spans="1:12" x14ac:dyDescent="0.2">
      <c r="A14">
        <v>2032</v>
      </c>
      <c r="B14">
        <v>4.3961100000000003E-2</v>
      </c>
      <c r="C14">
        <v>4.3514799999999999E-2</v>
      </c>
      <c r="D14">
        <v>0.106263</v>
      </c>
      <c r="E14">
        <v>0.35056399999999999</v>
      </c>
      <c r="F14">
        <v>0.45137500000000003</v>
      </c>
      <c r="G14">
        <f t="shared" si="1"/>
        <v>0.9956779</v>
      </c>
      <c r="H14" s="1">
        <f t="shared" si="2"/>
        <v>4.4151929052558062E-2</v>
      </c>
      <c r="I14" s="1">
        <f t="shared" si="3"/>
        <v>4.3703691726008985E-2</v>
      </c>
      <c r="J14" s="1">
        <f t="shared" si="4"/>
        <v>0.10672427298024792</v>
      </c>
      <c r="K14" s="1">
        <f t="shared" si="5"/>
        <v>0.35208574981929397</v>
      </c>
      <c r="L14" s="1">
        <f t="shared" si="6"/>
        <v>0.45333435642189107</v>
      </c>
    </row>
    <row r="15" spans="1:12" x14ac:dyDescent="0.2">
      <c r="A15">
        <v>2033</v>
      </c>
      <c r="B15">
        <v>4.5031799999999997E-2</v>
      </c>
      <c r="C15">
        <v>4.4753399999999999E-2</v>
      </c>
      <c r="D15">
        <v>0.109196</v>
      </c>
      <c r="E15">
        <v>0.35664000000000001</v>
      </c>
      <c r="F15">
        <v>0.46682800000000002</v>
      </c>
      <c r="G15">
        <f t="shared" si="1"/>
        <v>1.0224492000000001</v>
      </c>
      <c r="H15" s="1">
        <f t="shared" si="2"/>
        <v>4.4043068349997237E-2</v>
      </c>
      <c r="I15" s="1">
        <f t="shared" si="3"/>
        <v>4.3770780983544214E-2</v>
      </c>
      <c r="J15" s="1">
        <f t="shared" si="4"/>
        <v>0.10679846001150961</v>
      </c>
      <c r="K15" s="1">
        <f t="shared" si="5"/>
        <v>0.34880950564585506</v>
      </c>
      <c r="L15" s="1">
        <f t="shared" si="6"/>
        <v>0.45657818500909386</v>
      </c>
    </row>
    <row r="16" spans="1:12" x14ac:dyDescent="0.2">
      <c r="A16">
        <v>2034</v>
      </c>
      <c r="B16">
        <v>4.6081900000000002E-2</v>
      </c>
      <c r="C16">
        <v>4.5948000000000003E-2</v>
      </c>
      <c r="D16">
        <v>0.112108</v>
      </c>
      <c r="E16">
        <v>0.36289700000000003</v>
      </c>
      <c r="F16">
        <v>0.48281000000000002</v>
      </c>
      <c r="G16">
        <f t="shared" si="1"/>
        <v>1.0498449000000001</v>
      </c>
      <c r="H16" s="1">
        <f t="shared" si="2"/>
        <v>4.3894007581500846E-2</v>
      </c>
      <c r="I16" s="1">
        <f t="shared" si="3"/>
        <v>4.3766464932105682E-2</v>
      </c>
      <c r="J16" s="1">
        <f t="shared" si="4"/>
        <v>0.10678529752347227</v>
      </c>
      <c r="K16" s="1">
        <f t="shared" si="5"/>
        <v>0.34566725046718805</v>
      </c>
      <c r="L16" s="1">
        <f t="shared" si="6"/>
        <v>0.45988697949573309</v>
      </c>
    </row>
    <row r="17" spans="1:12" x14ac:dyDescent="0.2">
      <c r="A17">
        <v>2035</v>
      </c>
      <c r="B17">
        <v>4.6697200000000001E-2</v>
      </c>
      <c r="C17">
        <v>4.7140000000000001E-2</v>
      </c>
      <c r="D17">
        <v>0.11497400000000001</v>
      </c>
      <c r="E17">
        <v>0.36632799999999999</v>
      </c>
      <c r="F17">
        <v>0.48987999999999998</v>
      </c>
      <c r="G17">
        <f t="shared" si="1"/>
        <v>1.0650192000000001</v>
      </c>
      <c r="H17" s="1">
        <f t="shared" si="2"/>
        <v>4.3846345680904154E-2</v>
      </c>
      <c r="I17" s="1">
        <f t="shared" si="3"/>
        <v>4.4262112833270986E-2</v>
      </c>
      <c r="J17" s="1">
        <f t="shared" si="4"/>
        <v>0.10795486128325198</v>
      </c>
      <c r="K17" s="1">
        <f t="shared" si="5"/>
        <v>0.34396375201498713</v>
      </c>
      <c r="L17" s="1">
        <f t="shared" si="6"/>
        <v>0.45997292818758567</v>
      </c>
    </row>
    <row r="18" spans="1:12" x14ac:dyDescent="0.2">
      <c r="A18">
        <v>2036</v>
      </c>
      <c r="B18">
        <v>4.73207E-2</v>
      </c>
      <c r="C18">
        <v>4.8335700000000002E-2</v>
      </c>
      <c r="D18">
        <v>0.11784799999999999</v>
      </c>
      <c r="E18">
        <v>0.36979200000000001</v>
      </c>
      <c r="F18">
        <v>0.497172</v>
      </c>
      <c r="G18">
        <f t="shared" si="1"/>
        <v>1.0804684</v>
      </c>
      <c r="H18" s="1">
        <f t="shared" si="2"/>
        <v>4.3796468272464056E-2</v>
      </c>
      <c r="I18" s="1">
        <f t="shared" si="3"/>
        <v>4.4735875662814388E-2</v>
      </c>
      <c r="J18" s="1">
        <f t="shared" si="4"/>
        <v>0.10907121392907002</v>
      </c>
      <c r="K18" s="1">
        <f t="shared" si="5"/>
        <v>0.3422515642289955</v>
      </c>
      <c r="L18" s="1">
        <f t="shared" si="6"/>
        <v>0.46014487790665604</v>
      </c>
    </row>
    <row r="19" spans="1:12" x14ac:dyDescent="0.2">
      <c r="A19">
        <v>2037</v>
      </c>
      <c r="B19">
        <v>4.7952500000000002E-2</v>
      </c>
      <c r="C19">
        <v>4.9546899999999998E-2</v>
      </c>
      <c r="D19">
        <v>0.12076199999999999</v>
      </c>
      <c r="E19">
        <v>0.37328899999999998</v>
      </c>
      <c r="F19">
        <v>0.50469900000000001</v>
      </c>
      <c r="G19">
        <f t="shared" si="1"/>
        <v>1.0962494</v>
      </c>
      <c r="H19" s="1">
        <f t="shared" si="2"/>
        <v>4.3742327247795983E-2</v>
      </c>
      <c r="I19" s="1">
        <f t="shared" si="3"/>
        <v>4.5196740814635789E-2</v>
      </c>
      <c r="J19" s="1">
        <f t="shared" si="4"/>
        <v>0.11015923931178434</v>
      </c>
      <c r="K19" s="1">
        <f t="shared" si="5"/>
        <v>0.34051466755648846</v>
      </c>
      <c r="L19" s="1">
        <f t="shared" si="6"/>
        <v>0.46038702506929535</v>
      </c>
    </row>
    <row r="20" spans="1:12" x14ac:dyDescent="0.2">
      <c r="A20">
        <v>2038</v>
      </c>
      <c r="B20">
        <v>4.8592799999999998E-2</v>
      </c>
      <c r="C20">
        <v>5.0737200000000003E-2</v>
      </c>
      <c r="D20">
        <v>0.123639</v>
      </c>
      <c r="E20">
        <v>0.37681900000000002</v>
      </c>
      <c r="F20">
        <v>0.51247399999999999</v>
      </c>
      <c r="G20">
        <f t="shared" si="1"/>
        <v>1.1122619999999999</v>
      </c>
      <c r="H20" s="1">
        <f t="shared" si="2"/>
        <v>4.3688267692324298E-2</v>
      </c>
      <c r="I20" s="1">
        <f t="shared" si="3"/>
        <v>4.5616230708232425E-2</v>
      </c>
      <c r="J20" s="1">
        <f t="shared" si="4"/>
        <v>0.11115996051290075</v>
      </c>
      <c r="K20" s="1">
        <f t="shared" si="5"/>
        <v>0.3387861852692981</v>
      </c>
      <c r="L20" s="1">
        <f t="shared" si="6"/>
        <v>0.46074935581724452</v>
      </c>
    </row>
    <row r="21" spans="1:12" x14ac:dyDescent="0.2">
      <c r="A21">
        <v>2039</v>
      </c>
      <c r="B21">
        <v>4.9241600000000003E-2</v>
      </c>
      <c r="C21">
        <v>5.19371E-2</v>
      </c>
      <c r="D21">
        <v>0.12652099999999999</v>
      </c>
      <c r="E21">
        <v>0.38038300000000003</v>
      </c>
      <c r="F21">
        <v>0.52051400000000003</v>
      </c>
      <c r="G21">
        <f t="shared" si="1"/>
        <v>1.1285967000000001</v>
      </c>
      <c r="H21" s="1">
        <f t="shared" si="2"/>
        <v>4.3630820469349234E-2</v>
      </c>
      <c r="I21" s="1">
        <f t="shared" si="3"/>
        <v>4.6019184709648712E-2</v>
      </c>
      <c r="J21" s="1">
        <f t="shared" si="4"/>
        <v>0.11210470489591187</v>
      </c>
      <c r="K21" s="1">
        <f t="shared" si="5"/>
        <v>0.33704068069665627</v>
      </c>
      <c r="L21" s="1">
        <f t="shared" si="6"/>
        <v>0.46120460922843382</v>
      </c>
    </row>
    <row r="22" spans="1:12" x14ac:dyDescent="0.2">
      <c r="A22">
        <v>2040</v>
      </c>
      <c r="B22">
        <v>4.9898999999999999E-2</v>
      </c>
      <c r="C22">
        <v>5.3138100000000001E-2</v>
      </c>
      <c r="D22">
        <v>0.129415</v>
      </c>
      <c r="E22">
        <v>0.38398100000000002</v>
      </c>
      <c r="F22">
        <v>0.52883199999999997</v>
      </c>
      <c r="G22">
        <f t="shared" si="1"/>
        <v>1.1452651</v>
      </c>
      <c r="H22" s="1">
        <f t="shared" si="2"/>
        <v>4.3569825012566954E-2</v>
      </c>
      <c r="I22" s="1">
        <f t="shared" si="3"/>
        <v>4.6398078488552562E-2</v>
      </c>
      <c r="J22" s="1">
        <f t="shared" si="4"/>
        <v>0.11300003815710441</v>
      </c>
      <c r="K22" s="1">
        <f t="shared" si="5"/>
        <v>0.33527695902023036</v>
      </c>
      <c r="L22" s="1">
        <f t="shared" si="6"/>
        <v>0.46175509932154568</v>
      </c>
    </row>
    <row r="23" spans="1:12" x14ac:dyDescent="0.2">
      <c r="A23">
        <v>2041</v>
      </c>
      <c r="B23">
        <v>5.0565300000000001E-2</v>
      </c>
      <c r="C23">
        <v>5.4337499999999997E-2</v>
      </c>
      <c r="D23">
        <v>0.13230500000000001</v>
      </c>
      <c r="E23">
        <v>0.38761200000000001</v>
      </c>
      <c r="F23">
        <v>0.53744800000000004</v>
      </c>
      <c r="G23">
        <f t="shared" si="1"/>
        <v>1.1622678</v>
      </c>
      <c r="H23" s="1">
        <f t="shared" si="2"/>
        <v>4.3505722175216421E-2</v>
      </c>
      <c r="I23" s="1">
        <f t="shared" si="3"/>
        <v>4.6751273673760897E-2</v>
      </c>
      <c r="J23" s="1">
        <f t="shared" si="4"/>
        <v>0.11383349000978948</v>
      </c>
      <c r="K23" s="1">
        <f t="shared" si="5"/>
        <v>0.33349629061391878</v>
      </c>
      <c r="L23" s="1">
        <f t="shared" si="6"/>
        <v>0.46241322352731451</v>
      </c>
    </row>
    <row r="24" spans="1:12" x14ac:dyDescent="0.2">
      <c r="A24">
        <v>2042</v>
      </c>
      <c r="B24">
        <v>5.1240399999999998E-2</v>
      </c>
      <c r="C24">
        <v>5.5534E-2</v>
      </c>
      <c r="D24">
        <v>0.135187</v>
      </c>
      <c r="E24">
        <v>0.39127899999999999</v>
      </c>
      <c r="F24">
        <v>0.54637800000000003</v>
      </c>
      <c r="G24">
        <f t="shared" si="1"/>
        <v>1.1796184000000001</v>
      </c>
      <c r="H24" s="1">
        <f t="shared" si="2"/>
        <v>4.3438115241335666E-2</v>
      </c>
      <c r="I24" s="1">
        <f t="shared" si="3"/>
        <v>4.7077936390276715E-2</v>
      </c>
      <c r="J24" s="1">
        <f t="shared" si="4"/>
        <v>0.11460231546066084</v>
      </c>
      <c r="K24" s="1">
        <f t="shared" si="5"/>
        <v>0.33169964117209427</v>
      </c>
      <c r="L24" s="1">
        <f t="shared" si="6"/>
        <v>0.46318199173563246</v>
      </c>
    </row>
    <row r="25" spans="1:12" x14ac:dyDescent="0.2">
      <c r="A25">
        <v>2043</v>
      </c>
      <c r="B25">
        <v>5.1924600000000001E-2</v>
      </c>
      <c r="C25">
        <v>5.6735000000000001E-2</v>
      </c>
      <c r="D25">
        <v>0.13807700000000001</v>
      </c>
      <c r="E25">
        <v>0.39498</v>
      </c>
      <c r="F25">
        <v>0.55564199999999997</v>
      </c>
      <c r="G25">
        <f t="shared" si="1"/>
        <v>1.1973585999999998</v>
      </c>
      <c r="H25" s="1">
        <f t="shared" si="2"/>
        <v>4.3365955696146506E-2</v>
      </c>
      <c r="I25" s="1">
        <f t="shared" si="3"/>
        <v>4.7383465571634101E-2</v>
      </c>
      <c r="J25" s="1">
        <f t="shared" si="4"/>
        <v>0.11531800080610773</v>
      </c>
      <c r="K25" s="1">
        <f t="shared" si="5"/>
        <v>0.32987611230252994</v>
      </c>
      <c r="L25" s="1">
        <f t="shared" si="6"/>
        <v>0.46405646562358183</v>
      </c>
    </row>
    <row r="26" spans="1:12" x14ac:dyDescent="0.2">
      <c r="A26">
        <v>2044</v>
      </c>
      <c r="B26">
        <v>5.2617900000000002E-2</v>
      </c>
      <c r="C26">
        <v>5.7933900000000003E-2</v>
      </c>
      <c r="D26">
        <v>0.14096600000000001</v>
      </c>
      <c r="E26">
        <v>0.39871600000000001</v>
      </c>
      <c r="F26">
        <v>0.56526100000000001</v>
      </c>
      <c r="G26">
        <f t="shared" si="1"/>
        <v>1.2154948000000001</v>
      </c>
      <c r="H26" s="1">
        <f t="shared" si="2"/>
        <v>4.3289284330957238E-2</v>
      </c>
      <c r="I26" s="1">
        <f t="shared" si="3"/>
        <v>4.7662811885332619E-2</v>
      </c>
      <c r="J26" s="1">
        <f t="shared" si="4"/>
        <v>0.1159741695316179</v>
      </c>
      <c r="K26" s="1">
        <f t="shared" si="5"/>
        <v>0.32802772994174884</v>
      </c>
      <c r="L26" s="1">
        <f t="shared" si="6"/>
        <v>0.46504600431034337</v>
      </c>
    </row>
    <row r="27" spans="1:12" x14ac:dyDescent="0.2">
      <c r="A27">
        <v>2045</v>
      </c>
      <c r="B27">
        <v>5.3320399999999997E-2</v>
      </c>
      <c r="C27">
        <v>5.9132400000000002E-2</v>
      </c>
      <c r="D27">
        <v>0.14385200000000001</v>
      </c>
      <c r="E27">
        <v>0.40248699999999998</v>
      </c>
      <c r="F27">
        <v>0.57525700000000002</v>
      </c>
      <c r="G27">
        <f t="shared" si="1"/>
        <v>1.2340488000000001</v>
      </c>
      <c r="H27" s="1">
        <f t="shared" si="2"/>
        <v>4.320769162451274E-2</v>
      </c>
      <c r="I27" s="1">
        <f t="shared" si="3"/>
        <v>4.7917391921616065E-2</v>
      </c>
      <c r="J27" s="1">
        <f t="shared" si="4"/>
        <v>0.11656913405693518</v>
      </c>
      <c r="K27" s="1">
        <f t="shared" si="5"/>
        <v>0.32615160761875867</v>
      </c>
      <c r="L27" s="1">
        <f t="shared" si="6"/>
        <v>0.46615417477817733</v>
      </c>
    </row>
    <row r="28" spans="1:12" x14ac:dyDescent="0.2">
      <c r="A28">
        <v>2046</v>
      </c>
      <c r="B28">
        <v>5.4032299999999998E-2</v>
      </c>
      <c r="C28">
        <v>6.0331500000000003E-2</v>
      </c>
      <c r="D28">
        <v>0.14674000000000001</v>
      </c>
      <c r="E28">
        <v>0.40629500000000002</v>
      </c>
      <c r="F28">
        <v>0.58565400000000001</v>
      </c>
      <c r="G28">
        <f t="shared" si="1"/>
        <v>1.2530527999999999</v>
      </c>
      <c r="H28" s="1">
        <f t="shared" si="2"/>
        <v>4.3120529318477249E-2</v>
      </c>
      <c r="I28" s="1">
        <f t="shared" si="3"/>
        <v>4.8147611976127429E-2</v>
      </c>
      <c r="J28" s="1">
        <f t="shared" si="4"/>
        <v>0.11710599904489262</v>
      </c>
      <c r="K28" s="1">
        <f t="shared" si="5"/>
        <v>0.32424411804514547</v>
      </c>
      <c r="L28" s="1">
        <f t="shared" si="6"/>
        <v>0.46738174161535739</v>
      </c>
    </row>
    <row r="29" spans="1:12" x14ac:dyDescent="0.2">
      <c r="A29">
        <v>2047</v>
      </c>
      <c r="B29">
        <v>5.4753799999999998E-2</v>
      </c>
      <c r="C29">
        <v>6.1531000000000002E-2</v>
      </c>
      <c r="D29">
        <v>0.14962900000000001</v>
      </c>
      <c r="E29">
        <v>0.410138</v>
      </c>
      <c r="F29">
        <v>0.59647799999999995</v>
      </c>
      <c r="G29">
        <f t="shared" si="1"/>
        <v>1.2725298</v>
      </c>
      <c r="H29" s="1">
        <f t="shared" si="2"/>
        <v>4.3027518884037136E-2</v>
      </c>
      <c r="I29" s="1">
        <f t="shared" si="3"/>
        <v>4.8353288072310763E-2</v>
      </c>
      <c r="J29" s="1">
        <f t="shared" si="4"/>
        <v>0.11758388683707054</v>
      </c>
      <c r="K29" s="1">
        <f t="shared" si="5"/>
        <v>0.32230129306205635</v>
      </c>
      <c r="L29" s="1">
        <f t="shared" si="6"/>
        <v>0.46873401314452512</v>
      </c>
    </row>
    <row r="30" spans="1:12" x14ac:dyDescent="0.2">
      <c r="A30">
        <v>2048</v>
      </c>
      <c r="B30">
        <v>5.5484800000000001E-2</v>
      </c>
      <c r="C30">
        <v>6.2729599999999996E-2</v>
      </c>
      <c r="D30">
        <v>0.15251600000000001</v>
      </c>
      <c r="E30">
        <v>0.41401900000000003</v>
      </c>
      <c r="F30">
        <v>0.60775699999999999</v>
      </c>
      <c r="G30">
        <f t="shared" si="1"/>
        <v>1.2925064000000002</v>
      </c>
      <c r="H30" s="1">
        <f t="shared" si="2"/>
        <v>4.2928065965476069E-2</v>
      </c>
      <c r="I30" s="1">
        <f t="shared" si="3"/>
        <v>4.8533299332212197E-2</v>
      </c>
      <c r="J30" s="1">
        <f t="shared" si="4"/>
        <v>0.11800018939944901</v>
      </c>
      <c r="K30" s="1">
        <f t="shared" si="5"/>
        <v>0.32032259182623773</v>
      </c>
      <c r="L30" s="1">
        <f t="shared" si="6"/>
        <v>0.47021585347662487</v>
      </c>
    </row>
    <row r="31" spans="1:12" x14ac:dyDescent="0.2">
      <c r="A31">
        <v>2049</v>
      </c>
      <c r="B31">
        <v>5.6225700000000003E-2</v>
      </c>
      <c r="C31">
        <v>6.3928700000000005E-2</v>
      </c>
      <c r="D31">
        <v>0.15540300000000001</v>
      </c>
      <c r="E31">
        <v>0.41793599999999997</v>
      </c>
      <c r="F31">
        <v>0.61951800000000001</v>
      </c>
      <c r="G31">
        <f t="shared" si="1"/>
        <v>1.3130113999999999</v>
      </c>
      <c r="H31" s="1">
        <f t="shared" si="2"/>
        <v>4.2821943510924589E-2</v>
      </c>
      <c r="I31" s="1">
        <f t="shared" si="3"/>
        <v>4.8688610015114882E-2</v>
      </c>
      <c r="J31" s="1">
        <f t="shared" si="4"/>
        <v>0.11835616964178683</v>
      </c>
      <c r="K31" s="1">
        <f t="shared" si="5"/>
        <v>0.31830340543882557</v>
      </c>
      <c r="L31" s="1">
        <f t="shared" si="6"/>
        <v>0.4718298713933482</v>
      </c>
    </row>
    <row r="32" spans="1:12" x14ac:dyDescent="0.2">
      <c r="A32">
        <v>2050</v>
      </c>
      <c r="B32">
        <v>5.6976400000000003E-2</v>
      </c>
      <c r="C32">
        <v>6.5127900000000002E-2</v>
      </c>
      <c r="D32">
        <v>0.15829099999999999</v>
      </c>
      <c r="E32">
        <v>0.42188999999999999</v>
      </c>
      <c r="F32">
        <v>0.631795</v>
      </c>
      <c r="G32">
        <f t="shared" si="1"/>
        <v>1.3340803000000001</v>
      </c>
      <c r="H32" s="1">
        <f t="shared" si="2"/>
        <v>4.2708373701343165E-2</v>
      </c>
      <c r="I32" s="1">
        <f t="shared" si="3"/>
        <v>4.8818575613476939E-2</v>
      </c>
      <c r="J32" s="1">
        <f t="shared" si="4"/>
        <v>0.11865177830749767</v>
      </c>
      <c r="K32" s="1">
        <f t="shared" si="5"/>
        <v>0.31624033425873987</v>
      </c>
      <c r="L32" s="1">
        <f t="shared" si="6"/>
        <v>0.47358093811894225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workbookViewId="0">
      <selection activeCell="D3" sqref="D3"/>
    </sheetView>
  </sheetViews>
  <sheetFormatPr baseColWidth="10" defaultColWidth="11.1640625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2018</v>
      </c>
      <c r="B2">
        <v>0.107582</v>
      </c>
      <c r="C2">
        <v>1.8281200000000001E-2</v>
      </c>
      <c r="D2">
        <v>0.187444</v>
      </c>
      <c r="E2">
        <v>0.59755199999999997</v>
      </c>
      <c r="F2">
        <v>0.64579600000000004</v>
      </c>
      <c r="G2">
        <f>SUM(B2:F2)</f>
        <v>1.5566552</v>
      </c>
      <c r="H2" s="1">
        <f>B2/$G2</f>
        <v>6.9111001588534185E-2</v>
      </c>
      <c r="I2" s="1">
        <f t="shared" ref="I2:L17" si="0">C2/$G2</f>
        <v>1.1743898070683862E-2</v>
      </c>
      <c r="J2" s="1">
        <f t="shared" si="0"/>
        <v>0.120414591490781</v>
      </c>
      <c r="K2" s="1">
        <f t="shared" si="0"/>
        <v>0.3838692088010241</v>
      </c>
      <c r="L2" s="1">
        <f t="shared" si="0"/>
        <v>0.41486130004897681</v>
      </c>
    </row>
    <row r="3" spans="1:12" x14ac:dyDescent="0.2">
      <c r="A3">
        <v>2019</v>
      </c>
      <c r="B3">
        <v>0.112705</v>
      </c>
      <c r="C3">
        <v>1.8462200000000002E-2</v>
      </c>
      <c r="D3">
        <v>0.203065</v>
      </c>
      <c r="E3">
        <v>0.62053400000000003</v>
      </c>
      <c r="F3">
        <v>0.68269800000000003</v>
      </c>
      <c r="G3">
        <f t="shared" ref="G3:G32" si="1">SUM(B3:F3)</f>
        <v>1.6374642000000001</v>
      </c>
      <c r="H3" s="1">
        <f t="shared" ref="H3:L32" si="2">B3/$G3</f>
        <v>6.8828985696297959E-2</v>
      </c>
      <c r="I3" s="1">
        <f t="shared" si="0"/>
        <v>1.1274872452173306E-2</v>
      </c>
      <c r="J3" s="1">
        <f t="shared" si="0"/>
        <v>0.12401187152671794</v>
      </c>
      <c r="K3" s="1">
        <f t="shared" si="0"/>
        <v>0.37896034612542978</v>
      </c>
      <c r="L3" s="1">
        <f t="shared" si="0"/>
        <v>0.41692392419938096</v>
      </c>
    </row>
    <row r="4" spans="1:12" x14ac:dyDescent="0.2">
      <c r="A4">
        <v>2020</v>
      </c>
      <c r="B4">
        <v>0.117828</v>
      </c>
      <c r="C4">
        <v>1.8643199999999999E-2</v>
      </c>
      <c r="D4">
        <v>0.213478</v>
      </c>
      <c r="E4">
        <v>0.63777099999999998</v>
      </c>
      <c r="F4">
        <v>0.71345099999999995</v>
      </c>
      <c r="G4">
        <f t="shared" si="1"/>
        <v>1.7011712000000001</v>
      </c>
      <c r="H4" s="1">
        <f t="shared" si="2"/>
        <v>6.9262870192018294E-2</v>
      </c>
      <c r="I4" s="1">
        <f t="shared" si="0"/>
        <v>1.0959038102690662E-2</v>
      </c>
      <c r="J4" s="1">
        <f t="shared" si="0"/>
        <v>0.12548883968879793</v>
      </c>
      <c r="K4" s="1">
        <f t="shared" si="0"/>
        <v>0.37490112694125077</v>
      </c>
      <c r="L4" s="1">
        <f t="shared" si="0"/>
        <v>0.4193881250752422</v>
      </c>
    </row>
    <row r="5" spans="1:12" x14ac:dyDescent="0.2">
      <c r="A5">
        <v>2021</v>
      </c>
      <c r="B5">
        <v>0.123975</v>
      </c>
      <c r="C5">
        <v>1.9910199999999999E-2</v>
      </c>
      <c r="D5">
        <v>0.22562699999999999</v>
      </c>
      <c r="E5">
        <v>0.66075399999999995</v>
      </c>
      <c r="F5">
        <v>0.74420299999999995</v>
      </c>
      <c r="G5">
        <f t="shared" si="1"/>
        <v>1.7744691999999997</v>
      </c>
      <c r="H5" s="1">
        <f t="shared" si="2"/>
        <v>6.9865963297644176E-2</v>
      </c>
      <c r="I5" s="1">
        <f t="shared" si="0"/>
        <v>1.1220369449072433E-2</v>
      </c>
      <c r="J5" s="1">
        <f t="shared" si="0"/>
        <v>0.12715182658566293</v>
      </c>
      <c r="K5" s="1">
        <f t="shared" si="0"/>
        <v>0.37236712815302742</v>
      </c>
      <c r="L5" s="1">
        <f t="shared" si="0"/>
        <v>0.41939471251459315</v>
      </c>
    </row>
    <row r="6" spans="1:12" x14ac:dyDescent="0.2">
      <c r="A6">
        <v>2022</v>
      </c>
      <c r="B6">
        <v>0.13012299999999999</v>
      </c>
      <c r="C6">
        <v>2.11773E-2</v>
      </c>
      <c r="D6">
        <v>0.23777599999999999</v>
      </c>
      <c r="E6">
        <v>0.68373700000000004</v>
      </c>
      <c r="F6">
        <v>0.77495499999999995</v>
      </c>
      <c r="G6">
        <f t="shared" si="1"/>
        <v>1.8477682999999998</v>
      </c>
      <c r="H6" s="1">
        <f t="shared" si="2"/>
        <v>7.0421708176290287E-2</v>
      </c>
      <c r="I6" s="1">
        <f t="shared" si="0"/>
        <v>1.1461014890232721E-2</v>
      </c>
      <c r="J6" s="1">
        <f t="shared" si="0"/>
        <v>0.12868280076024685</v>
      </c>
      <c r="K6" s="1">
        <f t="shared" si="0"/>
        <v>0.37003394852049365</v>
      </c>
      <c r="L6" s="1">
        <f t="shared" si="0"/>
        <v>0.41940052765273655</v>
      </c>
    </row>
    <row r="7" spans="1:12" x14ac:dyDescent="0.2">
      <c r="A7">
        <v>2023</v>
      </c>
      <c r="B7">
        <v>0.137295</v>
      </c>
      <c r="C7">
        <v>2.24443E-2</v>
      </c>
      <c r="D7">
        <v>0.25166100000000002</v>
      </c>
      <c r="E7">
        <v>0.70097399999999999</v>
      </c>
      <c r="F7">
        <v>0.80570699999999995</v>
      </c>
      <c r="G7">
        <f t="shared" si="1"/>
        <v>1.9180812999999999</v>
      </c>
      <c r="H7" s="1">
        <f t="shared" si="2"/>
        <v>7.1579343378197796E-2</v>
      </c>
      <c r="I7" s="1">
        <f t="shared" si="0"/>
        <v>1.1701433093581593E-2</v>
      </c>
      <c r="J7" s="1">
        <f t="shared" si="0"/>
        <v>0.13120455321680058</v>
      </c>
      <c r="K7" s="1">
        <f t="shared" si="0"/>
        <v>0.36545583338933552</v>
      </c>
      <c r="L7" s="1">
        <f t="shared" si="0"/>
        <v>0.42005883692208457</v>
      </c>
    </row>
    <row r="8" spans="1:12" x14ac:dyDescent="0.2">
      <c r="A8">
        <v>2024</v>
      </c>
      <c r="B8">
        <v>0.14549200000000001</v>
      </c>
      <c r="C8">
        <v>2.3530300000000001E-2</v>
      </c>
      <c r="D8">
        <v>0.26380999999999999</v>
      </c>
      <c r="E8">
        <v>0.71821100000000004</v>
      </c>
      <c r="F8">
        <v>0.83645899999999995</v>
      </c>
      <c r="G8">
        <f t="shared" si="1"/>
        <v>1.9875023000000001</v>
      </c>
      <c r="H8" s="1">
        <f t="shared" si="2"/>
        <v>7.3203437299166896E-2</v>
      </c>
      <c r="I8" s="1">
        <f t="shared" si="0"/>
        <v>1.1839130953458519E-2</v>
      </c>
      <c r="J8" s="1">
        <f t="shared" si="0"/>
        <v>0.13273443759033637</v>
      </c>
      <c r="K8" s="1">
        <f t="shared" si="0"/>
        <v>0.36136360697544856</v>
      </c>
      <c r="L8" s="1">
        <f t="shared" si="0"/>
        <v>0.42085938718158966</v>
      </c>
    </row>
    <row r="9" spans="1:12" x14ac:dyDescent="0.2">
      <c r="A9">
        <v>2025</v>
      </c>
      <c r="B9">
        <v>0.15266399999999999</v>
      </c>
      <c r="C9">
        <v>2.4797300000000001E-2</v>
      </c>
      <c r="D9">
        <v>0.27943099999999998</v>
      </c>
      <c r="E9">
        <v>0.74119400000000002</v>
      </c>
      <c r="F9">
        <v>0.86106099999999997</v>
      </c>
      <c r="G9">
        <f t="shared" si="1"/>
        <v>2.0591472999999998</v>
      </c>
      <c r="H9" s="1">
        <f t="shared" si="2"/>
        <v>7.4139426548066767E-2</v>
      </c>
      <c r="I9" s="1">
        <f t="shared" si="0"/>
        <v>1.2042509052169316E-2</v>
      </c>
      <c r="J9" s="1">
        <f t="shared" si="0"/>
        <v>0.13570228802961304</v>
      </c>
      <c r="K9" s="1">
        <f t="shared" si="0"/>
        <v>0.35995190824862316</v>
      </c>
      <c r="L9" s="1">
        <f t="shared" si="0"/>
        <v>0.41816386812152778</v>
      </c>
    </row>
    <row r="10" spans="1:12" x14ac:dyDescent="0.2">
      <c r="A10">
        <v>2026</v>
      </c>
      <c r="B10">
        <v>0.15983600000000001</v>
      </c>
      <c r="C10">
        <v>2.6064299999999999E-2</v>
      </c>
      <c r="D10">
        <v>0.29331600000000002</v>
      </c>
      <c r="E10">
        <v>0.75843099999999997</v>
      </c>
      <c r="F10">
        <v>0.89181299999999997</v>
      </c>
      <c r="G10">
        <f t="shared" si="1"/>
        <v>2.1294602999999999</v>
      </c>
      <c r="H10" s="1">
        <f t="shared" si="2"/>
        <v>7.505939415728953E-2</v>
      </c>
      <c r="I10" s="1">
        <f t="shared" si="0"/>
        <v>1.2239861903037122E-2</v>
      </c>
      <c r="J10" s="1">
        <f t="shared" si="0"/>
        <v>0.13774194334592668</v>
      </c>
      <c r="K10" s="1">
        <f t="shared" si="0"/>
        <v>0.35616113622780382</v>
      </c>
      <c r="L10" s="1">
        <f t="shared" si="0"/>
        <v>0.4187976643659429</v>
      </c>
    </row>
    <row r="11" spans="1:12" x14ac:dyDescent="0.2">
      <c r="A11">
        <v>2027</v>
      </c>
      <c r="B11">
        <v>0.16598399999999999</v>
      </c>
      <c r="C11">
        <v>2.7331299999999999E-2</v>
      </c>
      <c r="D11">
        <v>0.30893599999999999</v>
      </c>
      <c r="E11">
        <v>0.77566800000000002</v>
      </c>
      <c r="F11">
        <v>0.91641499999999998</v>
      </c>
      <c r="G11">
        <f t="shared" si="1"/>
        <v>2.1943343</v>
      </c>
      <c r="H11" s="1">
        <f t="shared" si="2"/>
        <v>7.5642075138687842E-2</v>
      </c>
      <c r="I11" s="1">
        <f t="shared" si="0"/>
        <v>1.2455394786473511E-2</v>
      </c>
      <c r="J11" s="1">
        <f t="shared" si="0"/>
        <v>0.14078802851507174</v>
      </c>
      <c r="K11" s="1">
        <f t="shared" si="0"/>
        <v>0.35348670437316687</v>
      </c>
      <c r="L11" s="1">
        <f t="shared" si="0"/>
        <v>0.41762779718660004</v>
      </c>
    </row>
    <row r="12" spans="1:12" x14ac:dyDescent="0.2">
      <c r="A12">
        <v>2028</v>
      </c>
      <c r="B12">
        <v>0.17213100000000001</v>
      </c>
      <c r="C12">
        <v>2.85984E-2</v>
      </c>
      <c r="D12">
        <v>0.32455600000000001</v>
      </c>
      <c r="E12">
        <v>0.79290499999999997</v>
      </c>
      <c r="F12">
        <v>0.94101699999999999</v>
      </c>
      <c r="G12">
        <f t="shared" si="1"/>
        <v>2.2592074000000002</v>
      </c>
      <c r="H12" s="1">
        <f t="shared" si="2"/>
        <v>7.6190880040495609E-2</v>
      </c>
      <c r="I12" s="1">
        <f t="shared" si="0"/>
        <v>1.2658598763442434E-2</v>
      </c>
      <c r="J12" s="1">
        <f t="shared" si="0"/>
        <v>0.14365923199437111</v>
      </c>
      <c r="K12" s="1">
        <f t="shared" si="0"/>
        <v>0.35096600692791635</v>
      </c>
      <c r="L12" s="1">
        <f t="shared" si="0"/>
        <v>0.41652528227377439</v>
      </c>
    </row>
    <row r="13" spans="1:12" x14ac:dyDescent="0.2">
      <c r="A13">
        <v>2029</v>
      </c>
      <c r="B13">
        <v>0.17827899999999999</v>
      </c>
      <c r="C13">
        <v>2.98654E-2</v>
      </c>
      <c r="D13">
        <v>0.34191199999999999</v>
      </c>
      <c r="E13">
        <v>0.81588799999999995</v>
      </c>
      <c r="F13">
        <v>0.95946799999999999</v>
      </c>
      <c r="G13">
        <f t="shared" si="1"/>
        <v>2.3254124000000003</v>
      </c>
      <c r="H13" s="1">
        <f t="shared" si="2"/>
        <v>7.6665541131542933E-2</v>
      </c>
      <c r="I13" s="1">
        <f t="shared" si="0"/>
        <v>1.2843055279141024E-2</v>
      </c>
      <c r="J13" s="1">
        <f t="shared" si="0"/>
        <v>0.14703284458275012</v>
      </c>
      <c r="K13" s="1">
        <f t="shared" si="0"/>
        <v>0.3508573361008997</v>
      </c>
      <c r="L13" s="1">
        <f t="shared" si="0"/>
        <v>0.41260122290566603</v>
      </c>
    </row>
    <row r="14" spans="1:12" x14ac:dyDescent="0.2">
      <c r="A14">
        <v>2030</v>
      </c>
      <c r="B14">
        <v>0.18340200000000001</v>
      </c>
      <c r="C14">
        <v>3.1132400000000001E-2</v>
      </c>
      <c r="D14">
        <v>0.35926799999999998</v>
      </c>
      <c r="E14">
        <v>0.833125</v>
      </c>
      <c r="F14">
        <v>0.98407</v>
      </c>
      <c r="G14">
        <f t="shared" si="1"/>
        <v>2.3909973999999998</v>
      </c>
      <c r="H14" s="1">
        <f t="shared" si="2"/>
        <v>7.670522770120955E-2</v>
      </c>
      <c r="I14" s="1">
        <f t="shared" si="0"/>
        <v>1.3020674970202813E-2</v>
      </c>
      <c r="J14" s="1">
        <f t="shared" si="0"/>
        <v>0.15025863265263276</v>
      </c>
      <c r="K14" s="1">
        <f t="shared" si="0"/>
        <v>0.34844245334603879</v>
      </c>
      <c r="L14" s="1">
        <f t="shared" si="0"/>
        <v>0.41157301132991614</v>
      </c>
    </row>
    <row r="15" spans="1:12" x14ac:dyDescent="0.2">
      <c r="A15">
        <v>2031</v>
      </c>
      <c r="B15">
        <v>0.188525</v>
      </c>
      <c r="C15">
        <v>3.2580400000000002E-2</v>
      </c>
      <c r="D15">
        <v>0.371417</v>
      </c>
      <c r="E15">
        <v>0.85036199999999995</v>
      </c>
      <c r="F15">
        <v>1.0025200000000001</v>
      </c>
      <c r="G15">
        <f t="shared" si="1"/>
        <v>2.4454044000000001</v>
      </c>
      <c r="H15" s="1">
        <f t="shared" si="2"/>
        <v>7.7093588283393938E-2</v>
      </c>
      <c r="I15" s="1">
        <f t="shared" si="0"/>
        <v>1.3323113346814948E-2</v>
      </c>
      <c r="J15" s="1">
        <f t="shared" si="0"/>
        <v>0.1518836720830305</v>
      </c>
      <c r="K15" s="1">
        <f t="shared" si="0"/>
        <v>0.3477388034469881</v>
      </c>
      <c r="L15" s="1">
        <f t="shared" si="0"/>
        <v>0.40996082283977242</v>
      </c>
    </row>
    <row r="16" spans="1:12" x14ac:dyDescent="0.2">
      <c r="A16">
        <v>2032</v>
      </c>
      <c r="B16">
        <v>0.19364799999999999</v>
      </c>
      <c r="C16">
        <v>3.4209400000000001E-2</v>
      </c>
      <c r="D16">
        <v>0.38530199999999998</v>
      </c>
      <c r="E16">
        <v>0.86759900000000001</v>
      </c>
      <c r="F16">
        <v>1.0209699999999999</v>
      </c>
      <c r="G16">
        <f t="shared" si="1"/>
        <v>2.5017284000000002</v>
      </c>
      <c r="H16" s="1">
        <f t="shared" si="2"/>
        <v>7.7405684805752689E-2</v>
      </c>
      <c r="I16" s="1">
        <f t="shared" si="0"/>
        <v>1.3674306131712778E-2</v>
      </c>
      <c r="J16" s="1">
        <f t="shared" si="0"/>
        <v>0.15401432065926898</v>
      </c>
      <c r="K16" s="1">
        <f t="shared" si="0"/>
        <v>0.34679983646506152</v>
      </c>
      <c r="L16" s="1">
        <f t="shared" si="0"/>
        <v>0.40810585193820392</v>
      </c>
    </row>
    <row r="17" spans="1:12" x14ac:dyDescent="0.2">
      <c r="A17">
        <v>2033</v>
      </c>
      <c r="B17">
        <v>0.19774600000000001</v>
      </c>
      <c r="C17">
        <v>3.5657399999999999E-2</v>
      </c>
      <c r="D17">
        <v>0.39918700000000001</v>
      </c>
      <c r="E17">
        <v>0.88483599999999996</v>
      </c>
      <c r="F17">
        <v>1.03942</v>
      </c>
      <c r="G17">
        <f t="shared" si="1"/>
        <v>2.5568464</v>
      </c>
      <c r="H17" s="1">
        <f t="shared" si="2"/>
        <v>7.7339804221325151E-2</v>
      </c>
      <c r="I17" s="1">
        <f t="shared" si="0"/>
        <v>1.3945851420718898E-2</v>
      </c>
      <c r="J17" s="1">
        <f t="shared" si="0"/>
        <v>0.15612474804900286</v>
      </c>
      <c r="K17" s="1">
        <f t="shared" si="0"/>
        <v>0.3460653717798613</v>
      </c>
      <c r="L17" s="1">
        <f t="shared" si="0"/>
        <v>0.40652422452909176</v>
      </c>
    </row>
    <row r="18" spans="1:12" x14ac:dyDescent="0.2">
      <c r="A18">
        <v>2034</v>
      </c>
      <c r="B18">
        <v>0.201844</v>
      </c>
      <c r="C18">
        <v>3.72865E-2</v>
      </c>
      <c r="D18">
        <v>0.41307199999999999</v>
      </c>
      <c r="E18">
        <v>0.90207300000000001</v>
      </c>
      <c r="F18">
        <v>1.0578700000000001</v>
      </c>
      <c r="G18">
        <f t="shared" si="1"/>
        <v>2.6121455000000005</v>
      </c>
      <c r="H18" s="1">
        <f t="shared" si="2"/>
        <v>7.7271346485101977E-2</v>
      </c>
      <c r="I18" s="1">
        <f t="shared" si="2"/>
        <v>1.4274281428810147E-2</v>
      </c>
      <c r="J18" s="1">
        <f t="shared" si="2"/>
        <v>0.15813514216570246</v>
      </c>
      <c r="K18" s="1">
        <f t="shared" si="2"/>
        <v>0.34533796069169953</v>
      </c>
      <c r="L18" s="1">
        <f t="shared" si="2"/>
        <v>0.40498126922868571</v>
      </c>
    </row>
    <row r="19" spans="1:12" x14ac:dyDescent="0.2">
      <c r="A19">
        <v>2035</v>
      </c>
      <c r="B19">
        <v>0.20594299999999999</v>
      </c>
      <c r="C19">
        <v>3.8734499999999998E-2</v>
      </c>
      <c r="D19">
        <v>0.42869200000000002</v>
      </c>
      <c r="E19">
        <v>0.92505599999999999</v>
      </c>
      <c r="F19">
        <v>1.0701799999999999</v>
      </c>
      <c r="G19">
        <f t="shared" si="1"/>
        <v>2.6686055</v>
      </c>
      <c r="H19" s="1">
        <f t="shared" si="2"/>
        <v>7.7172515757761864E-2</v>
      </c>
      <c r="I19" s="1">
        <f t="shared" si="2"/>
        <v>1.4514884271954022E-2</v>
      </c>
      <c r="J19" s="1">
        <f t="shared" si="2"/>
        <v>0.16064270271495731</v>
      </c>
      <c r="K19" s="1">
        <f t="shared" si="2"/>
        <v>0.34664396816989246</v>
      </c>
      <c r="L19" s="1">
        <f t="shared" si="2"/>
        <v>0.40102592908543427</v>
      </c>
    </row>
    <row r="20" spans="1:12" x14ac:dyDescent="0.2">
      <c r="A20">
        <v>2036</v>
      </c>
      <c r="B20">
        <v>0.20901600000000001</v>
      </c>
      <c r="C20">
        <v>4.0363499999999997E-2</v>
      </c>
      <c r="D20">
        <v>0.442577</v>
      </c>
      <c r="E20">
        <v>0.94229300000000005</v>
      </c>
      <c r="F20">
        <v>1.0824800000000001</v>
      </c>
      <c r="G20">
        <f t="shared" si="1"/>
        <v>2.7167295000000005</v>
      </c>
      <c r="H20" s="1">
        <f t="shared" si="2"/>
        <v>7.6936625453509433E-2</v>
      </c>
      <c r="I20" s="1">
        <f t="shared" si="2"/>
        <v>1.4857386427320051E-2</v>
      </c>
      <c r="J20" s="1">
        <f t="shared" si="2"/>
        <v>0.16290801126869639</v>
      </c>
      <c r="K20" s="1">
        <f t="shared" si="2"/>
        <v>0.34684829682160107</v>
      </c>
      <c r="L20" s="1">
        <f t="shared" si="2"/>
        <v>0.39844968002887293</v>
      </c>
    </row>
    <row r="21" spans="1:12" x14ac:dyDescent="0.2">
      <c r="A21">
        <v>2037</v>
      </c>
      <c r="B21">
        <v>0.21209</v>
      </c>
      <c r="C21">
        <v>4.1992500000000002E-2</v>
      </c>
      <c r="D21">
        <v>0.45646100000000001</v>
      </c>
      <c r="E21">
        <v>0.95952999999999999</v>
      </c>
      <c r="F21">
        <v>1.0947800000000001</v>
      </c>
      <c r="G21">
        <f t="shared" si="1"/>
        <v>2.7648535000000001</v>
      </c>
      <c r="H21" s="1">
        <f t="shared" si="2"/>
        <v>7.6709308467880849E-2</v>
      </c>
      <c r="I21" s="1">
        <f t="shared" si="2"/>
        <v>1.5187965655323149E-2</v>
      </c>
      <c r="J21" s="1">
        <f t="shared" si="2"/>
        <v>0.16509409992247329</v>
      </c>
      <c r="K21" s="1">
        <f t="shared" si="2"/>
        <v>0.34704551253800608</v>
      </c>
      <c r="L21" s="1">
        <f t="shared" si="2"/>
        <v>0.39596311341631668</v>
      </c>
    </row>
    <row r="22" spans="1:12" x14ac:dyDescent="0.2">
      <c r="A22">
        <v>2038</v>
      </c>
      <c r="B22">
        <v>0.21516399999999999</v>
      </c>
      <c r="C22">
        <v>4.34405E-2</v>
      </c>
      <c r="D22">
        <v>0.472082</v>
      </c>
      <c r="E22">
        <v>0.97676700000000005</v>
      </c>
      <c r="F22">
        <v>1.1070800000000001</v>
      </c>
      <c r="G22">
        <f t="shared" si="1"/>
        <v>2.8145335000000005</v>
      </c>
      <c r="H22" s="1">
        <f t="shared" si="2"/>
        <v>7.6447482327000174E-2</v>
      </c>
      <c r="I22" s="1">
        <f t="shared" si="2"/>
        <v>1.5434351731823406E-2</v>
      </c>
      <c r="J22" s="1">
        <f t="shared" si="2"/>
        <v>0.16773010518439377</v>
      </c>
      <c r="K22" s="1">
        <f t="shared" si="2"/>
        <v>0.34704401279998975</v>
      </c>
      <c r="L22" s="1">
        <f t="shared" si="2"/>
        <v>0.39334404795679279</v>
      </c>
    </row>
    <row r="23" spans="1:12" x14ac:dyDescent="0.2">
      <c r="A23">
        <v>2039</v>
      </c>
      <c r="B23">
        <v>0.21721299999999999</v>
      </c>
      <c r="C23">
        <v>4.5069600000000001E-2</v>
      </c>
      <c r="D23">
        <v>0.48770200000000002</v>
      </c>
      <c r="E23">
        <v>0.99975000000000003</v>
      </c>
      <c r="F23">
        <v>1.1132299999999999</v>
      </c>
      <c r="G23">
        <f t="shared" si="1"/>
        <v>2.8629645999999997</v>
      </c>
      <c r="H23" s="1">
        <f t="shared" si="2"/>
        <v>7.5869956617696216E-2</v>
      </c>
      <c r="I23" s="1">
        <f t="shared" si="2"/>
        <v>1.5742283365990626E-2</v>
      </c>
      <c r="J23" s="1">
        <f t="shared" si="2"/>
        <v>0.17034859599730995</v>
      </c>
      <c r="K23" s="1">
        <f t="shared" si="2"/>
        <v>0.34920096462247563</v>
      </c>
      <c r="L23" s="1">
        <f t="shared" si="2"/>
        <v>0.38883819939652764</v>
      </c>
    </row>
    <row r="24" spans="1:12" x14ac:dyDescent="0.2">
      <c r="A24">
        <v>2040</v>
      </c>
      <c r="B24">
        <v>0.21926200000000001</v>
      </c>
      <c r="C24">
        <v>4.6517599999999999E-2</v>
      </c>
      <c r="D24">
        <v>0.50332200000000005</v>
      </c>
      <c r="E24">
        <v>1.0169900000000001</v>
      </c>
      <c r="F24">
        <v>1.1255299999999999</v>
      </c>
      <c r="G24">
        <f t="shared" si="1"/>
        <v>2.9116216000000001</v>
      </c>
      <c r="H24" s="1">
        <f t="shared" si="2"/>
        <v>7.5305802100108066E-2</v>
      </c>
      <c r="I24" s="1">
        <f t="shared" si="2"/>
        <v>1.5976526620080027E-2</v>
      </c>
      <c r="J24" s="1">
        <f t="shared" si="2"/>
        <v>0.17286655656078387</v>
      </c>
      <c r="K24" s="1">
        <f t="shared" si="2"/>
        <v>0.3492864594767397</v>
      </c>
      <c r="L24" s="1">
        <f t="shared" si="2"/>
        <v>0.38656465524228828</v>
      </c>
    </row>
    <row r="25" spans="1:12" x14ac:dyDescent="0.2">
      <c r="A25">
        <v>2041</v>
      </c>
      <c r="B25">
        <v>0.22131200000000001</v>
      </c>
      <c r="C25">
        <v>4.7603600000000003E-2</v>
      </c>
      <c r="D25">
        <v>0.51720699999999997</v>
      </c>
      <c r="E25">
        <v>1.0342199999999999</v>
      </c>
      <c r="F25">
        <v>1.13168</v>
      </c>
      <c r="G25">
        <f t="shared" si="1"/>
        <v>2.9520226000000003</v>
      </c>
      <c r="H25" s="1">
        <f t="shared" si="2"/>
        <v>7.4969615747521715E-2</v>
      </c>
      <c r="I25" s="1">
        <f t="shared" si="2"/>
        <v>1.6125757302806555E-2</v>
      </c>
      <c r="J25" s="1">
        <f t="shared" si="2"/>
        <v>0.17520428197263799</v>
      </c>
      <c r="K25" s="1">
        <f t="shared" si="2"/>
        <v>0.35034284629121737</v>
      </c>
      <c r="L25" s="1">
        <f t="shared" si="2"/>
        <v>0.38335749868581626</v>
      </c>
    </row>
    <row r="26" spans="1:12" x14ac:dyDescent="0.2">
      <c r="A26">
        <v>2042</v>
      </c>
      <c r="B26">
        <v>0.223361</v>
      </c>
      <c r="C26">
        <v>4.8508599999999999E-2</v>
      </c>
      <c r="D26">
        <v>0.53282799999999997</v>
      </c>
      <c r="E26">
        <v>1.0514600000000001</v>
      </c>
      <c r="F26">
        <v>1.1378299999999999</v>
      </c>
      <c r="G26">
        <f t="shared" si="1"/>
        <v>2.9939875999999996</v>
      </c>
      <c r="H26" s="1">
        <f t="shared" si="2"/>
        <v>7.4603181389261614E-2</v>
      </c>
      <c r="I26" s="1">
        <f t="shared" si="2"/>
        <v>1.6202004310238292E-2</v>
      </c>
      <c r="J26" s="1">
        <f t="shared" si="2"/>
        <v>0.17796600092799317</v>
      </c>
      <c r="K26" s="1">
        <f t="shared" si="2"/>
        <v>0.35119049925256879</v>
      </c>
      <c r="L26" s="1">
        <f t="shared" si="2"/>
        <v>0.38003831411993827</v>
      </c>
    </row>
    <row r="27" spans="1:12" x14ac:dyDescent="0.2">
      <c r="A27">
        <v>2043</v>
      </c>
      <c r="B27">
        <v>0.224385</v>
      </c>
      <c r="C27">
        <v>4.9413600000000002E-2</v>
      </c>
      <c r="D27">
        <v>0.54844800000000005</v>
      </c>
      <c r="E27">
        <v>1.0687</v>
      </c>
      <c r="F27">
        <v>1.14398</v>
      </c>
      <c r="G27">
        <f t="shared" si="1"/>
        <v>3.0349265999999999</v>
      </c>
      <c r="H27" s="1">
        <f t="shared" si="2"/>
        <v>7.3934242758951732E-2</v>
      </c>
      <c r="I27" s="1">
        <f t="shared" si="2"/>
        <v>1.6281645822999475E-2</v>
      </c>
      <c r="J27" s="1">
        <f t="shared" si="2"/>
        <v>0.18071211343299046</v>
      </c>
      <c r="K27" s="1">
        <f t="shared" si="2"/>
        <v>0.35213372211374072</v>
      </c>
      <c r="L27" s="1">
        <f t="shared" si="2"/>
        <v>0.37693827587131762</v>
      </c>
    </row>
    <row r="28" spans="1:12" x14ac:dyDescent="0.2">
      <c r="A28">
        <v>2044</v>
      </c>
      <c r="B28">
        <v>0.22541</v>
      </c>
      <c r="C28">
        <v>5.0318599999999998E-2</v>
      </c>
      <c r="D28">
        <v>0.56580399999999997</v>
      </c>
      <c r="E28">
        <v>1.09168</v>
      </c>
      <c r="F28">
        <v>1.1501300000000001</v>
      </c>
      <c r="G28">
        <f t="shared" si="1"/>
        <v>3.0833425999999999</v>
      </c>
      <c r="H28" s="1">
        <f t="shared" si="2"/>
        <v>7.3105726233601162E-2</v>
      </c>
      <c r="I28" s="1">
        <f t="shared" si="2"/>
        <v>1.631949689924175E-2</v>
      </c>
      <c r="J28" s="1">
        <f t="shared" si="2"/>
        <v>0.18350344849774397</v>
      </c>
      <c r="K28" s="1">
        <f t="shared" si="2"/>
        <v>0.35405731429261217</v>
      </c>
      <c r="L28" s="1">
        <f t="shared" si="2"/>
        <v>0.37301401407680096</v>
      </c>
    </row>
    <row r="29" spans="1:12" x14ac:dyDescent="0.2">
      <c r="A29">
        <v>2045</v>
      </c>
      <c r="B29">
        <v>0.226435</v>
      </c>
      <c r="C29">
        <v>5.1223600000000001E-2</v>
      </c>
      <c r="D29">
        <v>0.58316000000000001</v>
      </c>
      <c r="E29">
        <v>1.1089199999999999</v>
      </c>
      <c r="F29">
        <v>1.15628</v>
      </c>
      <c r="G29">
        <f t="shared" si="1"/>
        <v>3.1260186000000001</v>
      </c>
      <c r="H29" s="1">
        <f t="shared" si="2"/>
        <v>7.243558947473952E-2</v>
      </c>
      <c r="I29" s="1">
        <f t="shared" si="2"/>
        <v>1.638621088179066E-2</v>
      </c>
      <c r="J29" s="1">
        <f t="shared" si="2"/>
        <v>0.18655039352612937</v>
      </c>
      <c r="K29" s="1">
        <f t="shared" si="2"/>
        <v>0.35473877218772781</v>
      </c>
      <c r="L29" s="1">
        <f t="shared" si="2"/>
        <v>0.36988903392961253</v>
      </c>
    </row>
    <row r="30" spans="1:12" x14ac:dyDescent="0.2">
      <c r="A30">
        <v>2046</v>
      </c>
      <c r="B30">
        <v>0.22745899999999999</v>
      </c>
      <c r="C30">
        <v>5.21287E-2</v>
      </c>
      <c r="D30">
        <v>0.59877999999999998</v>
      </c>
      <c r="E30">
        <v>1.12615</v>
      </c>
      <c r="F30">
        <v>1.15628</v>
      </c>
      <c r="G30">
        <f t="shared" si="1"/>
        <v>3.1607976999999998</v>
      </c>
      <c r="H30" s="1">
        <f t="shared" si="2"/>
        <v>7.196253021824206E-2</v>
      </c>
      <c r="I30" s="1">
        <f t="shared" si="2"/>
        <v>1.649226079859524E-2</v>
      </c>
      <c r="J30" s="1">
        <f t="shared" si="2"/>
        <v>0.18943952028312347</v>
      </c>
      <c r="K30" s="1">
        <f t="shared" si="2"/>
        <v>0.35628664245104963</v>
      </c>
      <c r="L30" s="1">
        <f t="shared" si="2"/>
        <v>0.36581904624898964</v>
      </c>
    </row>
    <row r="31" spans="1:12" x14ac:dyDescent="0.2">
      <c r="A31">
        <v>2047</v>
      </c>
      <c r="B31">
        <v>0.22848399999999999</v>
      </c>
      <c r="C31">
        <v>5.3033700000000003E-2</v>
      </c>
      <c r="D31">
        <v>0.61440099999999997</v>
      </c>
      <c r="E31">
        <v>1.1433899999999999</v>
      </c>
      <c r="F31">
        <v>1.1624300000000001</v>
      </c>
      <c r="G31">
        <f t="shared" si="1"/>
        <v>3.2017386999999999</v>
      </c>
      <c r="H31" s="1">
        <f t="shared" si="2"/>
        <v>7.136247564487383E-2</v>
      </c>
      <c r="I31" s="1">
        <f t="shared" si="2"/>
        <v>1.6564031287125337E-2</v>
      </c>
      <c r="J31" s="1">
        <f t="shared" si="2"/>
        <v>0.19189604698222251</v>
      </c>
      <c r="K31" s="1">
        <f t="shared" si="2"/>
        <v>0.35711533861273559</v>
      </c>
      <c r="L31" s="1">
        <f t="shared" si="2"/>
        <v>0.36306210747304274</v>
      </c>
    </row>
    <row r="32" spans="1:12" x14ac:dyDescent="0.2">
      <c r="A32">
        <v>2048</v>
      </c>
      <c r="B32">
        <v>0.22950799999999999</v>
      </c>
      <c r="C32">
        <v>5.41197E-2</v>
      </c>
      <c r="D32">
        <v>0.63175700000000001</v>
      </c>
      <c r="E32">
        <v>1.1606300000000001</v>
      </c>
      <c r="F32">
        <v>1.1624300000000001</v>
      </c>
      <c r="G32">
        <f t="shared" si="1"/>
        <v>3.2384447000000001</v>
      </c>
      <c r="H32" s="1">
        <f t="shared" si="2"/>
        <v>7.0869822171118119E-2</v>
      </c>
      <c r="I32" s="1">
        <f t="shared" si="2"/>
        <v>1.6711633210843464E-2</v>
      </c>
      <c r="J32" s="1">
        <f t="shared" si="2"/>
        <v>0.19508037299509853</v>
      </c>
      <c r="K32" s="1">
        <f t="shared" si="2"/>
        <v>0.35839117462774644</v>
      </c>
      <c r="L32" s="1">
        <f t="shared" si="2"/>
        <v>0.35894699699519345</v>
      </c>
    </row>
    <row r="33" spans="1:6" x14ac:dyDescent="0.2">
      <c r="A33">
        <v>2049</v>
      </c>
      <c r="B33">
        <v>0.23053299999999999</v>
      </c>
      <c r="C33">
        <v>5.5024700000000003E-2</v>
      </c>
      <c r="D33">
        <v>0.64737699999999998</v>
      </c>
      <c r="E33">
        <v>1.17787</v>
      </c>
      <c r="F33">
        <v>1.16858</v>
      </c>
    </row>
    <row r="34" spans="1:6" x14ac:dyDescent="0.2">
      <c r="A34">
        <v>2050</v>
      </c>
      <c r="B34">
        <v>0.23155700000000001</v>
      </c>
      <c r="C34">
        <v>5.5929699999999999E-2</v>
      </c>
      <c r="D34">
        <v>0.66646799999999995</v>
      </c>
      <c r="E34">
        <v>1.20085</v>
      </c>
      <c r="F34">
        <v>1.1747300000000001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 SHARE PKM</vt:lpstr>
      <vt:lpstr>Sheet5</vt:lpstr>
      <vt:lpstr>EPS Avg</vt:lpstr>
      <vt:lpstr>US Travel Demand</vt:lpstr>
      <vt:lpstr>EPS MX - Travel Demand</vt:lpstr>
      <vt:lpstr>EPS BR - Travel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Molina Pérez</dc:creator>
  <cp:lastModifiedBy>Microsoft Office User</cp:lastModifiedBy>
  <dcterms:created xsi:type="dcterms:W3CDTF">2023-03-21T22:16:21Z</dcterms:created>
  <dcterms:modified xsi:type="dcterms:W3CDTF">2023-04-01T00:33:52Z</dcterms:modified>
</cp:coreProperties>
</file>