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sir/Downloads/ATTENTION_ATTORNEY_CLIENT_PRIVILEGE_DO_NOT_OPEN/"/>
    </mc:Choice>
  </mc:AlternateContent>
  <xr:revisionPtr revIDLastSave="0" documentId="13_ncr:1_{E7F9572E-69E1-B34F-98C4-8FA2E9FEDF97}" xr6:coauthVersionLast="45" xr6:coauthVersionMax="45" xr10:uidLastSave="{00000000-0000-0000-0000-000000000000}"/>
  <bookViews>
    <workbookView xWindow="0" yWindow="460" windowWidth="33600" windowHeight="19240" xr2:uid="{9F3741E6-825D-6942-A880-80835C41C148}"/>
  </bookViews>
  <sheets>
    <sheet name="Fund 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2" i="1" l="1"/>
  <c r="E30" i="1" l="1"/>
  <c r="F3" i="1"/>
  <c r="F8" i="1" s="1"/>
  <c r="E21" i="1" s="1"/>
  <c r="E23" i="1" s="1"/>
  <c r="K8" i="1" l="1"/>
  <c r="E42" i="1" s="1"/>
  <c r="E44" i="1" s="1"/>
  <c r="H8" i="1"/>
  <c r="E35" i="1" s="1"/>
  <c r="E40" i="1"/>
  <c r="E34" i="1"/>
  <c r="G8" i="1"/>
  <c r="E26" i="1" s="1"/>
  <c r="I8" i="1"/>
  <c r="E37" i="1" s="1"/>
  <c r="I3" i="1"/>
  <c r="J8" i="1"/>
  <c r="E39" i="1" s="1"/>
  <c r="E22" i="1"/>
  <c r="E48" i="1" l="1"/>
  <c r="E49" i="1"/>
  <c r="E25" i="1"/>
</calcChain>
</file>

<file path=xl/sharedStrings.xml><?xml version="1.0" encoding="utf-8"?>
<sst xmlns="http://schemas.openxmlformats.org/spreadsheetml/2006/main" count="82" uniqueCount="72">
  <si>
    <t>Fund Capital</t>
  </si>
  <si>
    <t>Fund Operations Fee</t>
  </si>
  <si>
    <t>Tenure</t>
  </si>
  <si>
    <t>(in years)</t>
  </si>
  <si>
    <t>Earned Income</t>
  </si>
  <si>
    <t>Equity-derived Income</t>
  </si>
  <si>
    <t>Fund Operations</t>
  </si>
  <si>
    <t>Equity Carry</t>
  </si>
  <si>
    <t>(in USD millions)</t>
  </si>
  <si>
    <t>Entrepreneurship</t>
  </si>
  <si>
    <t>Healthcare</t>
  </si>
  <si>
    <t>% Allotment</t>
  </si>
  <si>
    <t>$ millions</t>
  </si>
  <si>
    <t>Early Credit Program</t>
  </si>
  <si>
    <t>Tenure Extension</t>
  </si>
  <si>
    <t>Wage Bill</t>
  </si>
  <si>
    <t>Artisanship</t>
  </si>
  <si>
    <t>Pre-incorporation Equity Carry</t>
  </si>
  <si>
    <t>Credit</t>
  </si>
  <si>
    <t>Fixed Income driven by Fixed Income-focused ISA</t>
  </si>
  <si>
    <t>Team Operating Costs</t>
  </si>
  <si>
    <t>Investment Capital</t>
  </si>
  <si>
    <t>APY 0.5%</t>
  </si>
  <si>
    <t xml:space="preserve">~2% APY </t>
  </si>
  <si>
    <t>~10% APY</t>
  </si>
  <si>
    <t>~6% APY</t>
  </si>
  <si>
    <t>Expectations</t>
  </si>
  <si>
    <t>Internal Field</t>
  </si>
  <si>
    <t>Thesis Areas</t>
  </si>
  <si>
    <t>Lifelong Learning</t>
  </si>
  <si>
    <t>Creativity of the Crowds</t>
  </si>
  <si>
    <t>Serving the Underserved</t>
  </si>
  <si>
    <t>Living Healthy</t>
  </si>
  <si>
    <t>Connected World</t>
  </si>
  <si>
    <t>(Recurring Credit in INR/week)</t>
  </si>
  <si>
    <t>(Annual Educational Program Operation Costs, in Lakhs/Year)</t>
  </si>
  <si>
    <t>(Tenure of Credit, in weeks)</t>
  </si>
  <si>
    <t>(in number of individuals supported per 24 week sprint)</t>
  </si>
  <si>
    <t>Focus Years (number of years)</t>
  </si>
  <si>
    <t>Home Fellowship</t>
  </si>
  <si>
    <t>Need-blind home construction grant</t>
  </si>
  <si>
    <t>0% APY</t>
  </si>
  <si>
    <t>Artisanship Program</t>
  </si>
  <si>
    <t>Program Duration in Months</t>
  </si>
  <si>
    <t>Number of Individuals supported every Program Cycle</t>
  </si>
  <si>
    <t>3x</t>
  </si>
  <si>
    <t>Opportunity Manifest Cost / individual - in lakhs/individual-cycle</t>
  </si>
  <si>
    <t>Individuals Supported during Program Lifecycle</t>
  </si>
  <si>
    <t>Miilestones Per Individual</t>
  </si>
  <si>
    <t>Milestone-linked ISA Budget (in lakhs)</t>
  </si>
  <si>
    <t>Need-blind Home Creation Fellowship</t>
  </si>
  <si>
    <t>Fellowships / Program Lifecycle</t>
  </si>
  <si>
    <t>Fellowship Grant Giving-related Annual Operational Costs</t>
  </si>
  <si>
    <t>Fellowship Grant, in lakhs/Fellowship</t>
  </si>
  <si>
    <t>Venture Research and Planning, in lakhs / year</t>
  </si>
  <si>
    <t xml:space="preserve">Healthcare </t>
  </si>
  <si>
    <t>Individuals Under Program Assistance</t>
  </si>
  <si>
    <t>Team Costs</t>
  </si>
  <si>
    <t>Annual Operational Cost, in lakhs</t>
  </si>
  <si>
    <t>Team Member Capacity</t>
  </si>
  <si>
    <t>Individual Healthcare Support Program, in lakhs for Program Lifecycle</t>
  </si>
  <si>
    <t xml:space="preserve">Venture Capital </t>
  </si>
  <si>
    <t>Minimum Ventures Backed During Program Lifecycle</t>
  </si>
  <si>
    <t>Maximum Ventures Backed During Program Lifecycle</t>
  </si>
  <si>
    <t>Maximum Investment Per Venture, in USD millions / venture</t>
  </si>
  <si>
    <t>Minimum Investment Per Venture, in USD millions / venture</t>
  </si>
  <si>
    <t>Equity-derived Return of Capital Cap - 2x for example, on Equity-derived Income of Program Member</t>
  </si>
  <si>
    <t>Approximately 8-24 Incorporated Ventures backed through the Fund over it's tenure</t>
  </si>
  <si>
    <t>Mean Fund-derived Fixed Income per Contributing Team Member, in lakhs / year</t>
  </si>
  <si>
    <t>Fund Economics</t>
  </si>
  <si>
    <t>APY Target</t>
  </si>
  <si>
    <t>Fund Target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</si>
</sst>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C071-925D-4F42-AC1E-95B72394B174}">
  <dimension ref="A1:K52"/>
  <sheetViews>
    <sheetView tabSelected="1" topLeftCell="A12" workbookViewId="0">
      <selection activeCell="F53" sqref="F53"/>
    </sheetView>
  </sheetViews>
  <sheetFormatPr baseColWidth="10" defaultRowHeight="16" x14ac:dyDescent="0.2"/>
  <cols>
    <col min="1" max="1" width="25.83203125" bestFit="1" customWidth="1"/>
    <col min="4" max="4" width="33.33203125" bestFit="1" customWidth="1"/>
    <col min="5" max="5" width="21.5" bestFit="1" customWidth="1"/>
    <col min="6" max="6" width="41.5" customWidth="1"/>
    <col min="7" max="7" width="19.5" bestFit="1" customWidth="1"/>
    <col min="8" max="8" width="25.83203125" customWidth="1"/>
    <col min="9" max="9" width="42.5" bestFit="1" customWidth="1"/>
  </cols>
  <sheetData>
    <row r="1" spans="1:11" x14ac:dyDescent="0.2">
      <c r="A1" t="s">
        <v>0</v>
      </c>
      <c r="B1">
        <v>30</v>
      </c>
      <c r="C1" t="s">
        <v>8</v>
      </c>
      <c r="F1" s="2" t="s">
        <v>6</v>
      </c>
    </row>
    <row r="2" spans="1:11" x14ac:dyDescent="0.2">
      <c r="A2" t="s">
        <v>1</v>
      </c>
      <c r="B2" s="1">
        <v>0.02</v>
      </c>
      <c r="C2" s="1"/>
      <c r="F2" s="3" t="s">
        <v>4</v>
      </c>
      <c r="G2" s="3" t="s">
        <v>5</v>
      </c>
      <c r="I2" s="3" t="s">
        <v>21</v>
      </c>
    </row>
    <row r="3" spans="1:11" x14ac:dyDescent="0.2">
      <c r="A3" t="s">
        <v>7</v>
      </c>
      <c r="B3" s="1">
        <v>0.2</v>
      </c>
      <c r="C3" s="1"/>
      <c r="F3">
        <f>B1*B2*B5</f>
        <v>5.3999999999999995</v>
      </c>
      <c r="H3" t="s">
        <v>8</v>
      </c>
      <c r="I3">
        <f>B1-F3</f>
        <v>24.6</v>
      </c>
      <c r="J3" t="s">
        <v>8</v>
      </c>
    </row>
    <row r="4" spans="1:11" x14ac:dyDescent="0.2">
      <c r="A4" t="s">
        <v>17</v>
      </c>
      <c r="B4" s="1">
        <v>0.1</v>
      </c>
      <c r="C4" s="1"/>
    </row>
    <row r="5" spans="1:11" x14ac:dyDescent="0.2">
      <c r="A5" t="s">
        <v>2</v>
      </c>
      <c r="B5">
        <v>9</v>
      </c>
      <c r="C5" t="s">
        <v>3</v>
      </c>
    </row>
    <row r="6" spans="1:11" x14ac:dyDescent="0.2">
      <c r="A6" t="s">
        <v>14</v>
      </c>
      <c r="B6">
        <v>3</v>
      </c>
      <c r="C6" t="s">
        <v>3</v>
      </c>
      <c r="F6" s="3" t="s">
        <v>13</v>
      </c>
      <c r="G6" s="3" t="s">
        <v>16</v>
      </c>
      <c r="H6" s="3" t="s">
        <v>39</v>
      </c>
      <c r="I6" s="3" t="s">
        <v>9</v>
      </c>
      <c r="J6" s="3" t="s">
        <v>10</v>
      </c>
      <c r="K6" s="3" t="s">
        <v>15</v>
      </c>
    </row>
    <row r="7" spans="1:11" x14ac:dyDescent="0.2">
      <c r="E7" s="3" t="s">
        <v>11</v>
      </c>
      <c r="F7" s="1">
        <v>0.25</v>
      </c>
      <c r="G7" s="1">
        <v>0.2</v>
      </c>
      <c r="H7" s="1">
        <v>0.05</v>
      </c>
      <c r="I7" s="1">
        <v>0.05</v>
      </c>
      <c r="J7" s="1">
        <v>0.25</v>
      </c>
      <c r="K7" s="1">
        <v>0.3</v>
      </c>
    </row>
    <row r="8" spans="1:11" x14ac:dyDescent="0.2">
      <c r="E8" s="3" t="s">
        <v>12</v>
      </c>
      <c r="F8">
        <f>F3*F7</f>
        <v>1.3499999999999999</v>
      </c>
      <c r="G8">
        <f>F3*G7</f>
        <v>1.0799999999999998</v>
      </c>
      <c r="H8">
        <f>F3*H7</f>
        <v>0.26999999999999996</v>
      </c>
      <c r="I8">
        <f>F3*I7</f>
        <v>0.26999999999999996</v>
      </c>
      <c r="J8">
        <f>F3*J7</f>
        <v>1.3499999999999999</v>
      </c>
      <c r="K8">
        <f>F3*K7</f>
        <v>1.6199999999999999</v>
      </c>
    </row>
    <row r="9" spans="1:11" x14ac:dyDescent="0.2">
      <c r="E9" s="3" t="s">
        <v>38</v>
      </c>
      <c r="F9">
        <v>5</v>
      </c>
      <c r="G9">
        <v>7</v>
      </c>
      <c r="H9">
        <v>9</v>
      </c>
      <c r="I9">
        <v>5</v>
      </c>
      <c r="J9">
        <v>9</v>
      </c>
      <c r="K9">
        <v>9</v>
      </c>
    </row>
    <row r="10" spans="1:11" x14ac:dyDescent="0.2">
      <c r="F10" s="3" t="s">
        <v>18</v>
      </c>
      <c r="G10" s="3" t="s">
        <v>5</v>
      </c>
      <c r="H10" s="3" t="s">
        <v>40</v>
      </c>
      <c r="I10" s="3" t="s">
        <v>5</v>
      </c>
      <c r="J10" s="3" t="s">
        <v>19</v>
      </c>
      <c r="K10" s="3" t="s">
        <v>20</v>
      </c>
    </row>
    <row r="11" spans="1:11" x14ac:dyDescent="0.2">
      <c r="D11" s="4" t="s">
        <v>27</v>
      </c>
      <c r="E11" s="3" t="s">
        <v>26</v>
      </c>
      <c r="F11" t="s">
        <v>22</v>
      </c>
      <c r="G11" t="s">
        <v>23</v>
      </c>
      <c r="H11" t="s">
        <v>41</v>
      </c>
      <c r="I11" t="s">
        <v>25</v>
      </c>
      <c r="J11" t="s">
        <v>24</v>
      </c>
      <c r="K11" t="s">
        <v>25</v>
      </c>
    </row>
    <row r="13" spans="1:11" x14ac:dyDescent="0.2">
      <c r="D13" s="4" t="s">
        <v>28</v>
      </c>
      <c r="E13" s="5" t="s">
        <v>29</v>
      </c>
      <c r="F13" t="s">
        <v>67</v>
      </c>
    </row>
    <row r="14" spans="1:11" x14ac:dyDescent="0.2">
      <c r="E14" s="5" t="s">
        <v>30</v>
      </c>
    </row>
    <row r="15" spans="1:11" x14ac:dyDescent="0.2">
      <c r="E15" s="5" t="s">
        <v>31</v>
      </c>
    </row>
    <row r="16" spans="1:11" x14ac:dyDescent="0.2">
      <c r="E16" s="5" t="s">
        <v>32</v>
      </c>
    </row>
    <row r="17" spans="2:6" x14ac:dyDescent="0.2">
      <c r="E17" s="5" t="s">
        <v>33</v>
      </c>
    </row>
    <row r="19" spans="2:6" x14ac:dyDescent="0.2">
      <c r="D19" s="2" t="s">
        <v>13</v>
      </c>
      <c r="E19">
        <v>5000</v>
      </c>
      <c r="F19" t="s">
        <v>34</v>
      </c>
    </row>
    <row r="20" spans="2:6" x14ac:dyDescent="0.2">
      <c r="E20">
        <v>24</v>
      </c>
      <c r="F20" t="s">
        <v>36</v>
      </c>
    </row>
    <row r="21" spans="2:6" x14ac:dyDescent="0.2">
      <c r="E21">
        <f>F8*0.9*750*100000/(B5*2*E19*E20)</f>
        <v>42.187499999999993</v>
      </c>
      <c r="F21" t="s">
        <v>37</v>
      </c>
    </row>
    <row r="22" spans="2:6" x14ac:dyDescent="0.2">
      <c r="B22">
        <v>5</v>
      </c>
      <c r="E22">
        <f>F8*10%/B5*750</f>
        <v>11.249999999999998</v>
      </c>
      <c r="F22" t="s">
        <v>35</v>
      </c>
    </row>
    <row r="23" spans="2:6" x14ac:dyDescent="0.2">
      <c r="E23">
        <f>E21*B5*2</f>
        <v>759.37499999999989</v>
      </c>
      <c r="F23" t="s">
        <v>47</v>
      </c>
    </row>
    <row r="25" spans="2:6" x14ac:dyDescent="0.2">
      <c r="D25" s="2" t="s">
        <v>42</v>
      </c>
      <c r="E25">
        <f>G8*0.15*750/E30</f>
        <v>2.0249999999999999</v>
      </c>
      <c r="F25" t="s">
        <v>46</v>
      </c>
    </row>
    <row r="26" spans="2:6" x14ac:dyDescent="0.2">
      <c r="E26">
        <f>G8*0.85*750/(E30*E31)</f>
        <v>3.8249999999999993</v>
      </c>
      <c r="F26" t="s">
        <v>49</v>
      </c>
    </row>
    <row r="27" spans="2:6" x14ac:dyDescent="0.2">
      <c r="E27">
        <v>10</v>
      </c>
      <c r="F27" t="s">
        <v>44</v>
      </c>
    </row>
    <row r="28" spans="2:6" x14ac:dyDescent="0.2">
      <c r="E28">
        <v>18</v>
      </c>
      <c r="F28" t="s">
        <v>43</v>
      </c>
    </row>
    <row r="29" spans="2:6" x14ac:dyDescent="0.2">
      <c r="E29" t="s">
        <v>45</v>
      </c>
      <c r="F29" t="s">
        <v>66</v>
      </c>
    </row>
    <row r="30" spans="2:6" x14ac:dyDescent="0.2">
      <c r="E30">
        <f>E27*B5*12/E28</f>
        <v>60</v>
      </c>
      <c r="F30" t="s">
        <v>47</v>
      </c>
    </row>
    <row r="31" spans="2:6" x14ac:dyDescent="0.2">
      <c r="E31">
        <v>3</v>
      </c>
      <c r="F31" t="s">
        <v>48</v>
      </c>
    </row>
    <row r="33" spans="4:6" x14ac:dyDescent="0.2">
      <c r="D33" s="2" t="s">
        <v>39</v>
      </c>
      <c r="E33">
        <v>27</v>
      </c>
      <c r="F33" t="s">
        <v>51</v>
      </c>
    </row>
    <row r="34" spans="4:6" x14ac:dyDescent="0.2">
      <c r="D34" s="3" t="s">
        <v>50</v>
      </c>
      <c r="E34">
        <f>H8*0.9*750/E33</f>
        <v>6.7499999999999991</v>
      </c>
      <c r="F34" t="s">
        <v>53</v>
      </c>
    </row>
    <row r="35" spans="4:6" x14ac:dyDescent="0.2">
      <c r="E35">
        <f>H8*0.1*750/B5</f>
        <v>2.2499999999999996</v>
      </c>
      <c r="F35" t="s">
        <v>52</v>
      </c>
    </row>
    <row r="37" spans="4:6" x14ac:dyDescent="0.2">
      <c r="D37" s="2" t="s">
        <v>9</v>
      </c>
      <c r="E37">
        <f>I8*750/B5</f>
        <v>22.499999999999996</v>
      </c>
      <c r="F37" t="s">
        <v>54</v>
      </c>
    </row>
    <row r="39" spans="4:6" x14ac:dyDescent="0.2">
      <c r="D39" s="2" t="s">
        <v>55</v>
      </c>
      <c r="E39">
        <f>J8*0.9*750</f>
        <v>911.24999999999989</v>
      </c>
      <c r="F39" t="s">
        <v>60</v>
      </c>
    </row>
    <row r="40" spans="4:6" x14ac:dyDescent="0.2">
      <c r="E40">
        <f>E23+E30+E33+E44</f>
        <v>853.87499999999989</v>
      </c>
      <c r="F40" t="s">
        <v>56</v>
      </c>
    </row>
    <row r="42" spans="4:6" x14ac:dyDescent="0.2">
      <c r="D42" s="2" t="s">
        <v>57</v>
      </c>
      <c r="E42">
        <f>K8*750/B5</f>
        <v>135</v>
      </c>
      <c r="F42" t="s">
        <v>58</v>
      </c>
    </row>
    <row r="43" spans="4:6" x14ac:dyDescent="0.2">
      <c r="E43">
        <v>18</v>
      </c>
      <c r="F43" t="s">
        <v>68</v>
      </c>
    </row>
    <row r="44" spans="4:6" x14ac:dyDescent="0.2">
      <c r="E44">
        <f>E42/E43</f>
        <v>7.5</v>
      </c>
      <c r="F44" t="s">
        <v>59</v>
      </c>
    </row>
    <row r="46" spans="4:6" x14ac:dyDescent="0.2">
      <c r="D46" s="2" t="s">
        <v>61</v>
      </c>
      <c r="E46">
        <v>8</v>
      </c>
      <c r="F46" t="s">
        <v>62</v>
      </c>
    </row>
    <row r="47" spans="4:6" x14ac:dyDescent="0.2">
      <c r="E47">
        <v>24</v>
      </c>
      <c r="F47" t="s">
        <v>63</v>
      </c>
    </row>
    <row r="48" spans="4:6" x14ac:dyDescent="0.2">
      <c r="E48">
        <f>I3/E47</f>
        <v>1.0250000000000001</v>
      </c>
      <c r="F48" t="s">
        <v>65</v>
      </c>
    </row>
    <row r="49" spans="4:6" x14ac:dyDescent="0.2">
      <c r="E49">
        <f>I3/E46</f>
        <v>3.0750000000000002</v>
      </c>
      <c r="F49" t="s">
        <v>64</v>
      </c>
    </row>
    <row r="51" spans="4:6" x14ac:dyDescent="0.2">
      <c r="D51" s="2" t="s">
        <v>69</v>
      </c>
      <c r="E51" s="1">
        <v>0.2</v>
      </c>
      <c r="F51" t="s">
        <v>70</v>
      </c>
    </row>
    <row r="52" spans="4:6" x14ac:dyDescent="0.2">
      <c r="E52" s="1">
        <f>(1+E51)^B5</f>
        <v>5.1597803519999994</v>
      </c>
      <c r="F5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2020-06-05T10:09:26Z</dcterms:created>
  <dcterms:modified xsi:type="dcterms:W3CDTF">2020-06-05T12:21:03Z</dcterms:modified>
</cp:coreProperties>
</file>