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RP\racunalniski-praktikum\10-razpredelnice\"/>
    </mc:Choice>
  </mc:AlternateContent>
  <xr:revisionPtr revIDLastSave="0" documentId="13_ncr:1_{7C7450E1-E45A-49D2-866F-C6D5134ED1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1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<sst xmlns="http://schemas.openxmlformats.org/spreadsheetml/2006/main" count="21" uniqueCount="20">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</sst>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8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2" formatCode="0.00"/>
    </dxf>
    <dxf>
      <numFmt numFmtId="166" formatCode="0.000"/>
    </dxf>
    <dxf>
      <numFmt numFmtId="170" formatCode="0.0000"/>
    </dxf>
    <dxf>
      <numFmt numFmtId="170" formatCode="0.0000"/>
    </dxf>
    <dxf>
      <numFmt numFmtId="173" formatCode="0.00000"/>
    </dxf>
    <dxf>
      <numFmt numFmtId="173" formatCode="0.00000"/>
    </dxf>
    <dxf>
      <numFmt numFmtId="169" formatCode="0.000000"/>
    </dxf>
    <dxf>
      <numFmt numFmtId="169" formatCode="0.000000"/>
    </dxf>
    <dxf>
      <numFmt numFmtId="172" formatCode="0.0000000"/>
    </dxf>
    <dxf>
      <numFmt numFmtId="172" formatCode="0.0000000"/>
    </dxf>
    <dxf>
      <numFmt numFmtId="171" formatCode="0.00000000"/>
    </dxf>
    <dxf>
      <numFmt numFmtId="171" formatCode="0.00000000"/>
    </dxf>
    <dxf>
      <numFmt numFmtId="168" formatCode="_-[$€-2]\ * #,##0.00_-;\-[$€-2]\ * #,##0.00_-;_-[$€-2]\ * &quot;-&quot;??_-;_-@_-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iska" refreshedDate="45678.51554108796" createdVersion="8" refreshedVersion="8" minRefreshableVersion="3" recordCount="19" xr:uid="{9D7C53F7-E930-42F1-9457-794178F607E5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168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14" maxValue="8.1008968609865484" count="19">
        <s v=""/>
        <n v="7.006514657980456"/>
        <n v="6.3136363636363635"/>
        <n v="6.6097087378640778"/>
        <n v="6.8640776699029127"/>
        <n v="6.3103953147877014"/>
        <n v="6.9544626593806917"/>
        <n v="7.0103448275862057"/>
        <n v="6.9821746880570412"/>
        <n v="7.1563055062166967"/>
        <n v="6.646677471636953"/>
        <n v="6.8851851851851853"/>
        <n v="6.9331103678929766"/>
        <n v="7.5726315789473686"/>
        <n v="7.2819548872180455"/>
        <n v="8.1008968609865484"/>
        <n v="7.2251407129455911"/>
        <n v="6.4518272425249181"/>
        <n v="7.1578044596912518"/>
      </sharedItems>
    </cacheField>
    <cacheField name="Prikaz" numFmtId="0">
      <sharedItems containsString="0" containsBlank="1" containsNumber="1" minValue="6.3103953147877014" maxValue="8.1008968609865484"/>
    </cacheField>
    <cacheField name="Days (Datum)" numFmtId="0" databaseField="0">
      <fieldGroup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  <m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35"/>
  </r>
  <r>
    <x v="3"/>
    <n v="34.04"/>
    <n v="47.043279999999996"/>
    <n v="43696"/>
    <x v="3"/>
    <x v="3"/>
    <n v="6.6097087378640778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14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57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3"/>
  </r>
  <r>
    <x v="11"/>
    <n v="37.18"/>
    <n v="56.178979999999996"/>
    <n v="48407"/>
    <x v="11"/>
    <x v="11"/>
    <n v="6.8851851851851853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81"/>
  </r>
  <r>
    <x v="18"/>
    <n v="41.73"/>
    <n v="64.097279999999998"/>
    <n v="52176"/>
    <x v="18"/>
    <x v="18"/>
    <n v="7.1578044596912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ACA6A-C08A-4DDA-8CE3-8D673447CB07}" name="PivotTable1" cacheId="14" dataOnRows="1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olHeaderCaption="Mesec">
  <location ref="B23:H26" firstHeaderRow="1" firstDataRow="2" firstDataCol="1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68"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>
      <items count="20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8" baseItem="5"/>
    <dataField name="Povprečna poraba" fld="5" subtotal="average" baseField="8" baseItem="5" numFmtId="2"/>
  </dataFields>
  <formats count="1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34"/>
    <tableColumn id="2" xr3:uid="{6DC2697C-FCB3-8A47-945B-8CD05834AA8C}" uniqueName="2" name="Litri" queryTableFieldId="2" dataDxfId="25"/>
    <tableColumn id="3" xr3:uid="{19DBC541-3ADF-4E48-8786-6E42DA219788}" uniqueName="3" name="Plačano" queryTableFieldId="3" dataDxfId="23"/>
    <tableColumn id="4" xr3:uid="{3238A9AD-2FC0-0E49-9EE3-7019C05B366B}" uniqueName="4" name="Števec" queryTableFieldId="4" dataDxfId="24"/>
    <tableColumn id="5" xr3:uid="{E0B5480D-9C8F-CA4C-941D-AE9FDE0CDFDC}" uniqueName="5" name="Prevoženo" queryTableFieldId="5" dataDxfId="33"/>
    <tableColumn id="6" xr3:uid="{1DEAFC6B-8470-6742-BAB3-957B7429D133}" uniqueName="6" name="Poraba" queryTableFieldId="6" dataDxfId="32"/>
    <tableColumn id="11" xr3:uid="{911769A8-5CFE-8245-A64B-38797D90A3B5}" uniqueName="11" name="Prikaz" queryTableFieldId="11" dataDxfId="31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30" tableBorderDxfId="29" totalsRowBorderDxfId="28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27"/>
    <tableColumn id="2" xr3:uid="{079EA12A-47EB-F54A-8E37-30D8BCE75150}" name="Bencin" dataDxfId="2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7"/>
  <sheetViews>
    <sheetView tabSelected="1" zoomScale="120" zoomScaleNormal="120" workbookViewId="0">
      <selection activeCell="B2" sqref="B2"/>
    </sheetView>
  </sheetViews>
  <sheetFormatPr defaultColWidth="11.42578125" defaultRowHeight="15" x14ac:dyDescent="0.25"/>
  <cols>
    <col min="1" max="1" width="3.85546875" customWidth="1"/>
    <col min="2" max="2" width="17.42578125" bestFit="1" customWidth="1"/>
    <col min="3" max="3" width="16.28515625" bestFit="1" customWidth="1"/>
    <col min="4" max="4" width="8.85546875" customWidth="1"/>
    <col min="5" max="5" width="8.5703125" customWidth="1"/>
    <col min="6" max="6" width="8.7109375" customWidth="1"/>
    <col min="7" max="7" width="9.85546875" customWidth="1"/>
    <col min="8" max="8" width="9.5703125" customWidth="1"/>
    <col min="9" max="13" width="17.7109375" bestFit="1" customWidth="1"/>
    <col min="14" max="14" width="22.85546875" bestFit="1" customWidth="1"/>
    <col min="15" max="15" width="21.140625" bestFit="1" customWidth="1"/>
    <col min="16" max="16" width="15.28515625" bestFit="1" customWidth="1"/>
    <col min="17" max="17" width="23.140625" bestFit="1" customWidth="1"/>
    <col min="18" max="18" width="15.28515625" bestFit="1" customWidth="1"/>
    <col min="19" max="19" width="23.140625" bestFit="1" customWidth="1"/>
    <col min="20" max="20" width="15.28515625" bestFit="1" customWidth="1"/>
    <col min="21" max="21" width="23.140625" bestFit="1" customWidth="1"/>
    <col min="22" max="22" width="15.28515625" bestFit="1" customWidth="1"/>
    <col min="23" max="23" width="23.140625" bestFit="1" customWidth="1"/>
    <col min="24" max="24" width="15.28515625" bestFit="1" customWidth="1"/>
    <col min="25" max="25" width="23.140625" bestFit="1" customWidth="1"/>
    <col min="26" max="26" width="15.28515625" bestFit="1" customWidth="1"/>
    <col min="27" max="27" width="22" bestFit="1" customWidth="1"/>
    <col min="28" max="28" width="14.28515625" bestFit="1" customWidth="1"/>
    <col min="29" max="29" width="23.140625" bestFit="1" customWidth="1"/>
    <col min="30" max="30" width="15.28515625" bestFit="1" customWidth="1"/>
    <col min="31" max="31" width="23.140625" bestFit="1" customWidth="1"/>
    <col min="32" max="32" width="15.28515625" bestFit="1" customWidth="1"/>
    <col min="33" max="33" width="23.140625" bestFit="1" customWidth="1"/>
    <col min="34" max="34" width="15.28515625" bestFit="1" customWidth="1"/>
    <col min="35" max="35" width="23.140625" bestFit="1" customWidth="1"/>
    <col min="36" max="36" width="15.28515625" bestFit="1" customWidth="1"/>
    <col min="37" max="37" width="23.140625" bestFit="1" customWidth="1"/>
    <col min="38" max="38" width="5.140625" bestFit="1" customWidth="1"/>
    <col min="39" max="39" width="6.140625" bestFit="1" customWidth="1"/>
    <col min="40" max="40" width="11.5703125" bestFit="1" customWidth="1"/>
  </cols>
  <sheetData>
    <row r="2" spans="2:11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5">
      <c r="B3" s="1">
        <v>45051</v>
      </c>
      <c r="C3" s="3">
        <v>41.17</v>
      </c>
      <c r="D3" s="6">
        <f>INDEX(Table3[],(MATCH(B3,$J$3:$J$25)),2)*realna_poraba_cupra__2[[#This Row],[Litri]]</f>
        <v>58.296720000000001</v>
      </c>
      <c r="E3" s="2">
        <v>41907</v>
      </c>
      <c r="F3" t="s">
        <v>4</v>
      </c>
      <c r="G3" t="s">
        <v>4</v>
      </c>
      <c r="J3" s="1">
        <v>44930</v>
      </c>
      <c r="K3" s="4">
        <v>1.276</v>
      </c>
    </row>
    <row r="4" spans="2:11" x14ac:dyDescent="0.25">
      <c r="B4" s="1">
        <v>45059</v>
      </c>
      <c r="C4" s="3">
        <v>43.02</v>
      </c>
      <c r="D4" s="6">
        <f>INDEX(Table3[],(MATCH(B4,$J$3:$J$25)),2)*realna_poraba_cupra__2[[#This Row],[Litri]]</f>
        <v>59.797800000000002</v>
      </c>
      <c r="E4" s="2">
        <v>42521</v>
      </c>
      <c r="F4" s="2">
        <f>realna_poraba_cupra__2[[#This Row],[Števec]]-E3</f>
        <v>614</v>
      </c>
      <c r="G4" s="3">
        <f>100*realna_poraba_cupra__2[[#This Row],[Litri]]/realna_poraba_cupra__2[[#This Row],[Prevoženo]]</f>
        <v>7.006514657980456</v>
      </c>
      <c r="H4" s="3">
        <f>realna_poraba_cupra__2[[#This Row],[Poraba]]</f>
        <v>7.006514657980456</v>
      </c>
      <c r="J4" s="1">
        <v>44943</v>
      </c>
      <c r="K4" s="4">
        <v>1.288</v>
      </c>
    </row>
    <row r="5" spans="2:11" x14ac:dyDescent="0.25">
      <c r="B5" s="1">
        <v>45068</v>
      </c>
      <c r="C5" s="3">
        <v>41.67</v>
      </c>
      <c r="D5" s="6">
        <f>INDEX(Table3[],(MATCH(B5,$J$3:$J$25)),2)*realna_poraba_cupra__2[[#This Row],[Litri]]</f>
        <v>57.921299999999995</v>
      </c>
      <c r="E5" s="2">
        <v>43181</v>
      </c>
      <c r="F5" s="2">
        <f>realna_poraba_cupra__2[[#This Row],[Števec]]-E4</f>
        <v>660</v>
      </c>
      <c r="G5" s="3">
        <f>100*realna_poraba_cupra__2[[#This Row],[Litri]]/realna_poraba_cupra__2[[#This Row],[Prevoženo]]</f>
        <v>6.3136363636363635</v>
      </c>
      <c r="H5" s="3">
        <f>realna_poraba_cupra__2[[#This Row],[Poraba]]</f>
        <v>6.3136363636363635</v>
      </c>
      <c r="J5" s="1">
        <v>44957</v>
      </c>
      <c r="K5" s="4">
        <v>1.355</v>
      </c>
    </row>
    <row r="6" spans="2:11" x14ac:dyDescent="0.25">
      <c r="B6" s="1">
        <v>45073</v>
      </c>
      <c r="C6" s="3">
        <v>34.04</v>
      </c>
      <c r="D6" s="6">
        <f>INDEX(Table3[],(MATCH(B6,$J$3:$J$25)),2)*realna_poraba_cupra__2[[#This Row],[Litri]]</f>
        <v>47.043279999999996</v>
      </c>
      <c r="E6" s="2">
        <v>43696</v>
      </c>
      <c r="F6" s="2">
        <f>realna_poraba_cupra__2[[#This Row],[Števec]]-E5</f>
        <v>515</v>
      </c>
      <c r="G6" s="3">
        <f>100*realna_poraba_cupra__2[[#This Row],[Litri]]/realna_poraba_cupra__2[[#This Row],[Prevoženo]]</f>
        <v>6.6097087378640778</v>
      </c>
      <c r="H6" s="3">
        <f>realna_poraba_cupra__2[[#This Row],[Poraba]]</f>
        <v>6.6097087378640778</v>
      </c>
      <c r="J6" s="1">
        <v>44971</v>
      </c>
      <c r="K6" s="4">
        <v>1.355</v>
      </c>
    </row>
    <row r="7" spans="2:11" x14ac:dyDescent="0.25">
      <c r="B7" s="1">
        <v>45085</v>
      </c>
      <c r="C7" s="3">
        <v>42.42</v>
      </c>
      <c r="D7" s="6">
        <f>INDEX(Table3[],(MATCH(B7,$J$3:$J$25)),2)*realna_poraba_cupra__2[[#This Row],[Litri]]</f>
        <v>59.897039999999997</v>
      </c>
      <c r="E7" s="2">
        <v>44314</v>
      </c>
      <c r="F7" s="2">
        <f>realna_poraba_cupra__2[[#This Row],[Števec]]-E6</f>
        <v>618</v>
      </c>
      <c r="G7" s="3">
        <f>100*realna_poraba_cupra__2[[#This Row],[Litri]]/realna_poraba_cupra__2[[#This Row],[Prevoženo]]</f>
        <v>6.8640776699029127</v>
      </c>
      <c r="H7" s="3">
        <f>realna_poraba_cupra__2[[#This Row],[Poraba]]</f>
        <v>6.8640776699029127</v>
      </c>
      <c r="J7" s="1">
        <v>44985</v>
      </c>
      <c r="K7" s="4">
        <v>1.359</v>
      </c>
    </row>
    <row r="8" spans="2:11" x14ac:dyDescent="0.25">
      <c r="B8" s="1">
        <v>45093</v>
      </c>
      <c r="C8" s="3">
        <v>43.1</v>
      </c>
      <c r="D8" s="6">
        <f>INDEX(Table3[],(MATCH(B8,$J$3:$J$25)),2)*realna_poraba_cupra__2[[#This Row],[Litri]]</f>
        <v>60.857199999999999</v>
      </c>
      <c r="E8" s="2">
        <v>44997</v>
      </c>
      <c r="F8" s="2">
        <f>realna_poraba_cupra__2[[#This Row],[Števec]]-E7</f>
        <v>683</v>
      </c>
      <c r="G8" s="3">
        <f>100*realna_poraba_cupra__2[[#This Row],[Litri]]/realna_poraba_cupra__2[[#This Row],[Prevoženo]]</f>
        <v>6.3103953147877014</v>
      </c>
      <c r="H8" s="3">
        <f>realna_poraba_cupra__2[[#This Row],[Poraba]]</f>
        <v>6.3103953147877014</v>
      </c>
      <c r="J8" s="1">
        <v>44999</v>
      </c>
      <c r="K8" s="4">
        <v>1.3740000000000001</v>
      </c>
    </row>
    <row r="9" spans="2:11" x14ac:dyDescent="0.25">
      <c r="B9" s="1">
        <v>45099</v>
      </c>
      <c r="C9" s="3">
        <v>38.18</v>
      </c>
      <c r="D9" s="6">
        <f>INDEX(Table3[],(MATCH(B9,$J$3:$J$25)),2)*realna_poraba_cupra__2[[#This Row],[Litri]]</f>
        <v>54.368319999999997</v>
      </c>
      <c r="E9" s="2">
        <v>45546</v>
      </c>
      <c r="F9" s="2">
        <f>realna_poraba_cupra__2[[#This Row],[Števec]]-E8</f>
        <v>549</v>
      </c>
      <c r="G9" s="3">
        <f>100*realna_poraba_cupra__2[[#This Row],[Litri]]/realna_poraba_cupra__2[[#This Row],[Prevoženo]]</f>
        <v>6.9544626593806917</v>
      </c>
      <c r="H9" s="3">
        <f>realna_poraba_cupra__2[[#This Row],[Poraba]]</f>
        <v>6.9544626593806917</v>
      </c>
      <c r="J9" s="1">
        <v>45013</v>
      </c>
      <c r="K9" s="4">
        <v>1.3740000000000001</v>
      </c>
    </row>
    <row r="10" spans="2:11" x14ac:dyDescent="0.25">
      <c r="B10" s="1">
        <v>45113</v>
      </c>
      <c r="C10" s="3">
        <v>40.659999999999997</v>
      </c>
      <c r="D10" s="6">
        <f>INDEX(Table3[],(MATCH(B10,$J$3:$J$25)),2)*realna_poraba_cupra__2[[#This Row],[Litri]]</f>
        <v>58.713039999999992</v>
      </c>
      <c r="E10" s="2">
        <v>46126</v>
      </c>
      <c r="F10" s="2">
        <f>realna_poraba_cupra__2[[#This Row],[Števec]]-E9</f>
        <v>580</v>
      </c>
      <c r="G10" s="3">
        <f>100*realna_poraba_cupra__2[[#This Row],[Litri]]/realna_poraba_cupra__2[[#This Row],[Prevoženo]]</f>
        <v>7.0103448275862057</v>
      </c>
      <c r="H10" s="3">
        <f>realna_poraba_cupra__2[[#This Row],[Poraba]]</f>
        <v>7.0103448275862057</v>
      </c>
      <c r="J10" s="1">
        <v>45028</v>
      </c>
      <c r="K10" s="4">
        <v>1.4159999999999999</v>
      </c>
    </row>
    <row r="11" spans="2:11" x14ac:dyDescent="0.25">
      <c r="B11" s="1">
        <v>45122</v>
      </c>
      <c r="C11" s="3">
        <v>39.17</v>
      </c>
      <c r="D11" s="6">
        <f>INDEX(Table3[],(MATCH(B11,$J$3:$J$25)),2)*realna_poraba_cupra__2[[#This Row],[Litri]]</f>
        <v>56.561480000000003</v>
      </c>
      <c r="E11" s="2">
        <v>46687</v>
      </c>
      <c r="F11" s="2">
        <f>realna_poraba_cupra__2[[#This Row],[Števec]]-E10</f>
        <v>561</v>
      </c>
      <c r="G11" s="3">
        <f>100*realna_poraba_cupra__2[[#This Row],[Litri]]/realna_poraba_cupra__2[[#This Row],[Prevoženo]]</f>
        <v>6.9821746880570412</v>
      </c>
      <c r="H11" s="3">
        <f>realna_poraba_cupra__2[[#This Row],[Poraba]]</f>
        <v>6.9821746880570412</v>
      </c>
      <c r="J11" s="1">
        <v>45041</v>
      </c>
      <c r="K11" s="4">
        <v>1.4159999999999999</v>
      </c>
    </row>
    <row r="12" spans="2:11" x14ac:dyDescent="0.25">
      <c r="B12" s="1">
        <v>45129</v>
      </c>
      <c r="C12" s="3">
        <v>40.29</v>
      </c>
      <c r="D12" s="6">
        <f>INDEX(Table3[],(MATCH(B12,$J$3:$J$25)),2)*realna_poraba_cupra__2[[#This Row],[Litri]]</f>
        <v>58.662239999999997</v>
      </c>
      <c r="E12" s="2">
        <v>47250</v>
      </c>
      <c r="F12" s="2">
        <f>realna_poraba_cupra__2[[#This Row],[Števec]]-E11</f>
        <v>563</v>
      </c>
      <c r="G12" s="3">
        <f>100*realna_poraba_cupra__2[[#This Row],[Litri]]/realna_poraba_cupra__2[[#This Row],[Prevoženo]]</f>
        <v>7.1563055062166967</v>
      </c>
      <c r="H12" s="3">
        <f>realna_poraba_cupra__2[[#This Row],[Poraba]]</f>
        <v>7.1563055062166967</v>
      </c>
      <c r="J12" s="1">
        <v>45055</v>
      </c>
      <c r="K12" s="4">
        <v>1.39</v>
      </c>
    </row>
    <row r="13" spans="2:11" x14ac:dyDescent="0.25">
      <c r="B13" s="1">
        <v>45138</v>
      </c>
      <c r="C13" s="3">
        <v>41.01</v>
      </c>
      <c r="D13" s="6">
        <f>INDEX(Table3[],(MATCH(B13,$J$3:$J$25)),2)*realna_poraba_cupra__2[[#This Row],[Litri]]</f>
        <v>59.710559999999994</v>
      </c>
      <c r="E13" s="2">
        <v>47867</v>
      </c>
      <c r="F13" s="2">
        <f>realna_poraba_cupra__2[[#This Row],[Števec]]-E12</f>
        <v>617</v>
      </c>
      <c r="G13" s="3">
        <f>100*realna_poraba_cupra__2[[#This Row],[Litri]]/realna_poraba_cupra__2[[#This Row],[Prevoženo]]</f>
        <v>6.646677471636953</v>
      </c>
      <c r="H13" s="3">
        <f>realna_poraba_cupra__2[[#This Row],[Poraba]]</f>
        <v>6.646677471636953</v>
      </c>
      <c r="J13" s="1">
        <v>45069</v>
      </c>
      <c r="K13" s="4">
        <v>1.3819999999999999</v>
      </c>
    </row>
    <row r="14" spans="2:11" x14ac:dyDescent="0.25">
      <c r="B14" s="1">
        <v>45151</v>
      </c>
      <c r="C14" s="3">
        <v>37.18</v>
      </c>
      <c r="D14" s="6">
        <f>INDEX(Table3[],(MATCH(B14,$J$3:$J$25)),2)*realna_poraba_cupra__2[[#This Row],[Litri]]</f>
        <v>56.178979999999996</v>
      </c>
      <c r="E14" s="2">
        <v>48407</v>
      </c>
      <c r="F14" s="2">
        <f>realna_poraba_cupra__2[[#This Row],[Števec]]-E13</f>
        <v>540</v>
      </c>
      <c r="G14" s="3">
        <f>100*realna_poraba_cupra__2[[#This Row],[Litri]]/realna_poraba_cupra__2[[#This Row],[Prevoženo]]</f>
        <v>6.8851851851851853</v>
      </c>
      <c r="H14" s="3">
        <f>realna_poraba_cupra__2[[#This Row],[Poraba]]</f>
        <v>6.8851851851851853</v>
      </c>
      <c r="J14" s="1">
        <v>45083</v>
      </c>
      <c r="K14" s="4">
        <v>1.4119999999999999</v>
      </c>
    </row>
    <row r="15" spans="2:11" x14ac:dyDescent="0.25">
      <c r="B15" s="1">
        <v>45163</v>
      </c>
      <c r="C15" s="3">
        <v>41.46</v>
      </c>
      <c r="D15" s="6">
        <f>INDEX(Table3[],(MATCH(B15,$J$3:$J$25)),2)*realna_poraba_cupra__2[[#This Row],[Litri]]</f>
        <v>62.646059999999999</v>
      </c>
      <c r="E15" s="2">
        <v>49005</v>
      </c>
      <c r="F15" s="2">
        <f>realna_poraba_cupra__2[[#This Row],[Števec]]-E14</f>
        <v>598</v>
      </c>
      <c r="G15" s="3">
        <f>100*realna_poraba_cupra__2[[#This Row],[Litri]]/realna_poraba_cupra__2[[#This Row],[Prevoženo]]</f>
        <v>6.9331103678929766</v>
      </c>
      <c r="H15" s="3">
        <f>realna_poraba_cupra__2[[#This Row],[Poraba]]</f>
        <v>6.9331103678929766</v>
      </c>
      <c r="J15" s="1">
        <v>45097</v>
      </c>
      <c r="K15" s="4">
        <v>1.4239999999999999</v>
      </c>
    </row>
    <row r="16" spans="2:11" x14ac:dyDescent="0.25">
      <c r="B16" s="1">
        <v>45175</v>
      </c>
      <c r="C16" s="3">
        <v>35.97</v>
      </c>
      <c r="D16" s="6">
        <f>INDEX(Table3[],(MATCH(B16,$J$3:$J$25)),2)*realna_poraba_cupra__2[[#This Row],[Litri]]</f>
        <v>55.537680000000002</v>
      </c>
      <c r="E16" s="2">
        <v>49480</v>
      </c>
      <c r="F16" s="2">
        <f>realna_poraba_cupra__2[[#This Row],[Števec]]-E15</f>
        <v>475</v>
      </c>
      <c r="G16" s="3">
        <f>100*realna_poraba_cupra__2[[#This Row],[Litri]]/realna_poraba_cupra__2[[#This Row],[Prevoženo]]</f>
        <v>7.5726315789473686</v>
      </c>
      <c r="H16" s="3">
        <f>realna_poraba_cupra__2[[#This Row],[Poraba]]</f>
        <v>7.5726315789473686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D17" s="6">
        <f>INDEX(Table3[],(MATCH(B17,$J$3:$J$25)),2)*realna_poraba_cupra__2[[#This Row],[Litri]]</f>
        <v>60.085740000000001</v>
      </c>
      <c r="E17" s="2">
        <v>50012</v>
      </c>
      <c r="F17" s="2">
        <f>realna_poraba_cupra__2[[#This Row],[Števec]]-E16</f>
        <v>532</v>
      </c>
      <c r="G17" s="3">
        <f>100*realna_poraba_cupra__2[[#This Row],[Litri]]/realna_poraba_cupra__2[[#This Row],[Prevoženo]]</f>
        <v>7.2819548872180455</v>
      </c>
      <c r="H17" s="3">
        <f>realna_poraba_cupra__2[[#This Row],[Poraba]]</f>
        <v>7.2819548872180455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D18" s="6">
        <f>INDEX(Table3[],(MATCH(B18,$J$3:$J$25)),2)*realna_poraba_cupra__2[[#This Row],[Litri]]</f>
        <v>56.03763</v>
      </c>
      <c r="E18" s="2">
        <v>50458</v>
      </c>
      <c r="F18" s="2">
        <f>realna_poraba_cupra__2[[#This Row],[Števec]]-E17</f>
        <v>446</v>
      </c>
      <c r="G18" s="3">
        <f>100*realna_poraba_cupra__2[[#This Row],[Litri]]/realna_poraba_cupra__2[[#This Row],[Prevoženo]]</f>
        <v>8.1008968609865484</v>
      </c>
      <c r="H18" s="3">
        <f>realna_poraba_cupra__2[[#This Row],[Poraba]]</f>
        <v>8.1008968609865484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D19" s="6">
        <f>INDEX(Table3[],(MATCH(B19,$J$3:$J$25)),2)*realna_poraba_cupra__2[[#This Row],[Litri]]</f>
        <v>61.153880000000001</v>
      </c>
      <c r="E19" s="2">
        <v>50991</v>
      </c>
      <c r="F19" s="2">
        <f>realna_poraba_cupra__2[[#This Row],[Števec]]-E18</f>
        <v>533</v>
      </c>
      <c r="G19" s="3">
        <f>100*realna_poraba_cupra__2[[#This Row],[Litri]]/realna_poraba_cupra__2[[#This Row],[Prevoženo]]</f>
        <v>7.2251407129455911</v>
      </c>
      <c r="H19" s="3">
        <f>realna_poraba_cupra__2[[#This Row],[Poraba]]</f>
        <v>7.2251407129455911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D20" s="6">
        <f>INDEX(Table3[],(MATCH(B20,$J$3:$J$25)),2)*realna_poraba_cupra__2[[#This Row],[Litri]]</f>
        <v>61.677920000000007</v>
      </c>
      <c r="E20" s="2">
        <v>51593</v>
      </c>
      <c r="F20" s="2">
        <f>realna_poraba_cupra__2[[#This Row],[Števec]]-E19</f>
        <v>602</v>
      </c>
      <c r="G20" s="3">
        <f>100*realna_poraba_cupra__2[[#This Row],[Litri]]/realna_poraba_cupra__2[[#This Row],[Prevoženo]]</f>
        <v>6.4518272425249181</v>
      </c>
      <c r="H20" s="3">
        <f>realna_poraba_cupra__2[[#This Row],[Poraba]]</f>
        <v>6.4518272425249181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D21" s="6">
        <f>INDEX(Table3[],(MATCH(B21,$J$3:$J$25)),2)*realna_poraba_cupra__2[[#This Row],[Litri]]</f>
        <v>64.097279999999998</v>
      </c>
      <c r="E21" s="2">
        <v>52176</v>
      </c>
      <c r="F21" s="2">
        <f>realna_poraba_cupra__2[[#This Row],[Števec]]-E20</f>
        <v>583</v>
      </c>
      <c r="G21" s="3">
        <f>100*realna_poraba_cupra__2[[#This Row],[Litri]]/realna_poraba_cupra__2[[#This Row],[Prevoženo]]</f>
        <v>7.1578044596912518</v>
      </c>
      <c r="H21" s="3">
        <f>realna_poraba_cupra__2[[#This Row],[Poraba]]</f>
        <v>7.1578044596912518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C23" s="7" t="s">
        <v>16</v>
      </c>
      <c r="J23" s="1">
        <v>45209</v>
      </c>
      <c r="K23" s="4">
        <v>1.536</v>
      </c>
    </row>
    <row r="24" spans="2:11" x14ac:dyDescent="0.25">
      <c r="B24" s="7" t="s">
        <v>17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J24" s="1">
        <v>45223</v>
      </c>
      <c r="K24" s="4">
        <v>1.536</v>
      </c>
    </row>
    <row r="25" spans="2:11" x14ac:dyDescent="0.25">
      <c r="B25" s="8" t="s">
        <v>18</v>
      </c>
      <c r="C25" s="9">
        <v>1789</v>
      </c>
      <c r="D25" s="9">
        <v>1850</v>
      </c>
      <c r="E25" s="9">
        <v>2321</v>
      </c>
      <c r="F25" s="9">
        <v>1138</v>
      </c>
      <c r="G25" s="9">
        <v>1986</v>
      </c>
      <c r="H25" s="9">
        <v>1185</v>
      </c>
      <c r="J25" s="1">
        <v>45237</v>
      </c>
      <c r="K25" s="4">
        <v>1.534</v>
      </c>
    </row>
    <row r="26" spans="2:11" x14ac:dyDescent="0.25">
      <c r="B26" s="8" t="s">
        <v>19</v>
      </c>
      <c r="C26" s="3">
        <v>6.643286586493633</v>
      </c>
      <c r="D26" s="3">
        <v>6.7096452146904353</v>
      </c>
      <c r="E26" s="3">
        <v>6.9488756233742235</v>
      </c>
      <c r="F26" s="3">
        <v>6.909147776539081</v>
      </c>
      <c r="G26" s="3">
        <v>7.5451560100243888</v>
      </c>
      <c r="H26" s="3">
        <v>6.804815851108085</v>
      </c>
    </row>
    <row r="27" spans="2:11" x14ac:dyDescent="0.25">
      <c r="D27" s="5"/>
      <c r="E27" s="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{CEFF4340-3910-402E-979D-F2EDE3C3151C}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{9452025B-7CA2-430C-B37C-47CA53C7BF78}</x14:id>
        </ext>
      </extLst>
    </cfRule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{23342874-4B7D-49D7-BF8F-4066F962113F}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{62E553AB-4FA2-402E-A534-D553B2046D30}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{27FC8319-0471-4CDD-A07D-88C84C9C6328}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FF4340-3910-402E-979D-F2EDE3C3151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452025B-7CA2-430C-B37C-47CA53C7BF7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3342874-4B7D-49D7-BF8F-4066F9621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E553AB-4FA2-402E-A534-D553B2046D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7FC8319-0471-4CDD-A07D-88C84C9C6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David Siska</cp:lastModifiedBy>
  <dcterms:created xsi:type="dcterms:W3CDTF">2007-10-01T06:54:22Z</dcterms:created>
  <dcterms:modified xsi:type="dcterms:W3CDTF">2025-01-21T11:28:58Z</dcterms:modified>
</cp:coreProperties>
</file>