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247921\Documents\Perso\Shifter\"/>
    </mc:Choice>
  </mc:AlternateContent>
  <bookViews>
    <workbookView xWindow="0" yWindow="0" windowWidth="22890" windowHeight="14820" activeTab="2"/>
  </bookViews>
  <sheets>
    <sheet name="PIN Mapping" sheetId="1" r:id="rId1"/>
    <sheet name="ADC Values" sheetId="2" r:id="rId2"/>
    <sheet name="Input Cap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P4" i="2"/>
  <c r="E9" i="2"/>
  <c r="E10" i="2"/>
  <c r="E11" i="2"/>
  <c r="E12" i="2"/>
  <c r="E13" i="2"/>
  <c r="E8" i="2"/>
  <c r="D8" i="2"/>
  <c r="D9" i="2"/>
  <c r="D10" i="2"/>
  <c r="D11" i="2"/>
  <c r="D12" i="2"/>
  <c r="D13" i="2"/>
  <c r="D14" i="2"/>
  <c r="C4" i="2"/>
  <c r="D11" i="1"/>
  <c r="H11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<sst xmlns="http://schemas.openxmlformats.org/spreadsheetml/2006/main" count="103" uniqueCount="85">
  <si>
    <t>PA0</t>
  </si>
  <si>
    <t>PA1</t>
  </si>
  <si>
    <t>PA2</t>
  </si>
  <si>
    <t>PA3</t>
  </si>
  <si>
    <t>PA4</t>
  </si>
  <si>
    <t>PA5</t>
  </si>
  <si>
    <t>PA6</t>
  </si>
  <si>
    <t>PA7</t>
  </si>
  <si>
    <t>Port</t>
  </si>
  <si>
    <t>PB0</t>
  </si>
  <si>
    <t>PB1</t>
  </si>
  <si>
    <t>PB2</t>
  </si>
  <si>
    <t>PB3</t>
  </si>
  <si>
    <t>Net Name</t>
  </si>
  <si>
    <t>Gear_Input</t>
  </si>
  <si>
    <t>D1</t>
  </si>
  <si>
    <t>D2</t>
  </si>
  <si>
    <t>D3</t>
  </si>
  <si>
    <t>D4_SCK</t>
  </si>
  <si>
    <t>D5_MISO</t>
  </si>
  <si>
    <t>D6_MOSI</t>
  </si>
  <si>
    <t>RPM_IN</t>
  </si>
  <si>
    <t>Direction</t>
  </si>
  <si>
    <t>Default state</t>
  </si>
  <si>
    <t>INPUT</t>
  </si>
  <si>
    <t>OUTPUT</t>
  </si>
  <si>
    <t>HiZ</t>
  </si>
  <si>
    <t>LOW</t>
  </si>
  <si>
    <t>HIZ</t>
  </si>
  <si>
    <t>Special feature</t>
  </si>
  <si>
    <t>ADC</t>
  </si>
  <si>
    <t>NA</t>
  </si>
  <si>
    <t>INPUT COMPARE</t>
  </si>
  <si>
    <t>RESET</t>
  </si>
  <si>
    <t>NC</t>
  </si>
  <si>
    <t>PIN N°</t>
  </si>
  <si>
    <t>DDRA</t>
  </si>
  <si>
    <t>ADC Resolution</t>
  </si>
  <si>
    <t>ADC Reference</t>
  </si>
  <si>
    <t>Vresolution</t>
  </si>
  <si>
    <t>ADMUX</t>
  </si>
  <si>
    <t>REFS1</t>
  </si>
  <si>
    <t>REFS0</t>
  </si>
  <si>
    <t>MUX5</t>
  </si>
  <si>
    <t>MUX4</t>
  </si>
  <si>
    <t>MUX3</t>
  </si>
  <si>
    <t>MUX2</t>
  </si>
  <si>
    <t>MUX1</t>
  </si>
  <si>
    <t>MUX0</t>
  </si>
  <si>
    <t>Comment</t>
  </si>
  <si>
    <t>Vcc used as reference, ADC0 Selected</t>
  </si>
  <si>
    <t>ADCSRA</t>
  </si>
  <si>
    <t>ADEN</t>
  </si>
  <si>
    <t>ADSC</t>
  </si>
  <si>
    <t>ADATE</t>
  </si>
  <si>
    <t>ADIF</t>
  </si>
  <si>
    <t>ADIE</t>
  </si>
  <si>
    <t>ADPS2</t>
  </si>
  <si>
    <t>ADPS1</t>
  </si>
  <si>
    <t>ADPS0</t>
  </si>
  <si>
    <t>Enable ADC</t>
  </si>
  <si>
    <t>HEX</t>
  </si>
  <si>
    <t>TCCR1B</t>
  </si>
  <si>
    <t>ICNC1</t>
  </si>
  <si>
    <t>ICES1</t>
  </si>
  <si>
    <t>WGM13</t>
  </si>
  <si>
    <t>WGM12</t>
  </si>
  <si>
    <t>CS12</t>
  </si>
  <si>
    <t>CS11</t>
  </si>
  <si>
    <t>CS10</t>
  </si>
  <si>
    <t>TCCR1A</t>
  </si>
  <si>
    <t>TCCR1C</t>
  </si>
  <si>
    <t>FOC1A</t>
  </si>
  <si>
    <t>FOC1B</t>
  </si>
  <si>
    <t>COM1A1</t>
  </si>
  <si>
    <t>COM1A0</t>
  </si>
  <si>
    <t>COM1B1</t>
  </si>
  <si>
    <t>COM1B0</t>
  </si>
  <si>
    <t>WGM11</t>
  </si>
  <si>
    <t>WGM10</t>
  </si>
  <si>
    <t>TIMSK1</t>
  </si>
  <si>
    <t>ICIE1</t>
  </si>
  <si>
    <t>OCIE1B</t>
  </si>
  <si>
    <t>OCIE1A</t>
  </si>
  <si>
    <t>TOIE1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</si>
</sst>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showGridLines="0" workbookViewId="0">
      <selection activeCell="C19" sqref="C19"/>
    </sheetView>
  </sheetViews>
  <sheetFormatPr baseColWidth="10" defaultRowHeight="15" x14ac:dyDescent="0.25"/>
  <cols>
    <col min="1" max="1" width="2.7109375" style="1" customWidth="1"/>
    <col min="2" max="5" width="11.42578125" style="1"/>
    <col min="6" max="8" width="0" style="1" hidden="1" customWidth="1"/>
    <col min="9" max="9" width="12.42578125" style="1" bestFit="1" customWidth="1"/>
    <col min="10" max="10" width="15.7109375" style="1" bestFit="1" customWidth="1"/>
    <col min="11" max="16384" width="11.42578125" style="1"/>
  </cols>
  <sheetData>
    <row r="1" spans="2:10" ht="12.75" customHeight="1" thickBot="1" x14ac:dyDescent="0.3"/>
    <row r="2" spans="2:10" ht="15.75" thickBot="1" x14ac:dyDescent="0.3">
      <c r="B2" s="2" t="s">
        <v>35</v>
      </c>
      <c r="C2" s="3" t="s">
        <v>8</v>
      </c>
      <c r="D2" s="3" t="s">
        <v>13</v>
      </c>
      <c r="E2" s="3" t="s">
        <v>22</v>
      </c>
      <c r="F2" s="3"/>
      <c r="G2" s="3"/>
      <c r="H2" s="3"/>
      <c r="I2" s="3" t="s">
        <v>23</v>
      </c>
      <c r="J2" s="4" t="s">
        <v>29</v>
      </c>
    </row>
    <row r="3" spans="2:10" x14ac:dyDescent="0.25">
      <c r="B3" s="5">
        <v>13</v>
      </c>
      <c r="C3" s="6" t="s">
        <v>0</v>
      </c>
      <c r="D3" s="6" t="s">
        <v>14</v>
      </c>
      <c r="E3" s="6" t="s">
        <v>24</v>
      </c>
      <c r="F3" s="6">
        <v>0</v>
      </c>
      <c r="G3" s="6">
        <f>IF(E3="INPUT",0,1)</f>
        <v>0</v>
      </c>
      <c r="H3" s="6">
        <f>G3*2^F3</f>
        <v>0</v>
      </c>
      <c r="I3" s="6" t="s">
        <v>26</v>
      </c>
      <c r="J3" s="7" t="s">
        <v>30</v>
      </c>
    </row>
    <row r="4" spans="2:10" x14ac:dyDescent="0.25">
      <c r="B4" s="8">
        <v>12</v>
      </c>
      <c r="C4" s="9" t="s">
        <v>1</v>
      </c>
      <c r="D4" s="9" t="s">
        <v>15</v>
      </c>
      <c r="E4" s="9" t="s">
        <v>25</v>
      </c>
      <c r="F4" s="9">
        <v>1</v>
      </c>
      <c r="G4" s="9">
        <f t="shared" ref="G4:G10" si="0">IF(E4="INPUT",0,1)</f>
        <v>1</v>
      </c>
      <c r="H4" s="9">
        <f t="shared" ref="H4:H10" si="1">G4*2^F4</f>
        <v>2</v>
      </c>
      <c r="I4" s="9" t="s">
        <v>27</v>
      </c>
      <c r="J4" s="10" t="s">
        <v>31</v>
      </c>
    </row>
    <row r="5" spans="2:10" x14ac:dyDescent="0.25">
      <c r="B5" s="8">
        <v>11</v>
      </c>
      <c r="C5" s="9" t="s">
        <v>2</v>
      </c>
      <c r="D5" s="9" t="s">
        <v>16</v>
      </c>
      <c r="E5" s="9" t="s">
        <v>25</v>
      </c>
      <c r="F5" s="9">
        <v>2</v>
      </c>
      <c r="G5" s="9">
        <f t="shared" si="0"/>
        <v>1</v>
      </c>
      <c r="H5" s="9">
        <f t="shared" si="1"/>
        <v>4</v>
      </c>
      <c r="I5" s="9" t="s">
        <v>27</v>
      </c>
      <c r="J5" s="10" t="s">
        <v>31</v>
      </c>
    </row>
    <row r="6" spans="2:10" x14ac:dyDescent="0.25">
      <c r="B6" s="8">
        <v>10</v>
      </c>
      <c r="C6" s="9" t="s">
        <v>3</v>
      </c>
      <c r="D6" s="9" t="s">
        <v>17</v>
      </c>
      <c r="E6" s="9" t="s">
        <v>25</v>
      </c>
      <c r="F6" s="9">
        <v>3</v>
      </c>
      <c r="G6" s="9">
        <f t="shared" si="0"/>
        <v>1</v>
      </c>
      <c r="H6" s="9">
        <f t="shared" si="1"/>
        <v>8</v>
      </c>
      <c r="I6" s="9" t="s">
        <v>27</v>
      </c>
      <c r="J6" s="10" t="s">
        <v>31</v>
      </c>
    </row>
    <row r="7" spans="2:10" x14ac:dyDescent="0.25">
      <c r="B7" s="8">
        <v>9</v>
      </c>
      <c r="C7" s="9" t="s">
        <v>4</v>
      </c>
      <c r="D7" s="9" t="s">
        <v>18</v>
      </c>
      <c r="E7" s="9" t="s">
        <v>25</v>
      </c>
      <c r="F7" s="9">
        <v>4</v>
      </c>
      <c r="G7" s="9">
        <f t="shared" si="0"/>
        <v>1</v>
      </c>
      <c r="H7" s="9">
        <f t="shared" si="1"/>
        <v>16</v>
      </c>
      <c r="I7" s="9" t="s">
        <v>27</v>
      </c>
      <c r="J7" s="10" t="s">
        <v>31</v>
      </c>
    </row>
    <row r="8" spans="2:10" x14ac:dyDescent="0.25">
      <c r="B8" s="8">
        <v>8</v>
      </c>
      <c r="C8" s="9" t="s">
        <v>5</v>
      </c>
      <c r="D8" s="9" t="s">
        <v>19</v>
      </c>
      <c r="E8" s="9" t="s">
        <v>25</v>
      </c>
      <c r="F8" s="9">
        <v>5</v>
      </c>
      <c r="G8" s="9">
        <f t="shared" si="0"/>
        <v>1</v>
      </c>
      <c r="H8" s="9">
        <f t="shared" si="1"/>
        <v>32</v>
      </c>
      <c r="I8" s="9" t="s">
        <v>27</v>
      </c>
      <c r="J8" s="10" t="s">
        <v>31</v>
      </c>
    </row>
    <row r="9" spans="2:10" x14ac:dyDescent="0.25">
      <c r="B9" s="8">
        <v>7</v>
      </c>
      <c r="C9" s="9" t="s">
        <v>6</v>
      </c>
      <c r="D9" s="9" t="s">
        <v>20</v>
      </c>
      <c r="E9" s="9" t="s">
        <v>25</v>
      </c>
      <c r="F9" s="9">
        <v>6</v>
      </c>
      <c r="G9" s="9">
        <f t="shared" si="0"/>
        <v>1</v>
      </c>
      <c r="H9" s="9">
        <f t="shared" si="1"/>
        <v>64</v>
      </c>
      <c r="I9" s="9" t="s">
        <v>27</v>
      </c>
      <c r="J9" s="10" t="s">
        <v>31</v>
      </c>
    </row>
    <row r="10" spans="2:10" x14ac:dyDescent="0.25">
      <c r="B10" s="14">
        <v>6</v>
      </c>
      <c r="C10" s="15" t="s">
        <v>7</v>
      </c>
      <c r="D10" s="15" t="s">
        <v>21</v>
      </c>
      <c r="E10" s="15" t="s">
        <v>24</v>
      </c>
      <c r="F10" s="15">
        <v>7</v>
      </c>
      <c r="G10" s="15">
        <f t="shared" si="0"/>
        <v>0</v>
      </c>
      <c r="H10" s="15">
        <f t="shared" si="1"/>
        <v>0</v>
      </c>
      <c r="I10" s="15" t="s">
        <v>28</v>
      </c>
      <c r="J10" s="16" t="s">
        <v>32</v>
      </c>
    </row>
    <row r="11" spans="2:10" ht="15.75" thickBot="1" x14ac:dyDescent="0.3">
      <c r="B11" s="17"/>
      <c r="C11" s="18" t="s">
        <v>36</v>
      </c>
      <c r="D11" s="18" t="str">
        <f>DEC2HEX(H11)</f>
        <v>7E</v>
      </c>
      <c r="E11" s="18"/>
      <c r="F11" s="18"/>
      <c r="G11" s="18"/>
      <c r="H11" s="18">
        <f>SUM(H3:H10)</f>
        <v>126</v>
      </c>
      <c r="I11" s="18"/>
      <c r="J11" s="19"/>
    </row>
    <row r="12" spans="2:10" x14ac:dyDescent="0.25">
      <c r="B12" s="5">
        <v>2</v>
      </c>
      <c r="C12" s="6" t="s">
        <v>9</v>
      </c>
      <c r="D12" s="6" t="s">
        <v>34</v>
      </c>
      <c r="E12" s="6"/>
      <c r="F12" s="6"/>
      <c r="G12" s="6"/>
      <c r="H12" s="6"/>
      <c r="I12" s="6"/>
      <c r="J12" s="7"/>
    </row>
    <row r="13" spans="2:10" x14ac:dyDescent="0.25">
      <c r="B13" s="8">
        <v>3</v>
      </c>
      <c r="C13" s="9" t="s">
        <v>10</v>
      </c>
      <c r="D13" s="9" t="s">
        <v>34</v>
      </c>
      <c r="E13" s="9"/>
      <c r="F13" s="9"/>
      <c r="G13" s="9"/>
      <c r="H13" s="9"/>
      <c r="I13" s="9"/>
      <c r="J13" s="10"/>
    </row>
    <row r="14" spans="2:10" x14ac:dyDescent="0.25">
      <c r="B14" s="8">
        <v>5</v>
      </c>
      <c r="C14" s="9" t="s">
        <v>11</v>
      </c>
      <c r="D14" s="9" t="s">
        <v>34</v>
      </c>
      <c r="E14" s="9"/>
      <c r="F14" s="9"/>
      <c r="G14" s="9"/>
      <c r="H14" s="9"/>
      <c r="I14" s="9"/>
      <c r="J14" s="10"/>
    </row>
    <row r="15" spans="2:10" ht="15.75" thickBot="1" x14ac:dyDescent="0.3">
      <c r="B15" s="11">
        <v>4</v>
      </c>
      <c r="C15" s="12" t="s">
        <v>12</v>
      </c>
      <c r="D15" s="12" t="s">
        <v>33</v>
      </c>
      <c r="E15" s="12"/>
      <c r="F15" s="12"/>
      <c r="G15" s="12"/>
      <c r="H15" s="12"/>
      <c r="I15" s="12"/>
      <c r="J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workbookViewId="0">
      <selection activeCell="G13" sqref="G13"/>
    </sheetView>
  </sheetViews>
  <sheetFormatPr baseColWidth="10" defaultRowHeight="15" x14ac:dyDescent="0.25"/>
  <cols>
    <col min="2" max="2" width="14.7109375" bestFit="1" customWidth="1"/>
    <col min="3" max="3" width="7.5703125" bestFit="1" customWidth="1"/>
    <col min="7" max="7" width="8.42578125" customWidth="1"/>
    <col min="8" max="16" width="7.42578125" customWidth="1"/>
    <col min="17" max="17" width="33.140625" customWidth="1"/>
  </cols>
  <sheetData>
    <row r="2" spans="2:17" x14ac:dyDescent="0.25">
      <c r="B2" s="20" t="s">
        <v>37</v>
      </c>
      <c r="C2">
        <v>10</v>
      </c>
    </row>
    <row r="3" spans="2:17" x14ac:dyDescent="0.25">
      <c r="B3" t="s">
        <v>38</v>
      </c>
      <c r="C3">
        <v>5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61</v>
      </c>
      <c r="Q3" t="s">
        <v>49</v>
      </c>
    </row>
    <row r="4" spans="2:17" x14ac:dyDescent="0.25">
      <c r="B4" t="s">
        <v>39</v>
      </c>
      <c r="C4" s="21">
        <f>C3/2^C2</f>
        <v>4.8828125E-3</v>
      </c>
      <c r="G4" t="s">
        <v>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DEC2HEX(H4*2^7+I4*2^6+J4*2^5+K4*2^4+L4*2^3+M4*2^2+N4*2^1+O4*2^0)</f>
        <v>0</v>
      </c>
      <c r="Q4" t="s">
        <v>50</v>
      </c>
    </row>
    <row r="5" spans="2:17" x14ac:dyDescent="0.25"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</row>
    <row r="6" spans="2:17" x14ac:dyDescent="0.25">
      <c r="G6" t="s">
        <v>51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 t="str">
        <f t="shared" ref="P6" si="0">DEC2HEX(H6*2^7+I6*2^6+J6*2^5+K6*2^4+L6*2^3+M6*2^2+N6*2^1+O6*2^0)</f>
        <v>82</v>
      </c>
      <c r="Q6" t="s">
        <v>60</v>
      </c>
    </row>
    <row r="8" spans="2:17" x14ac:dyDescent="0.25">
      <c r="B8">
        <v>1</v>
      </c>
      <c r="C8">
        <v>0</v>
      </c>
      <c r="D8">
        <f t="shared" ref="D8:D14" si="1">ROUND(C8*2^$C$2/$C$3,0)</f>
        <v>0</v>
      </c>
      <c r="E8">
        <f>AVERAGE(D8:D9)</f>
        <v>82</v>
      </c>
    </row>
    <row r="9" spans="2:17" x14ac:dyDescent="0.25">
      <c r="B9">
        <v>2</v>
      </c>
      <c r="C9">
        <v>0.8</v>
      </c>
      <c r="D9">
        <f t="shared" si="1"/>
        <v>164</v>
      </c>
      <c r="E9">
        <f t="shared" ref="E9:E13" si="2">AVERAGE(D9:D10)</f>
        <v>256</v>
      </c>
    </row>
    <row r="10" spans="2:17" x14ac:dyDescent="0.25">
      <c r="B10">
        <v>3</v>
      </c>
      <c r="C10">
        <v>1.7</v>
      </c>
      <c r="D10">
        <f t="shared" si="1"/>
        <v>348</v>
      </c>
      <c r="E10">
        <f t="shared" si="2"/>
        <v>430</v>
      </c>
    </row>
    <row r="11" spans="2:17" x14ac:dyDescent="0.25">
      <c r="B11">
        <v>4</v>
      </c>
      <c r="C11">
        <v>2.5</v>
      </c>
      <c r="D11">
        <f t="shared" si="1"/>
        <v>512</v>
      </c>
      <c r="E11">
        <f t="shared" si="2"/>
        <v>594</v>
      </c>
    </row>
    <row r="12" spans="2:17" x14ac:dyDescent="0.25">
      <c r="B12">
        <v>5</v>
      </c>
      <c r="C12">
        <v>3.3</v>
      </c>
      <c r="D12">
        <f t="shared" si="1"/>
        <v>676</v>
      </c>
      <c r="E12">
        <f t="shared" si="2"/>
        <v>758</v>
      </c>
    </row>
    <row r="13" spans="2:17" x14ac:dyDescent="0.25">
      <c r="B13">
        <v>6</v>
      </c>
      <c r="C13">
        <v>4.0999999999999996</v>
      </c>
      <c r="D13">
        <f t="shared" si="1"/>
        <v>840</v>
      </c>
      <c r="E13">
        <f t="shared" si="2"/>
        <v>932</v>
      </c>
    </row>
    <row r="14" spans="2:17" x14ac:dyDescent="0.25">
      <c r="B14">
        <v>0</v>
      </c>
      <c r="C14">
        <v>5</v>
      </c>
      <c r="D14">
        <f t="shared" si="1"/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6384" width="9.140625" style="22"/>
  </cols>
  <sheetData>
    <row r="2" spans="1:9" x14ac:dyDescent="0.25">
      <c r="B2" s="22" t="s">
        <v>74</v>
      </c>
      <c r="C2" s="22" t="s">
        <v>75</v>
      </c>
      <c r="D2" s="22" t="s">
        <v>76</v>
      </c>
      <c r="E2" s="22" t="s">
        <v>77</v>
      </c>
      <c r="H2" s="22" t="s">
        <v>78</v>
      </c>
      <c r="I2" s="22" t="s">
        <v>79</v>
      </c>
    </row>
    <row r="3" spans="1:9" x14ac:dyDescent="0.25">
      <c r="A3" s="22" t="s">
        <v>70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</row>
    <row r="4" spans="1:9" x14ac:dyDescent="0.25">
      <c r="B4" s="22" t="s">
        <v>63</v>
      </c>
      <c r="C4" s="22" t="s">
        <v>64</v>
      </c>
      <c r="E4" s="22" t="s">
        <v>65</v>
      </c>
      <c r="F4" s="22" t="s">
        <v>66</v>
      </c>
      <c r="G4" s="22" t="s">
        <v>67</v>
      </c>
      <c r="H4" s="22" t="s">
        <v>68</v>
      </c>
      <c r="I4" s="22" t="s">
        <v>69</v>
      </c>
    </row>
    <row r="5" spans="1:9" x14ac:dyDescent="0.25">
      <c r="A5" s="22" t="s">
        <v>62</v>
      </c>
      <c r="B5" s="22">
        <v>1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1</v>
      </c>
      <c r="I5" s="22">
        <v>1</v>
      </c>
    </row>
    <row r="6" spans="1:9" x14ac:dyDescent="0.25">
      <c r="B6" s="22" t="s">
        <v>72</v>
      </c>
      <c r="C6" s="22" t="s">
        <v>73</v>
      </c>
    </row>
    <row r="7" spans="1:9" x14ac:dyDescent="0.25">
      <c r="A7" s="22" t="s">
        <v>71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</row>
    <row r="8" spans="1:9" x14ac:dyDescent="0.25">
      <c r="D8" s="22" t="s">
        <v>81</v>
      </c>
      <c r="G8" s="22" t="s">
        <v>82</v>
      </c>
      <c r="H8" s="22" t="s">
        <v>83</v>
      </c>
      <c r="I8" s="22" t="s">
        <v>84</v>
      </c>
    </row>
    <row r="9" spans="1:9" x14ac:dyDescent="0.25">
      <c r="A9" s="22" t="s">
        <v>80</v>
      </c>
      <c r="B9" s="22">
        <v>0</v>
      </c>
      <c r="C9" s="22">
        <v>0</v>
      </c>
      <c r="D9" s="22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PIN Mapping</vt:lpstr>
      <vt:lpstr>ADC Values</vt:lpstr>
      <vt:lpstr>Input Capture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Damiens, Alexis</dc:creator>
  <cp:lastModifiedBy>Damiens, Alexis</cp:lastModifiedBy>
  <dcterms:created xsi:type="dcterms:W3CDTF">2016-06-08T09:28:24Z</dcterms:created>
  <dcterms:modified xsi:type="dcterms:W3CDTF">2016-06-15T17:33:04Z</dcterms:modified>
</cp:coreProperties>
</file>