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120" windowWidth="15600" windowHeight="7635" activeTab="1"/>
  </bookViews>
  <sheets>
    <sheet name="COTIZAR" sheetId="10" r:id="rId1"/>
    <sheet name="VIAJES REALIZADOS 2017" sheetId="29" r:id="rId2"/>
    <sheet name="VIAJES REALIZADOS 2016" sheetId="13" r:id="rId3"/>
    <sheet name="INFO_ALBA 2016" sheetId="25" r:id="rId4"/>
    <sheet name="GESTIÓN ALBA 2016" sheetId="21" r:id="rId5"/>
    <sheet name="Hoja1" sheetId="26" r:id="rId6"/>
    <sheet name="Hoja2" sheetId="27" r:id="rId7"/>
  </sheets>
  <definedNames>
    <definedName name="_xlnm._FilterDatabase" localSheetId="2" hidden="1">'VIAJES REALIZADOS 2016'!$A$3:$AG$215</definedName>
    <definedName name="_xlnm._FilterDatabase" localSheetId="1" hidden="1">'VIAJES REALIZADOS 2017'!$AA$6:$AD$189</definedName>
    <definedName name="_xlnm.Print_Area" localSheetId="0">COTIZAR!$A$1:$F$35</definedName>
    <definedName name="EST">'VIAJES REALIZADOS 2017'!$AN$7:$AN$8</definedName>
    <definedName name="REPORTES" localSheetId="1">#REF!</definedName>
    <definedName name="REPORTES">#REF!</definedName>
    <definedName name="SegmentaciónDeDatos_EST">#N/A</definedName>
    <definedName name="valuevx">42.314159</definedName>
  </definedNames>
  <calcPr calcId="144525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V13" i="29" l="1"/>
  <c r="V12" i="29" l="1"/>
  <c r="F26" i="10" l="1"/>
  <c r="V11" i="29"/>
  <c r="V10" i="29"/>
  <c r="V9" i="29" l="1"/>
  <c r="Y9" i="29" s="1"/>
  <c r="V8" i="29" l="1"/>
  <c r="Y8" i="29" s="1"/>
  <c r="V7" i="29"/>
  <c r="Y7" i="29" s="1"/>
  <c r="A4" i="29" l="1"/>
  <c r="I11" i="29" s="1"/>
  <c r="I10" i="29" l="1"/>
  <c r="I12" i="29"/>
  <c r="I8" i="29"/>
  <c r="I9" i="29"/>
  <c r="I13" i="29"/>
  <c r="I7" i="29"/>
  <c r="A3" i="13" l="1"/>
  <c r="W144" i="13" l="1"/>
  <c r="X137" i="13" l="1"/>
  <c r="W137" i="13"/>
  <c r="Z137" i="13" l="1"/>
  <c r="X145" i="13"/>
  <c r="X156" i="13" l="1"/>
  <c r="W156" i="13"/>
  <c r="Z156" i="13" s="1"/>
  <c r="W130" i="13"/>
  <c r="X130" i="13"/>
  <c r="Z130" i="13" l="1"/>
  <c r="W127" i="13"/>
  <c r="W145" i="13"/>
  <c r="Z145" i="13" s="1"/>
  <c r="J119" i="21" l="1"/>
  <c r="J117" i="21"/>
  <c r="J115" i="21"/>
  <c r="J113" i="21"/>
  <c r="I112" i="21"/>
  <c r="J109" i="21"/>
  <c r="J108" i="21"/>
  <c r="J107" i="21"/>
  <c r="J106" i="21"/>
  <c r="J104" i="21"/>
  <c r="J103" i="21"/>
  <c r="J102" i="21"/>
  <c r="J100" i="21"/>
  <c r="J99" i="21"/>
  <c r="J96" i="21"/>
  <c r="J95" i="21"/>
  <c r="J94" i="21"/>
  <c r="J93" i="21"/>
  <c r="J88" i="21"/>
  <c r="J87" i="21"/>
  <c r="J86" i="21"/>
  <c r="J82" i="21"/>
  <c r="J81" i="21"/>
  <c r="J80" i="21"/>
  <c r="J79" i="21"/>
  <c r="J78" i="21"/>
  <c r="J77" i="21"/>
  <c r="J76" i="21"/>
  <c r="J71" i="21"/>
  <c r="J70" i="21"/>
  <c r="J69" i="21"/>
  <c r="J68" i="21"/>
  <c r="J65" i="21"/>
  <c r="J64" i="21"/>
  <c r="J63" i="21"/>
  <c r="J62" i="21"/>
  <c r="J60" i="21"/>
  <c r="J59" i="21"/>
  <c r="I58" i="21"/>
  <c r="J57" i="21"/>
  <c r="J56" i="21"/>
  <c r="J55" i="21"/>
  <c r="J54" i="21"/>
  <c r="J44" i="21"/>
  <c r="J43" i="21"/>
  <c r="J40" i="21"/>
  <c r="J38" i="21"/>
  <c r="J37" i="21"/>
  <c r="J34" i="21"/>
  <c r="I33" i="21"/>
  <c r="J32" i="21"/>
  <c r="J31" i="21"/>
  <c r="J29" i="21"/>
  <c r="J28" i="21"/>
  <c r="J25" i="21"/>
  <c r="J24" i="21"/>
  <c r="J23" i="21"/>
  <c r="J20" i="21"/>
  <c r="J17" i="21"/>
  <c r="J16" i="21"/>
  <c r="J15" i="21"/>
  <c r="J12" i="21"/>
  <c r="J11" i="21"/>
  <c r="J10" i="2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J3" i="21"/>
  <c r="I3" i="21"/>
  <c r="W400" i="13"/>
  <c r="Z400" i="13" s="1"/>
  <c r="W399" i="13"/>
  <c r="Z399" i="13" s="1"/>
  <c r="W398" i="13"/>
  <c r="Z398" i="13" s="1"/>
  <c r="W397" i="13"/>
  <c r="Z397" i="13" s="1"/>
  <c r="W396" i="13"/>
  <c r="Z396" i="13" s="1"/>
  <c r="W395" i="13"/>
  <c r="Z395" i="13" s="1"/>
  <c r="W394" i="13"/>
  <c r="Z394" i="13" s="1"/>
  <c r="W393" i="13"/>
  <c r="Z393" i="13" s="1"/>
  <c r="W392" i="13"/>
  <c r="Z392" i="13" s="1"/>
  <c r="W391" i="13"/>
  <c r="Z391" i="13" s="1"/>
  <c r="W390" i="13"/>
  <c r="Z390" i="13" s="1"/>
  <c r="W389" i="13"/>
  <c r="Z389" i="13" s="1"/>
  <c r="W388" i="13"/>
  <c r="Z388" i="13" s="1"/>
  <c r="W387" i="13"/>
  <c r="Z387" i="13" s="1"/>
  <c r="W386" i="13"/>
  <c r="Z386" i="13" s="1"/>
  <c r="W385" i="13"/>
  <c r="Z385" i="13" s="1"/>
  <c r="W384" i="13"/>
  <c r="Z384" i="13" s="1"/>
  <c r="W383" i="13"/>
  <c r="Z383" i="13" s="1"/>
  <c r="W382" i="13"/>
  <c r="Z382" i="13" s="1"/>
  <c r="W381" i="13"/>
  <c r="Z381" i="13" s="1"/>
  <c r="W380" i="13"/>
  <c r="Z380" i="13" s="1"/>
  <c r="W379" i="13"/>
  <c r="Z379" i="13" s="1"/>
  <c r="W378" i="13"/>
  <c r="Z378" i="13" s="1"/>
  <c r="W377" i="13"/>
  <c r="Z377" i="13" s="1"/>
  <c r="W376" i="13"/>
  <c r="Z376" i="13" s="1"/>
  <c r="W375" i="13"/>
  <c r="Z375" i="13" s="1"/>
  <c r="W374" i="13"/>
  <c r="Z374" i="13" s="1"/>
  <c r="W373" i="13"/>
  <c r="Z373" i="13" s="1"/>
  <c r="W372" i="13"/>
  <c r="Z372" i="13" s="1"/>
  <c r="W371" i="13"/>
  <c r="Z371" i="13" s="1"/>
  <c r="W370" i="13"/>
  <c r="Z370" i="13" s="1"/>
  <c r="W369" i="13"/>
  <c r="Z369" i="13" s="1"/>
  <c r="W368" i="13"/>
  <c r="Z368" i="13" s="1"/>
  <c r="W367" i="13"/>
  <c r="Z367" i="13" s="1"/>
  <c r="W366" i="13"/>
  <c r="Z366" i="13" s="1"/>
  <c r="W365" i="13"/>
  <c r="Z365" i="13" s="1"/>
  <c r="W364" i="13"/>
  <c r="Z364" i="13" s="1"/>
  <c r="W363" i="13"/>
  <c r="Z363" i="13" s="1"/>
  <c r="W362" i="13"/>
  <c r="Z362" i="13" s="1"/>
  <c r="W361" i="13"/>
  <c r="Z361" i="13" s="1"/>
  <c r="W360" i="13"/>
  <c r="Z360" i="13" s="1"/>
  <c r="W359" i="13"/>
  <c r="Z359" i="13" s="1"/>
  <c r="W358" i="13"/>
  <c r="Z358" i="13" s="1"/>
  <c r="W357" i="13"/>
  <c r="Z357" i="13" s="1"/>
  <c r="W356" i="13"/>
  <c r="Z356" i="13" s="1"/>
  <c r="W355" i="13"/>
  <c r="Z355" i="13" s="1"/>
  <c r="W354" i="13"/>
  <c r="Z354" i="13" s="1"/>
  <c r="W353" i="13"/>
  <c r="Z353" i="13" s="1"/>
  <c r="W352" i="13"/>
  <c r="Z352" i="13" s="1"/>
  <c r="W351" i="13"/>
  <c r="Z351" i="13" s="1"/>
  <c r="W350" i="13"/>
  <c r="Z350" i="13" s="1"/>
  <c r="W349" i="13"/>
  <c r="Z349" i="13" s="1"/>
  <c r="W348" i="13"/>
  <c r="Z348" i="13" s="1"/>
  <c r="W347" i="13"/>
  <c r="Z347" i="13" s="1"/>
  <c r="W346" i="13"/>
  <c r="Z346" i="13" s="1"/>
  <c r="W345" i="13"/>
  <c r="Z345" i="13" s="1"/>
  <c r="W344" i="13"/>
  <c r="Z344" i="13" s="1"/>
  <c r="W343" i="13"/>
  <c r="Z343" i="13" s="1"/>
  <c r="W342" i="13"/>
  <c r="Z342" i="13" s="1"/>
  <c r="W341" i="13"/>
  <c r="Z341" i="13" s="1"/>
  <c r="W340" i="13"/>
  <c r="Z340" i="13" s="1"/>
  <c r="W339" i="13"/>
  <c r="Z339" i="13" s="1"/>
  <c r="W338" i="13"/>
  <c r="Z338" i="13" s="1"/>
  <c r="W337" i="13"/>
  <c r="Z337" i="13" s="1"/>
  <c r="W336" i="13"/>
  <c r="Z336" i="13" s="1"/>
  <c r="W335" i="13"/>
  <c r="Z335" i="13" s="1"/>
  <c r="W334" i="13"/>
  <c r="Z334" i="13" s="1"/>
  <c r="W333" i="13"/>
  <c r="Z333" i="13" s="1"/>
  <c r="W332" i="13"/>
  <c r="Z332" i="13" s="1"/>
  <c r="W331" i="13"/>
  <c r="Z331" i="13" s="1"/>
  <c r="W330" i="13"/>
  <c r="Z330" i="13" s="1"/>
  <c r="W329" i="13"/>
  <c r="Z329" i="13" s="1"/>
  <c r="W328" i="13"/>
  <c r="Z328" i="13" s="1"/>
  <c r="W327" i="13"/>
  <c r="Z327" i="13" s="1"/>
  <c r="W326" i="13"/>
  <c r="Z326" i="13" s="1"/>
  <c r="W325" i="13"/>
  <c r="Z325" i="13" s="1"/>
  <c r="W324" i="13"/>
  <c r="Z324" i="13" s="1"/>
  <c r="W323" i="13"/>
  <c r="Z323" i="13" s="1"/>
  <c r="W322" i="13"/>
  <c r="Z322" i="13" s="1"/>
  <c r="W321" i="13"/>
  <c r="Z321" i="13" s="1"/>
  <c r="W320" i="13"/>
  <c r="Z320" i="13" s="1"/>
  <c r="W319" i="13"/>
  <c r="Z319" i="13" s="1"/>
  <c r="W318" i="13"/>
  <c r="Z318" i="13" s="1"/>
  <c r="W317" i="13"/>
  <c r="Z317" i="13" s="1"/>
  <c r="W316" i="13"/>
  <c r="Z316" i="13" s="1"/>
  <c r="W315" i="13"/>
  <c r="Z315" i="13" s="1"/>
  <c r="W314" i="13"/>
  <c r="Z314" i="13" s="1"/>
  <c r="W313" i="13"/>
  <c r="Z313" i="13" s="1"/>
  <c r="W312" i="13"/>
  <c r="Z312" i="13" s="1"/>
  <c r="W311" i="13"/>
  <c r="Z311" i="13" s="1"/>
  <c r="W310" i="13"/>
  <c r="Z310" i="13" s="1"/>
  <c r="W309" i="13"/>
  <c r="Z309" i="13" s="1"/>
  <c r="W308" i="13"/>
  <c r="Z308" i="13" s="1"/>
  <c r="W307" i="13"/>
  <c r="Z307" i="13" s="1"/>
  <c r="W306" i="13"/>
  <c r="Z306" i="13" s="1"/>
  <c r="W305" i="13"/>
  <c r="Z305" i="13" s="1"/>
  <c r="W304" i="13"/>
  <c r="Z304" i="13" s="1"/>
  <c r="W303" i="13"/>
  <c r="Z303" i="13" s="1"/>
  <c r="W302" i="13"/>
  <c r="Z302" i="13" s="1"/>
  <c r="W301" i="13"/>
  <c r="Z301" i="13" s="1"/>
  <c r="W300" i="13"/>
  <c r="Z300" i="13" s="1"/>
  <c r="W299" i="13"/>
  <c r="Z299" i="13" s="1"/>
  <c r="W298" i="13"/>
  <c r="Z298" i="13" s="1"/>
  <c r="W297" i="13"/>
  <c r="Z297" i="13" s="1"/>
  <c r="W296" i="13"/>
  <c r="Z296" i="13" s="1"/>
  <c r="W295" i="13"/>
  <c r="Z295" i="13" s="1"/>
  <c r="W294" i="13"/>
  <c r="Z294" i="13" s="1"/>
  <c r="W293" i="13"/>
  <c r="Z293" i="13" s="1"/>
  <c r="W292" i="13"/>
  <c r="Z292" i="13" s="1"/>
  <c r="W291" i="13"/>
  <c r="Z291" i="13" s="1"/>
  <c r="W290" i="13"/>
  <c r="Z290" i="13" s="1"/>
  <c r="W289" i="13"/>
  <c r="Z289" i="13" s="1"/>
  <c r="W288" i="13"/>
  <c r="Z288" i="13" s="1"/>
  <c r="W287" i="13"/>
  <c r="Z287" i="13" s="1"/>
  <c r="W286" i="13"/>
  <c r="Z286" i="13" s="1"/>
  <c r="W285" i="13"/>
  <c r="Z285" i="13" s="1"/>
  <c r="W284" i="13"/>
  <c r="Z284" i="13" s="1"/>
  <c r="W283" i="13"/>
  <c r="Z283" i="13" s="1"/>
  <c r="W282" i="13"/>
  <c r="Z282" i="13" s="1"/>
  <c r="W281" i="13"/>
  <c r="Z281" i="13" s="1"/>
  <c r="W280" i="13"/>
  <c r="Z280" i="13" s="1"/>
  <c r="W279" i="13"/>
  <c r="Z279" i="13" s="1"/>
  <c r="W278" i="13"/>
  <c r="Z278" i="13" s="1"/>
  <c r="W277" i="13"/>
  <c r="Z277" i="13" s="1"/>
  <c r="W276" i="13"/>
  <c r="Z276" i="13" s="1"/>
  <c r="W275" i="13"/>
  <c r="Z275" i="13" s="1"/>
  <c r="W274" i="13"/>
  <c r="Z274" i="13" s="1"/>
  <c r="W273" i="13"/>
  <c r="Z273" i="13" s="1"/>
  <c r="W272" i="13"/>
  <c r="Z272" i="13" s="1"/>
  <c r="W271" i="13"/>
  <c r="Z271" i="13" s="1"/>
  <c r="W270" i="13"/>
  <c r="Z270" i="13" s="1"/>
  <c r="W269" i="13"/>
  <c r="Z269" i="13" s="1"/>
  <c r="W268" i="13"/>
  <c r="Z268" i="13" s="1"/>
  <c r="W267" i="13"/>
  <c r="Z267" i="13" s="1"/>
  <c r="W266" i="13"/>
  <c r="Z266" i="13" s="1"/>
  <c r="W265" i="13"/>
  <c r="Z265" i="13" s="1"/>
  <c r="W264" i="13"/>
  <c r="Z264" i="13" s="1"/>
  <c r="W263" i="13"/>
  <c r="Z263" i="13" s="1"/>
  <c r="W262" i="13"/>
  <c r="Z262" i="13" s="1"/>
  <c r="W261" i="13"/>
  <c r="Z261" i="13" s="1"/>
  <c r="W260" i="13"/>
  <c r="Z260" i="13" s="1"/>
  <c r="W259" i="13"/>
  <c r="Z259" i="13" s="1"/>
  <c r="W258" i="13"/>
  <c r="Z258" i="13" s="1"/>
  <c r="W257" i="13"/>
  <c r="Z257" i="13" s="1"/>
  <c r="W256" i="13"/>
  <c r="Z256" i="13" s="1"/>
  <c r="W255" i="13"/>
  <c r="Z255" i="13" s="1"/>
  <c r="W254" i="13"/>
  <c r="Z254" i="13" s="1"/>
  <c r="W253" i="13"/>
  <c r="Z253" i="13" s="1"/>
  <c r="W252" i="13"/>
  <c r="Z252" i="13" s="1"/>
  <c r="W251" i="13"/>
  <c r="Z251" i="13" s="1"/>
  <c r="W250" i="13"/>
  <c r="Z250" i="13" s="1"/>
  <c r="W249" i="13"/>
  <c r="Z249" i="13" s="1"/>
  <c r="W248" i="13"/>
  <c r="Z248" i="13" s="1"/>
  <c r="W247" i="13"/>
  <c r="Z247" i="13" s="1"/>
  <c r="W246" i="13"/>
  <c r="Z246" i="13" s="1"/>
  <c r="W245" i="13"/>
  <c r="Z245" i="13" s="1"/>
  <c r="W244" i="13"/>
  <c r="Z244" i="13" s="1"/>
  <c r="W243" i="13"/>
  <c r="Z243" i="13" s="1"/>
  <c r="W242" i="13"/>
  <c r="Z242" i="13" s="1"/>
  <c r="W241" i="13"/>
  <c r="Z241" i="13" s="1"/>
  <c r="W240" i="13"/>
  <c r="Z240" i="13" s="1"/>
  <c r="W239" i="13"/>
  <c r="Z239" i="13" s="1"/>
  <c r="W238" i="13"/>
  <c r="Z238" i="13" s="1"/>
  <c r="W237" i="13"/>
  <c r="Z237" i="13" s="1"/>
  <c r="W236" i="13"/>
  <c r="Z236" i="13" s="1"/>
  <c r="W235" i="13"/>
  <c r="Z235" i="13" s="1"/>
  <c r="W234" i="13"/>
  <c r="Z234" i="13" s="1"/>
  <c r="W233" i="13"/>
  <c r="Z233" i="13" s="1"/>
  <c r="W232" i="13"/>
  <c r="Z232" i="13" s="1"/>
  <c r="W231" i="13"/>
  <c r="Z231" i="13" s="1"/>
  <c r="W230" i="13"/>
  <c r="Z230" i="13" s="1"/>
  <c r="W229" i="13"/>
  <c r="Z229" i="13" s="1"/>
  <c r="W228" i="13"/>
  <c r="Z228" i="13" s="1"/>
  <c r="W227" i="13"/>
  <c r="Z227" i="13" s="1"/>
  <c r="W226" i="13"/>
  <c r="Z226" i="13" s="1"/>
  <c r="W225" i="13"/>
  <c r="Z225" i="13" s="1"/>
  <c r="W224" i="13"/>
  <c r="Z224" i="13" s="1"/>
  <c r="W223" i="13"/>
  <c r="Z223" i="13" s="1"/>
  <c r="W222" i="13"/>
  <c r="Z222" i="13" s="1"/>
  <c r="W221" i="13"/>
  <c r="Z221" i="13" s="1"/>
  <c r="W220" i="13"/>
  <c r="Z220" i="13" s="1"/>
  <c r="W219" i="13"/>
  <c r="Z219" i="13" s="1"/>
  <c r="W218" i="13"/>
  <c r="Z218" i="13" s="1"/>
  <c r="W217" i="13"/>
  <c r="Z217" i="13" s="1"/>
  <c r="W216" i="13"/>
  <c r="Z216" i="13" s="1"/>
  <c r="W166" i="13"/>
  <c r="Z166" i="13" s="1"/>
  <c r="W163" i="13"/>
  <c r="Z163" i="13" s="1"/>
  <c r="W164" i="13"/>
  <c r="Z164" i="13" s="1"/>
  <c r="W165" i="13"/>
  <c r="Z165" i="13" s="1"/>
  <c r="W160" i="13"/>
  <c r="Z160" i="13" s="1"/>
  <c r="W159" i="13"/>
  <c r="Z159" i="13" s="1"/>
  <c r="W150" i="13"/>
  <c r="Z150" i="13" s="1"/>
  <c r="W155" i="13"/>
  <c r="Z155" i="13" s="1"/>
  <c r="W154" i="13"/>
  <c r="Z154" i="13" s="1"/>
  <c r="W153" i="13"/>
  <c r="Z153" i="13" s="1"/>
  <c r="W152" i="13"/>
  <c r="Z152" i="13" s="1"/>
  <c r="W151" i="13"/>
  <c r="Z151" i="13" s="1"/>
  <c r="W143" i="13"/>
  <c r="Z143" i="13" s="1"/>
  <c r="W142" i="13"/>
  <c r="Z142" i="13" s="1"/>
  <c r="W141" i="13"/>
  <c r="Z141" i="13" s="1"/>
  <c r="W140" i="13"/>
  <c r="Z140" i="13" s="1"/>
  <c r="O161" i="13"/>
  <c r="W161" i="13" s="1"/>
  <c r="Z161" i="13" s="1"/>
  <c r="W124" i="13"/>
  <c r="Z124" i="13" s="1"/>
  <c r="Z215" i="13"/>
  <c r="Z214" i="13"/>
  <c r="X213" i="13"/>
  <c r="Z213" i="13" s="1"/>
  <c r="X212" i="13"/>
  <c r="W212" i="13"/>
  <c r="X211" i="13"/>
  <c r="W211" i="13"/>
  <c r="X210" i="13"/>
  <c r="W210" i="13"/>
  <c r="X209" i="13"/>
  <c r="W209" i="13"/>
  <c r="X208" i="13"/>
  <c r="W208" i="13"/>
  <c r="X207" i="13"/>
  <c r="W207" i="13"/>
  <c r="X206" i="13"/>
  <c r="W206" i="13"/>
  <c r="X205" i="13"/>
  <c r="W205" i="13"/>
  <c r="X204" i="13"/>
  <c r="W204" i="13"/>
  <c r="X203" i="13"/>
  <c r="W203" i="13"/>
  <c r="X202" i="13"/>
  <c r="W202" i="13"/>
  <c r="X201" i="13"/>
  <c r="W201" i="13"/>
  <c r="X200" i="13"/>
  <c r="W200" i="13"/>
  <c r="X199" i="13"/>
  <c r="W199" i="13"/>
  <c r="X198" i="13"/>
  <c r="W198" i="13"/>
  <c r="X197" i="13"/>
  <c r="W197" i="13"/>
  <c r="X196" i="13"/>
  <c r="W196" i="13"/>
  <c r="X195" i="13"/>
  <c r="W195" i="13"/>
  <c r="X194" i="13"/>
  <c r="W194" i="13"/>
  <c r="X193" i="13"/>
  <c r="W193" i="13"/>
  <c r="X192" i="13"/>
  <c r="W192" i="13"/>
  <c r="X191" i="13"/>
  <c r="W191" i="13"/>
  <c r="X190" i="13"/>
  <c r="W190" i="13"/>
  <c r="X189" i="13"/>
  <c r="W189" i="13"/>
  <c r="X188" i="13"/>
  <c r="W188" i="13"/>
  <c r="X187" i="13"/>
  <c r="W187" i="13"/>
  <c r="X186" i="13"/>
  <c r="W186" i="13"/>
  <c r="X185" i="13"/>
  <c r="W185" i="13"/>
  <c r="X184" i="13"/>
  <c r="W184" i="13"/>
  <c r="X183" i="13"/>
  <c r="W183" i="13"/>
  <c r="X182" i="13"/>
  <c r="W182" i="13"/>
  <c r="X181" i="13"/>
  <c r="W181" i="13"/>
  <c r="X180" i="13"/>
  <c r="W180" i="13"/>
  <c r="X179" i="13"/>
  <c r="W179" i="13"/>
  <c r="X178" i="13"/>
  <c r="W178" i="13"/>
  <c r="X177" i="13"/>
  <c r="W177" i="13"/>
  <c r="X176" i="13"/>
  <c r="W176" i="13"/>
  <c r="X175" i="13"/>
  <c r="W175" i="13"/>
  <c r="X174" i="13"/>
  <c r="W174" i="13"/>
  <c r="X173" i="13"/>
  <c r="W173" i="13"/>
  <c r="X172" i="13"/>
  <c r="W172" i="13"/>
  <c r="X171" i="13"/>
  <c r="W171" i="13"/>
  <c r="X170" i="13"/>
  <c r="W170" i="13"/>
  <c r="X169" i="13"/>
  <c r="W169" i="13"/>
  <c r="X168" i="13"/>
  <c r="W168" i="13"/>
  <c r="X167" i="13"/>
  <c r="W167" i="13"/>
  <c r="X157" i="13"/>
  <c r="W157" i="13"/>
  <c r="X162" i="13"/>
  <c r="W162" i="13"/>
  <c r="X158" i="13"/>
  <c r="W158" i="13"/>
  <c r="X149" i="13"/>
  <c r="W149" i="13"/>
  <c r="X148" i="13"/>
  <c r="W148" i="13"/>
  <c r="X147" i="13"/>
  <c r="W147" i="13"/>
  <c r="X146" i="13"/>
  <c r="W146" i="13"/>
  <c r="X134" i="13"/>
  <c r="W134" i="13"/>
  <c r="X138" i="13"/>
  <c r="W138" i="13"/>
  <c r="X136" i="13"/>
  <c r="W136" i="13"/>
  <c r="X135" i="13"/>
  <c r="W135" i="13"/>
  <c r="X133" i="13"/>
  <c r="W133" i="13"/>
  <c r="X139" i="13"/>
  <c r="W139" i="13"/>
  <c r="Z139" i="13" s="1"/>
  <c r="X129" i="13"/>
  <c r="W129" i="13"/>
  <c r="Z129" i="13" s="1"/>
  <c r="X128" i="13"/>
  <c r="W128" i="13"/>
  <c r="Z128" i="13" s="1"/>
  <c r="X131" i="13"/>
  <c r="W131" i="13"/>
  <c r="X125" i="13"/>
  <c r="W125" i="13"/>
  <c r="X123" i="13"/>
  <c r="W123" i="13"/>
  <c r="Z123" i="13" s="1"/>
  <c r="X122" i="13"/>
  <c r="W122" i="13"/>
  <c r="Z122" i="13" s="1"/>
  <c r="W132" i="13"/>
  <c r="Z132" i="13" s="1"/>
  <c r="X126" i="13"/>
  <c r="W126" i="13"/>
  <c r="Z126" i="13" s="1"/>
  <c r="X121" i="13"/>
  <c r="W121" i="13"/>
  <c r="Z121" i="13" s="1"/>
  <c r="X120" i="13"/>
  <c r="W120" i="13"/>
  <c r="Z120" i="13" s="1"/>
  <c r="X119" i="13"/>
  <c r="W119" i="13"/>
  <c r="Z119" i="13" s="1"/>
  <c r="Y118" i="13"/>
  <c r="W118" i="13"/>
  <c r="Z118" i="13" s="1"/>
  <c r="X117" i="13"/>
  <c r="W117" i="13"/>
  <c r="Z117" i="13" s="1"/>
  <c r="Y113" i="13"/>
  <c r="W113" i="13"/>
  <c r="Z113" i="13" s="1"/>
  <c r="W114" i="13"/>
  <c r="V114" i="13"/>
  <c r="W116" i="13"/>
  <c r="Z116" i="13" s="1"/>
  <c r="X115" i="13"/>
  <c r="W115" i="13"/>
  <c r="Z115" i="13" s="1"/>
  <c r="W112" i="13"/>
  <c r="Z112" i="13" s="1"/>
  <c r="X111" i="13"/>
  <c r="W111" i="13"/>
  <c r="Z111" i="13" s="1"/>
  <c r="X110" i="13"/>
  <c r="W110" i="13"/>
  <c r="Z110" i="13" s="1"/>
  <c r="W109" i="13"/>
  <c r="Z109" i="13" s="1"/>
  <c r="X108" i="13"/>
  <c r="W108" i="13"/>
  <c r="Z108" i="13" s="1"/>
  <c r="X107" i="13"/>
  <c r="W107" i="13"/>
  <c r="Z107" i="13" s="1"/>
  <c r="X106" i="13"/>
  <c r="W106" i="13"/>
  <c r="Z106" i="13" s="1"/>
  <c r="X105" i="13"/>
  <c r="W105" i="13"/>
  <c r="Z105" i="13" s="1"/>
  <c r="X104" i="13"/>
  <c r="W104" i="13"/>
  <c r="Z104" i="13" s="1"/>
  <c r="X103" i="13"/>
  <c r="W103" i="13"/>
  <c r="Z103" i="13" s="1"/>
  <c r="W100" i="13"/>
  <c r="Z100" i="13" s="1"/>
  <c r="W99" i="13"/>
  <c r="Z99" i="13" s="1"/>
  <c r="X98" i="13"/>
  <c r="W98" i="13"/>
  <c r="Z98" i="13" s="1"/>
  <c r="X97" i="13"/>
  <c r="W97" i="13"/>
  <c r="Z97" i="13" s="1"/>
  <c r="X96" i="13"/>
  <c r="W96" i="13"/>
  <c r="Z96" i="13" s="1"/>
  <c r="X95" i="13"/>
  <c r="W95" i="13"/>
  <c r="Z95" i="13" s="1"/>
  <c r="W94" i="13"/>
  <c r="Z94" i="13" s="1"/>
  <c r="W93" i="13"/>
  <c r="Z93" i="13" s="1"/>
  <c r="W92" i="13"/>
  <c r="Z92" i="13" s="1"/>
  <c r="W91" i="13"/>
  <c r="Z91" i="13" s="1"/>
  <c r="X88" i="13"/>
  <c r="W88" i="13"/>
  <c r="Z88" i="13" s="1"/>
  <c r="X90" i="13"/>
  <c r="W90" i="13"/>
  <c r="X89" i="13"/>
  <c r="W89" i="13"/>
  <c r="X83" i="13"/>
  <c r="W83" i="13"/>
  <c r="X82" i="13"/>
  <c r="W82" i="13"/>
  <c r="X80" i="13"/>
  <c r="W80" i="13"/>
  <c r="Z80" i="13" s="1"/>
  <c r="X79" i="13"/>
  <c r="W79" i="13"/>
  <c r="Z79" i="13" s="1"/>
  <c r="X78" i="13"/>
  <c r="W78" i="13"/>
  <c r="Z78" i="13" s="1"/>
  <c r="W76" i="13"/>
  <c r="Z76" i="13" s="1"/>
  <c r="W75" i="13"/>
  <c r="Z75" i="13" s="1"/>
  <c r="W69" i="13"/>
  <c r="Z69" i="13" s="1"/>
  <c r="W68" i="13"/>
  <c r="Z68" i="13" s="1"/>
  <c r="X66" i="13"/>
  <c r="W66" i="13"/>
  <c r="Z66" i="13" s="1"/>
  <c r="X65" i="13"/>
  <c r="W65" i="13"/>
  <c r="Z65" i="13" s="1"/>
  <c r="X63" i="13"/>
  <c r="W63" i="13"/>
  <c r="Z63" i="13" s="1"/>
  <c r="X62" i="13"/>
  <c r="W62" i="13"/>
  <c r="Z62" i="13" s="1"/>
  <c r="Y87" i="13"/>
  <c r="W87" i="13"/>
  <c r="Z87" i="13" s="1"/>
  <c r="X86" i="13"/>
  <c r="W86" i="13"/>
  <c r="X81" i="13"/>
  <c r="W81" i="13"/>
  <c r="W85" i="13"/>
  <c r="Z85" i="13" s="1"/>
  <c r="Y77" i="13"/>
  <c r="W77" i="13"/>
  <c r="Z77" i="13" s="1"/>
  <c r="X74" i="13"/>
  <c r="W74" i="13"/>
  <c r="X73" i="13"/>
  <c r="W73" i="13"/>
  <c r="X72" i="13"/>
  <c r="W72" i="13"/>
  <c r="X71" i="13"/>
  <c r="W71" i="13"/>
  <c r="W70" i="13"/>
  <c r="Z70" i="13" s="1"/>
  <c r="W61" i="13"/>
  <c r="Z61" i="13" s="1"/>
  <c r="W84" i="13"/>
  <c r="Z84" i="13" s="1"/>
  <c r="X67" i="13"/>
  <c r="W67" i="13"/>
  <c r="Z67" i="13" s="1"/>
  <c r="X64" i="13"/>
  <c r="W64" i="13"/>
  <c r="Z64" i="13" s="1"/>
  <c r="X59" i="13"/>
  <c r="W59" i="13"/>
  <c r="Z59" i="13" s="1"/>
  <c r="X58" i="13"/>
  <c r="W58" i="13"/>
  <c r="Z58" i="13" s="1"/>
  <c r="W60" i="13"/>
  <c r="V60" i="13"/>
  <c r="Y102" i="13"/>
  <c r="W102" i="13"/>
  <c r="Z102" i="13" s="1"/>
  <c r="Y101" i="13"/>
  <c r="X101" i="13"/>
  <c r="W101" i="13"/>
  <c r="X57" i="13"/>
  <c r="W57" i="13"/>
  <c r="Z57" i="13" s="1"/>
  <c r="X56" i="13"/>
  <c r="W56" i="13"/>
  <c r="Z56" i="13" s="1"/>
  <c r="W55" i="13"/>
  <c r="Z55" i="13" s="1"/>
  <c r="W54" i="13"/>
  <c r="Z54" i="13" s="1"/>
  <c r="W49" i="13"/>
  <c r="Z49" i="13" s="1"/>
  <c r="W53" i="13"/>
  <c r="Z53" i="13" s="1"/>
  <c r="W52" i="13"/>
  <c r="Z52" i="13" s="1"/>
  <c r="W51" i="13"/>
  <c r="Z51" i="13" s="1"/>
  <c r="W50" i="13"/>
  <c r="Z50" i="13" s="1"/>
  <c r="W48" i="13"/>
  <c r="Z48" i="13" s="1"/>
  <c r="X46" i="13"/>
  <c r="W46" i="13"/>
  <c r="X45" i="13"/>
  <c r="W45" i="13"/>
  <c r="W47" i="13"/>
  <c r="Z47" i="13" s="1"/>
  <c r="X44" i="13"/>
  <c r="W44" i="13"/>
  <c r="Z44" i="13" s="1"/>
  <c r="X42" i="13"/>
  <c r="W42" i="13"/>
  <c r="Z42" i="13" s="1"/>
  <c r="W43" i="13"/>
  <c r="Z43" i="13" s="1"/>
  <c r="W41" i="13"/>
  <c r="Z41" i="13" s="1"/>
  <c r="X40" i="13"/>
  <c r="W40" i="13"/>
  <c r="X39" i="13"/>
  <c r="W39" i="13"/>
  <c r="W38" i="13"/>
  <c r="Z38" i="13" s="1"/>
  <c r="W37" i="13"/>
  <c r="Z37" i="13" s="1"/>
  <c r="W35" i="13"/>
  <c r="V35" i="13"/>
  <c r="X34" i="13"/>
  <c r="W34" i="13"/>
  <c r="Z34" i="13" s="1"/>
  <c r="X33" i="13"/>
  <c r="W33" i="13"/>
  <c r="Z33" i="13" s="1"/>
  <c r="W32" i="13"/>
  <c r="Z32" i="13" s="1"/>
  <c r="X31" i="13"/>
  <c r="W31" i="13"/>
  <c r="Z31" i="13" s="1"/>
  <c r="X36" i="13"/>
  <c r="W36" i="13"/>
  <c r="Z36" i="13" s="1"/>
  <c r="X30" i="13"/>
  <c r="W30" i="13"/>
  <c r="Z30" i="13" s="1"/>
  <c r="W29" i="13"/>
  <c r="Z29" i="13" s="1"/>
  <c r="Y28" i="13"/>
  <c r="W28" i="13"/>
  <c r="X27" i="13"/>
  <c r="W27" i="13"/>
  <c r="Z27" i="13" s="1"/>
  <c r="X26" i="13"/>
  <c r="W26" i="13"/>
  <c r="Z26" i="13" s="1"/>
  <c r="X25" i="13"/>
  <c r="W25" i="13"/>
  <c r="X19" i="13"/>
  <c r="W19" i="13"/>
  <c r="Z19" i="13" s="1"/>
  <c r="X18" i="13"/>
  <c r="W18" i="13"/>
  <c r="Z18" i="13" s="1"/>
  <c r="X17" i="13"/>
  <c r="W17" i="13"/>
  <c r="Z17" i="13" s="1"/>
  <c r="W20" i="13"/>
  <c r="Z20" i="13" s="1"/>
  <c r="W16" i="13"/>
  <c r="Z16" i="13" s="1"/>
  <c r="W15" i="13"/>
  <c r="Z15" i="13" s="1"/>
  <c r="X14" i="13"/>
  <c r="W14" i="13"/>
  <c r="Z14" i="13" s="1"/>
  <c r="X13" i="13"/>
  <c r="W13" i="13"/>
  <c r="Z13" i="13" s="1"/>
  <c r="X12" i="13"/>
  <c r="W12" i="13"/>
  <c r="Z12" i="13" s="1"/>
  <c r="V11" i="13"/>
  <c r="X11" i="13" s="1"/>
  <c r="O11" i="13"/>
  <c r="W11" i="13" s="1"/>
  <c r="V10" i="13"/>
  <c r="X10" i="13" s="1"/>
  <c r="O10" i="13"/>
  <c r="W10" i="13" s="1"/>
  <c r="V9" i="13"/>
  <c r="X9" i="13" s="1"/>
  <c r="O9" i="13"/>
  <c r="W9" i="13" s="1"/>
  <c r="V8" i="13"/>
  <c r="X8" i="13" s="1"/>
  <c r="O8" i="13"/>
  <c r="W8" i="13" s="1"/>
  <c r="V7" i="13"/>
  <c r="X7" i="13" s="1"/>
  <c r="O7" i="13"/>
  <c r="W7" i="13" s="1"/>
  <c r="W6" i="13"/>
  <c r="V6" i="13"/>
  <c r="X6" i="13" s="1"/>
  <c r="X24" i="13"/>
  <c r="W24" i="13"/>
  <c r="Z24" i="13" s="1"/>
  <c r="W23" i="13"/>
  <c r="Z23" i="13" s="1"/>
  <c r="W5" i="13"/>
  <c r="V5" i="13"/>
  <c r="W22" i="13"/>
  <c r="Z22" i="13" s="1"/>
  <c r="W21" i="13"/>
  <c r="Z21" i="13" s="1"/>
  <c r="W4" i="13"/>
  <c r="Z4" i="13" s="1"/>
  <c r="A1" i="13"/>
  <c r="F4" i="10"/>
  <c r="Z5" i="13" l="1"/>
  <c r="Z11" i="13"/>
  <c r="Z60" i="13"/>
  <c r="Z8" i="13"/>
  <c r="Z10" i="13"/>
  <c r="Z25" i="13"/>
  <c r="Z28" i="13"/>
  <c r="Z40" i="13"/>
  <c r="Z45" i="13"/>
  <c r="Z71" i="13"/>
  <c r="Z73" i="13"/>
  <c r="Z133" i="13"/>
  <c r="Z135" i="13"/>
  <c r="Z138" i="13"/>
  <c r="Z146" i="13"/>
  <c r="Z148" i="13"/>
  <c r="Z162" i="13"/>
  <c r="Z168" i="13"/>
  <c r="Z170" i="13"/>
  <c r="Z172" i="13"/>
  <c r="Z174" i="13"/>
  <c r="Z176" i="13"/>
  <c r="Z178" i="13"/>
  <c r="Z180" i="13"/>
  <c r="Z182" i="13"/>
  <c r="Z184" i="13"/>
  <c r="Z186" i="13"/>
  <c r="Z188" i="13"/>
  <c r="Z190" i="13"/>
  <c r="Z192" i="13"/>
  <c r="Z194" i="13"/>
  <c r="Z196" i="13"/>
  <c r="Z198" i="13"/>
  <c r="Z200" i="13"/>
  <c r="Z202" i="13"/>
  <c r="Z204" i="13"/>
  <c r="Z206" i="13"/>
  <c r="Z208" i="13"/>
  <c r="Z210" i="13"/>
  <c r="Z212" i="13"/>
  <c r="Z6" i="13"/>
  <c r="Z86" i="13"/>
  <c r="Z83" i="13"/>
  <c r="Z90" i="13"/>
  <c r="Z114" i="13"/>
  <c r="Z209" i="13"/>
  <c r="Z7" i="13"/>
  <c r="Z9" i="13"/>
  <c r="Z35" i="13"/>
  <c r="Z39" i="13"/>
  <c r="Z46" i="13"/>
  <c r="Z101" i="13"/>
  <c r="Z72" i="13"/>
  <c r="Z74" i="13"/>
  <c r="Z81" i="13"/>
  <c r="Z82" i="13"/>
  <c r="Z89" i="13"/>
  <c r="Z125" i="13"/>
  <c r="Z131" i="13"/>
  <c r="Z136" i="13"/>
  <c r="Z134" i="13"/>
  <c r="Z147" i="13"/>
  <c r="Z149" i="13"/>
  <c r="Z158" i="13"/>
  <c r="Z157" i="13"/>
  <c r="Z167" i="13"/>
  <c r="Z169" i="13"/>
  <c r="Z171" i="13"/>
  <c r="Z173" i="13"/>
  <c r="Z175" i="13"/>
  <c r="Z177" i="13"/>
  <c r="Z179" i="13"/>
  <c r="Z181" i="13"/>
  <c r="Z183" i="13"/>
  <c r="Z185" i="13"/>
  <c r="Z187" i="13"/>
  <c r="Z189" i="13"/>
  <c r="Z191" i="13"/>
  <c r="Z193" i="13"/>
  <c r="Z195" i="13"/>
  <c r="Z197" i="13"/>
  <c r="Z199" i="13"/>
  <c r="Z201" i="13"/>
  <c r="Z203" i="13"/>
  <c r="Z205" i="13"/>
  <c r="Z207" i="13"/>
  <c r="Z211" i="13"/>
  <c r="J116" i="13"/>
  <c r="J115" i="13"/>
  <c r="J109" i="13"/>
  <c r="J108" i="13"/>
  <c r="J107" i="13"/>
  <c r="J106" i="13"/>
  <c r="J105" i="13"/>
  <c r="J104" i="13"/>
  <c r="J103" i="13"/>
  <c r="J99" i="13"/>
  <c r="J98" i="13"/>
  <c r="J97" i="13"/>
  <c r="J96" i="13"/>
  <c r="J119" i="13"/>
  <c r="J118" i="13"/>
  <c r="J117" i="13"/>
  <c r="J113" i="13"/>
  <c r="J114" i="13"/>
  <c r="J112" i="13"/>
  <c r="J111" i="13"/>
  <c r="J110" i="13"/>
  <c r="J100" i="13"/>
  <c r="J94" i="13"/>
  <c r="J92" i="13"/>
  <c r="J76" i="13"/>
  <c r="J69" i="13"/>
  <c r="J85" i="13"/>
  <c r="J77" i="13"/>
  <c r="J74" i="13"/>
  <c r="J73" i="13"/>
  <c r="J72" i="13"/>
  <c r="J71" i="13"/>
  <c r="J61" i="13"/>
  <c r="J101" i="13"/>
  <c r="J57" i="13"/>
  <c r="J56" i="13"/>
  <c r="J54" i="13"/>
  <c r="J53" i="13"/>
  <c r="J51" i="13"/>
  <c r="J48" i="13"/>
  <c r="J46" i="13"/>
  <c r="J45" i="13"/>
  <c r="J43" i="13"/>
  <c r="J38" i="13"/>
  <c r="J32" i="13"/>
  <c r="J31" i="13"/>
  <c r="J36" i="13"/>
  <c r="J30" i="13"/>
  <c r="J20" i="13"/>
  <c r="J15" i="13"/>
  <c r="J14" i="13"/>
  <c r="J13" i="13"/>
  <c r="J12" i="13"/>
  <c r="J11" i="13"/>
  <c r="J21" i="13"/>
  <c r="J5" i="13"/>
  <c r="J23" i="13"/>
  <c r="J7" i="13"/>
  <c r="J8" i="13"/>
  <c r="J9" i="13"/>
  <c r="J10" i="13"/>
  <c r="J16" i="13"/>
  <c r="J39" i="13"/>
  <c r="J40" i="13"/>
  <c r="J41" i="13"/>
  <c r="J50" i="13"/>
  <c r="J49" i="13"/>
  <c r="J102" i="13"/>
  <c r="J60" i="13"/>
  <c r="J58" i="13"/>
  <c r="J59" i="13"/>
  <c r="J64" i="13"/>
  <c r="J67" i="13"/>
  <c r="J84" i="13"/>
  <c r="J75" i="13"/>
  <c r="J93" i="13"/>
  <c r="J4" i="13"/>
  <c r="J22" i="13"/>
  <c r="J24" i="13"/>
  <c r="J6" i="13"/>
  <c r="J17" i="13"/>
  <c r="J18" i="13"/>
  <c r="J19" i="13"/>
  <c r="J25" i="13"/>
  <c r="J26" i="13"/>
  <c r="J27" i="13"/>
  <c r="J28" i="13"/>
  <c r="J29" i="13"/>
  <c r="J33" i="13"/>
  <c r="J34" i="13"/>
  <c r="J35" i="13"/>
  <c r="J37" i="13"/>
  <c r="J42" i="13"/>
  <c r="J44" i="13"/>
  <c r="J47" i="13"/>
  <c r="J52" i="13"/>
  <c r="J55" i="13"/>
  <c r="J70" i="13"/>
  <c r="J81" i="13"/>
  <c r="J86" i="13"/>
  <c r="J87" i="13"/>
  <c r="J62" i="13"/>
  <c r="J63" i="13"/>
  <c r="J65" i="13"/>
  <c r="J66" i="13"/>
  <c r="J68" i="13"/>
  <c r="J78" i="13"/>
  <c r="J79" i="13"/>
  <c r="J80" i="13"/>
  <c r="J82" i="13"/>
  <c r="J83" i="13"/>
  <c r="J89" i="13"/>
  <c r="J90" i="13"/>
  <c r="J88" i="13"/>
  <c r="J91" i="13"/>
  <c r="J95" i="13"/>
</calcChain>
</file>

<file path=xl/sharedStrings.xml><?xml version="1.0" encoding="utf-8"?>
<sst xmlns="http://schemas.openxmlformats.org/spreadsheetml/2006/main" count="2251" uniqueCount="525">
  <si>
    <t>[42]</t>
  </si>
  <si>
    <t>TOTAL</t>
  </si>
  <si>
    <t>FECHA</t>
  </si>
  <si>
    <t>VALIDO HASTA</t>
  </si>
  <si>
    <t>CLIENTE</t>
  </si>
  <si>
    <t>TÉRMINOS Y CONDICIONES</t>
  </si>
  <si>
    <t>Si usted tiene alguna pregunta sobre esta cotización, por favor, póngase en contacto con nosotros</t>
  </si>
  <si>
    <t>DESCRIPCIÓN</t>
  </si>
  <si>
    <t>COTIZACIÓN</t>
  </si>
  <si>
    <t>Cra 13 # 14-60 C.C. Marbella Loc. 208</t>
  </si>
  <si>
    <t>Pereira, Risaralda</t>
  </si>
  <si>
    <t>Teléfono: 3335401</t>
  </si>
  <si>
    <t>No. PASAJEROS</t>
  </si>
  <si>
    <t>1. Se requiere confirmación previa.</t>
  </si>
  <si>
    <t>2. Sujeto a disponibilidad del vehículo.</t>
  </si>
  <si>
    <t>3. En caso de aceptar el servicio, se requiere anticipo del 50%, fotocopia de cédula contratante y listado de pasajeros.</t>
  </si>
  <si>
    <t>MICROBUS</t>
  </si>
  <si>
    <t>PEREIRA</t>
  </si>
  <si>
    <t>EMPRESA</t>
  </si>
  <si>
    <t xml:space="preserve">DIRECCIÓN </t>
  </si>
  <si>
    <t>TELEFONO</t>
  </si>
  <si>
    <t>CORREO</t>
  </si>
  <si>
    <t>DESTINO</t>
  </si>
  <si>
    <t xml:space="preserve">TEL: </t>
  </si>
  <si>
    <t xml:space="preserve">DESTINO: </t>
  </si>
  <si>
    <t>CORREO:</t>
  </si>
  <si>
    <t>DIRECCIÓN:</t>
  </si>
  <si>
    <t>EMPRESA:</t>
  </si>
  <si>
    <t>NOMBRE:</t>
  </si>
  <si>
    <t>HERNANDO JUAN FERRUCHO VERGARA</t>
  </si>
  <si>
    <t>MIGRACIÓN COLOMBIA</t>
  </si>
  <si>
    <t>AV 30 DE AGOSTO #26-37 PEREIRA</t>
  </si>
  <si>
    <t>URBANO PEREIRA</t>
  </si>
  <si>
    <t>AINCA</t>
  </si>
  <si>
    <t>KR 11 #50-69 MARAYA PEREIRA</t>
  </si>
  <si>
    <t>alejagonzalezcas@gmail.com</t>
  </si>
  <si>
    <t>ALEJANDRA GONZALEZ CASTAÑO</t>
  </si>
  <si>
    <t>AEROPUERTO MATECAÑA-VIA ARMENIA-CERRITOS</t>
  </si>
  <si>
    <t>PEDRO NEL SANCHEZ</t>
  </si>
  <si>
    <t>MZ 1 CS 7 SAN FELIPE CUBA PEREIRA</t>
  </si>
  <si>
    <t>c.pedro_1@yahoo.es</t>
  </si>
  <si>
    <t>BUGA</t>
  </si>
  <si>
    <t>TIPO DE VÍCULO</t>
  </si>
  <si>
    <t>FECHA VIAJE</t>
  </si>
  <si>
    <t>No. COTIZACIÓN</t>
  </si>
  <si>
    <t>VALOR SERVICIO</t>
  </si>
  <si>
    <t>BUS</t>
  </si>
  <si>
    <t>No. DIAS</t>
  </si>
  <si>
    <t>No. PAX</t>
  </si>
  <si>
    <t>No. INT</t>
  </si>
  <si>
    <t>HERMAN VELASQUEZ</t>
  </si>
  <si>
    <t>BUENAVENTURA</t>
  </si>
  <si>
    <t>BUSETA</t>
  </si>
  <si>
    <t>hvelasquez@rgd.com.co</t>
  </si>
  <si>
    <t>RG DISTRIBUCIONES</t>
  </si>
  <si>
    <t>5. Ingreso del vehículo hasta donde lo permitan las condiciones de la vía.</t>
  </si>
  <si>
    <t>4. Validar las condiciones del vehículo y mantener el estado en el que fue encontrado.</t>
  </si>
  <si>
    <t>dframirezmoncayo@gmail.com</t>
  </si>
  <si>
    <t>URBANO ÁREA METROPOLITANA</t>
  </si>
  <si>
    <t>SANDRA M. BETANCOURT</t>
  </si>
  <si>
    <t>FUNDACIÓN COOPLAROSA</t>
  </si>
  <si>
    <t>3152829 EXT. 152-150</t>
  </si>
  <si>
    <t>coordinacion.fundacion@cooperativalarosa.com</t>
  </si>
  <si>
    <t>DOSQUEBRADAS-PUERTO ROYAL</t>
  </si>
  <si>
    <t>DOSQUEBRADAS-LA ROCHELA</t>
  </si>
  <si>
    <t xml:space="preserve">CALLE 33 NO. 14 - 08 </t>
  </si>
  <si>
    <t>DIEGO NARANJO</t>
  </si>
  <si>
    <t xml:space="preserve">ARUKAY </t>
  </si>
  <si>
    <t>CALLE 107 A # 7C-50 TORRE 1 OFICINA 201</t>
  </si>
  <si>
    <t>3006126153-3137921779</t>
  </si>
  <si>
    <t>PAGO CONDUCTOR</t>
  </si>
  <si>
    <t>LA MARIANA DOSQUEBRADAS</t>
  </si>
  <si>
    <t>MARTHA LUCIA MONTOYA HERRERA</t>
  </si>
  <si>
    <t>DOSQUEBRADAS-TERMALES ARBELAEZ</t>
  </si>
  <si>
    <t>UTILIDAD ROYAL</t>
  </si>
  <si>
    <t>DESCUENTO AL VEHÍCULO</t>
  </si>
  <si>
    <t>FORMA DE PAGO</t>
  </si>
  <si>
    <t>CAJA</t>
  </si>
  <si>
    <t>CONSIG</t>
  </si>
  <si>
    <t>INICIO</t>
  </si>
  <si>
    <t>FIN</t>
  </si>
  <si>
    <t>EST</t>
  </si>
  <si>
    <t>COMFAMILIAR</t>
  </si>
  <si>
    <t>Calle 22 # 4-40</t>
  </si>
  <si>
    <t>316 576 8047</t>
  </si>
  <si>
    <t>RAVELTOURS</t>
  </si>
  <si>
    <t>raveladmon@gmail.com</t>
  </si>
  <si>
    <t>RECUCA-MARIPOSARIO</t>
  </si>
  <si>
    <t>UKUMARI</t>
  </si>
  <si>
    <t>CONSOTA</t>
  </si>
  <si>
    <t>ANGELA MARIA HINCAPIE MONTOYA</t>
  </si>
  <si>
    <t>SENA</t>
  </si>
  <si>
    <t>KR 12BIS ·8-73</t>
  </si>
  <si>
    <t>FINCA COMBIA (SAN MARINO)</t>
  </si>
  <si>
    <t>OTROS GASTOS</t>
  </si>
  <si>
    <t>*Nota: 100.000 servicio guia city tour</t>
  </si>
  <si>
    <t>OBSERVACIÓN</t>
  </si>
  <si>
    <t>3130156-3163656940</t>
  </si>
  <si>
    <t>vvillegasb@sena.edu.co</t>
  </si>
  <si>
    <t>VALOR</t>
  </si>
  <si>
    <t>REPORTE TESORERIA</t>
  </si>
  <si>
    <t>REPORTE CONTABILIDAD</t>
  </si>
  <si>
    <t>ESTADO</t>
  </si>
  <si>
    <t>REPORTADO</t>
  </si>
  <si>
    <t>PENDIENTE</t>
  </si>
  <si>
    <t>ENCUESTA</t>
  </si>
  <si>
    <t>FLOR ELVI OSPINA JARAMILLO</t>
  </si>
  <si>
    <t>VALENTINA RAMIREZ GONZALEZ</t>
  </si>
  <si>
    <t>COOPERATIVA LA ROSA</t>
  </si>
  <si>
    <t>comunicaciones@cooperativalarosa.com</t>
  </si>
  <si>
    <t>CAJA JAMES</t>
  </si>
  <si>
    <t>PROCESADORA AGRICOLA PIKU S.A.S.</t>
  </si>
  <si>
    <t>VIA CALLEJON A CANANGUA VDA SANTA BARBARA GUACARI VALLE DEL CAUCA</t>
  </si>
  <si>
    <t>VICTORIA HURTADO</t>
  </si>
  <si>
    <t>coordinadora_piku@hotmail.com</t>
  </si>
  <si>
    <t>PEREIRA-GUACARÍ (VALLE DEL CAUCA)</t>
  </si>
  <si>
    <t>COMISIÓN X VIAJE A CARLOS ·473</t>
  </si>
  <si>
    <t>AEROPUERTO MATECAÑA-MOVICH</t>
  </si>
  <si>
    <t>AUTO</t>
  </si>
  <si>
    <t>SERVICIOS MODERNOS DEL VALLE S.A.S.</t>
  </si>
  <si>
    <t>KR 100 ·11-90 OF 606</t>
  </si>
  <si>
    <t>3166214517 – 3105145311</t>
  </si>
  <si>
    <t>ventasyreservas@colombiaccs.com</t>
  </si>
  <si>
    <t>ANDREA XIMENA MARÍN P.</t>
  </si>
  <si>
    <t>JASON ADOLFO PALACIOS ORELLANA</t>
  </si>
  <si>
    <t>KR 28 #92-10 CORALINA MZ 11 CS 7</t>
  </si>
  <si>
    <t>PEREIRA-FINCA COMBIA ANTES MARCELIANO</t>
  </si>
  <si>
    <t>SAMUEL DAVID CESPEDES HERNANDEZ</t>
  </si>
  <si>
    <t>SAN FELIPE CUBA</t>
  </si>
  <si>
    <t>DESCUENTO DE $50.000 POR INCONFORMIDAD EN EL SERVICIO</t>
  </si>
  <si>
    <t>KATHERINE OROZCO</t>
  </si>
  <si>
    <t>EDDING S.A.S.</t>
  </si>
  <si>
    <t>SABANETA/ANTIOQUIA</t>
  </si>
  <si>
    <t>korozco@edding.com.co</t>
  </si>
  <si>
    <t>ACAPULCO/VIA VITERBO</t>
  </si>
  <si>
    <t>PABLO ALEXANDER TAMAYO</t>
  </si>
  <si>
    <t>AUTECO</t>
  </si>
  <si>
    <t>Cra 43 No. 44 - 60 Itagüí</t>
  </si>
  <si>
    <t>311611 5042</t>
  </si>
  <si>
    <t>ptamayo@auteco.com.co</t>
  </si>
  <si>
    <t>ARMENIA-CARTAGO-MANIZALES-PEREIRA</t>
  </si>
  <si>
    <t>VAN</t>
  </si>
  <si>
    <t>DIANA PUERTA JARAMILLO</t>
  </si>
  <si>
    <t>LICEO EL POBLADO II</t>
  </si>
  <si>
    <t>PEREIRA-CHINCHINÁ</t>
  </si>
  <si>
    <t>CARLOS ANDRES HERNANDEZ ZULUAGA</t>
  </si>
  <si>
    <t>REGISTRADURÍA</t>
  </si>
  <si>
    <t>Cll 38 No. 11-41</t>
  </si>
  <si>
    <t>PEREIRA-SANTAGUEDA</t>
  </si>
  <si>
    <t>?</t>
  </si>
  <si>
    <t>EDWIN ARIAS GIRALDO</t>
  </si>
  <si>
    <t>INCUBAR MANIZALES</t>
  </si>
  <si>
    <t>KR 25A #53A-66</t>
  </si>
  <si>
    <t>contacto@diegonaranjo.co</t>
  </si>
  <si>
    <t>PEREIRA-MANIZALES</t>
  </si>
  <si>
    <t>PSE</t>
  </si>
  <si>
    <t>COMISIÓN DANIEL RAMIREZ</t>
  </si>
  <si>
    <t>dcpuerta2690@gmail.com</t>
  </si>
  <si>
    <t>MANIZALES-PEREIRA</t>
  </si>
  <si>
    <t>CAMIONETA</t>
  </si>
  <si>
    <t>SUBCONTRATADO</t>
  </si>
  <si>
    <t>DOSQUEBRADAS</t>
  </si>
  <si>
    <t>CUBA</t>
  </si>
  <si>
    <t>DORA NELLY MURILLO NOREÑA</t>
  </si>
  <si>
    <t>KR 11 #29-25 LA VICTORIA</t>
  </si>
  <si>
    <t>GLORIA INES SANCHEZ MARIN</t>
  </si>
  <si>
    <t>CL 27 #9-52 LA VICTORIA</t>
  </si>
  <si>
    <t>PEREIRA-EL JORDAN</t>
  </si>
  <si>
    <t>DOSQUEBRAS-CARTAGO</t>
  </si>
  <si>
    <t>BEATRIZ HELENA GONZALES</t>
  </si>
  <si>
    <t>DOSQUEBRADAS-ANSERMA CALDAS</t>
  </si>
  <si>
    <t>3424307-3148926370</t>
  </si>
  <si>
    <t>·# SOLICITUD</t>
  </si>
  <si>
    <t>KR 15A #48-43 LOS NARANJOS D/DAS</t>
  </si>
  <si>
    <t>YESICA MARCELA ROJAS OROZCO</t>
  </si>
  <si>
    <t>PEREIRA-PALMIRA</t>
  </si>
  <si>
    <t>CAJA RIAÑO</t>
  </si>
  <si>
    <t>URBANIZACIÓN PORTOALEGRE MZ 10 CS 29</t>
  </si>
  <si>
    <t>cproyectos@utp.edu.co</t>
  </si>
  <si>
    <t>LUIS GUILLERMO LOZANO</t>
  </si>
  <si>
    <t>PEREIRA-BUENAVENTURA</t>
  </si>
  <si>
    <t>RAQUEL MONSALVE</t>
  </si>
  <si>
    <t>PEREIRA-BUGA</t>
  </si>
  <si>
    <t>H1</t>
  </si>
  <si>
    <t>JHONATAN GOMEZ GALVIS</t>
  </si>
  <si>
    <t>3148503217-3234149</t>
  </si>
  <si>
    <t>PEREIRA-ARMENIA</t>
  </si>
  <si>
    <t>CAJA CARLOS</t>
  </si>
  <si>
    <t>CAJA LINA</t>
  </si>
  <si>
    <t>MZ 5 CS 8 URBANIZACIÓN PUERTAS DE ALCALÁ</t>
  </si>
  <si>
    <t>JAVIER CASTRILLON MARTINEZ</t>
  </si>
  <si>
    <t>TERMALES DE SANTA ROSA</t>
  </si>
  <si>
    <t>ALVARO EDUARDO BETANCUR JIMENEZ</t>
  </si>
  <si>
    <t>PARROQUIA SANTA MARIA</t>
  </si>
  <si>
    <t>KR 2 #18-13 CAMPESTRE B</t>
  </si>
  <si>
    <t>3223346-3224068019</t>
  </si>
  <si>
    <t>SAN CLEMENTE</t>
  </si>
  <si>
    <t>KR 15 #24-17 CENTENARIO</t>
  </si>
  <si>
    <t>MONTENEGRO</t>
  </si>
  <si>
    <t>VALOR TOTAL</t>
  </si>
  <si>
    <t>HARLEN FELIPE FERRO MORALES</t>
  </si>
  <si>
    <t>VDA MUNDO NUEVO FINCA EL NARANJAL</t>
  </si>
  <si>
    <t>PUERTO ROYAL</t>
  </si>
  <si>
    <t>CARTAGO</t>
  </si>
  <si>
    <t>N/A</t>
  </si>
  <si>
    <t>MARIA ISABEL CHUNGA</t>
  </si>
  <si>
    <t>JARDIN INFANTIL FUNDACIÓN ANDINA</t>
  </si>
  <si>
    <t>MZ 33 CS 1 VILLA DEL PRADO</t>
  </si>
  <si>
    <t>mariaisabelchunga@hotmail.com</t>
  </si>
  <si>
    <t>SANTA ROSA</t>
  </si>
  <si>
    <t>NAKUSA RED</t>
  </si>
  <si>
    <t>CARMENSITA</t>
  </si>
  <si>
    <t>PEREIRA-SANTA ROSA-MANIZALES-SALENTO ARMENIA</t>
  </si>
  <si>
    <t>ESE SALUD PEREIRA</t>
  </si>
  <si>
    <t>CERRITOS MALABAR</t>
  </si>
  <si>
    <t xml:space="preserve">Comisión Ferney </t>
  </si>
  <si>
    <t>AEROPUERTO-PEREIRA</t>
  </si>
  <si>
    <t>KIA</t>
  </si>
  <si>
    <t>Comisión Ancizar</t>
  </si>
  <si>
    <t>ATRAER-CERRITOS</t>
  </si>
  <si>
    <t>MERCAMÁS</t>
  </si>
  <si>
    <t>LESLY</t>
  </si>
  <si>
    <t>MARIA AMPARO SERNA SALAZAR</t>
  </si>
  <si>
    <t>JARDIN INFANTIL EL CALEIDOSCOPIO</t>
  </si>
  <si>
    <t>SAMARIA</t>
  </si>
  <si>
    <t>sermasa@live.com</t>
  </si>
  <si>
    <t>MARIPOSARIO VIA ARMENIA</t>
  </si>
  <si>
    <t>COMISIÓN ADEL</t>
  </si>
  <si>
    <t>CENTRO</t>
  </si>
  <si>
    <t>MAURICIO ALBERTO ANGEL VILLALOBOS</t>
  </si>
  <si>
    <t xml:space="preserve">KR 17 # 8-12 PINARES </t>
  </si>
  <si>
    <t>COMBIA</t>
  </si>
  <si>
    <t>LA BONANZA-STA ROSA</t>
  </si>
  <si>
    <t>PATRICIA ARENAS GOMEZ</t>
  </si>
  <si>
    <t>DISTRIBUIDORA NISSAN</t>
  </si>
  <si>
    <t>LA BELLA</t>
  </si>
  <si>
    <t>FUNDACIÓN HABITAT</t>
  </si>
  <si>
    <t>JORGE ANDRES ORTEGA</t>
  </si>
  <si>
    <t>COLEGIO-LUCY TEJADA</t>
  </si>
  <si>
    <t>LEIDY CAROLINA YANINI ROJAS</t>
  </si>
  <si>
    <t>CONSORCIO COLOMBIA MAYOR</t>
  </si>
  <si>
    <t>Calle 19 No. 6-48 CC. Alcides Arevalo piso 3 ofi. 309-310</t>
  </si>
  <si>
    <t>MARIA XIMENA CASTAÑO</t>
  </si>
  <si>
    <t>ARMENIA</t>
  </si>
  <si>
    <t>COMISIÓN ALFONSO</t>
  </si>
  <si>
    <t>FRANCENID GONZALES</t>
  </si>
  <si>
    <t>TORRE CENTRAL</t>
  </si>
  <si>
    <t>frangoag@gmail.com</t>
  </si>
  <si>
    <t>TIPO DE VEHÍCULO</t>
  </si>
  <si>
    <t>FRANCY ADRIANA VALENCIA CANO</t>
  </si>
  <si>
    <t>FINCAL VIA CERRITOS</t>
  </si>
  <si>
    <t>TERESA RAMIREZ VARGAS</t>
  </si>
  <si>
    <t>VIAJES ORBE</t>
  </si>
  <si>
    <t>Cra. 6 N. 24-02</t>
  </si>
  <si>
    <t xml:space="preserve">comercial@viaeje.com </t>
  </si>
  <si>
    <t>SALENTO-VALLE DEL COCORA</t>
  </si>
  <si>
    <t>EDUARDO VILLA SERNA</t>
  </si>
  <si>
    <t>coffeeaxistours@gmail.com</t>
  </si>
  <si>
    <t>Hubo disposición total del vehículo en las horas acordadas, sin embargo no se ejecutó el servicio.</t>
  </si>
  <si>
    <t>CL 40 #32-50 OF 221</t>
  </si>
  <si>
    <t>nakusa@rednakusa.com</t>
  </si>
  <si>
    <t>CC PLAZA DEL SOL</t>
  </si>
  <si>
    <t>OFRENDA</t>
  </si>
  <si>
    <t>PREVINIENDO RIESGOS</t>
  </si>
  <si>
    <t>KR 5 #22-15 OF 201</t>
  </si>
  <si>
    <t>NELLY GARCIA</t>
  </si>
  <si>
    <t>PITAL COMBIA</t>
  </si>
  <si>
    <t>MARIA TERESA GONZALEZ REYES</t>
  </si>
  <si>
    <t>COLEGIO RAFAEL URIBE</t>
  </si>
  <si>
    <t>KR 8 CL 27</t>
  </si>
  <si>
    <t>NATALIA OSORIO</t>
  </si>
  <si>
    <t>VDA GRAMINIA CONDINA</t>
  </si>
  <si>
    <t>COFFEE AXIS TOURS</t>
  </si>
  <si>
    <t>FINCA LA QUERENDONA</t>
  </si>
  <si>
    <t>GALICIA-SUIZA-TERMALES-MALABAR</t>
  </si>
  <si>
    <t>AV 30 DE AGOSTO #37-81</t>
  </si>
  <si>
    <t>HOTEL SONESTA</t>
  </si>
  <si>
    <t>MARTIN GRISALES</t>
  </si>
  <si>
    <t>james</t>
  </si>
  <si>
    <t>COLEGIO BETHLEMITAS</t>
  </si>
  <si>
    <t>HMA FRANCISCA</t>
  </si>
  <si>
    <t>VDA EL CONGOLO</t>
  </si>
  <si>
    <t>SALUD SEGURIDAD Y AMBIENTE H&amp;SE</t>
  </si>
  <si>
    <t>hseltda.natalia@gmail.com</t>
  </si>
  <si>
    <t>URB LA CASTELLANA</t>
  </si>
  <si>
    <t>POPAYAN</t>
  </si>
  <si>
    <t>CHEQUE</t>
  </si>
  <si>
    <t>LICEO INGLES</t>
  </si>
  <si>
    <t>RONDANILLO</t>
  </si>
  <si>
    <t>TULUA</t>
  </si>
  <si>
    <t>Se realiza devolución de $64.000</t>
  </si>
  <si>
    <t>Descuento de $16.000 por estampilla</t>
  </si>
  <si>
    <t>NA</t>
  </si>
  <si>
    <t>PAGO</t>
  </si>
  <si>
    <t>MARIPOSARIOA D/DAS LAS CAMELIAS</t>
  </si>
  <si>
    <t>SALIDA 1:30PM
REGRESO 4:30PM</t>
  </si>
  <si>
    <t>MANIZALES-RECINTO DEL PENSAMIENTO</t>
  </si>
  <si>
    <t>Suma de VALOR SERVICIO</t>
  </si>
  <si>
    <t>Suma de UTILIDAD ROYAL</t>
  </si>
  <si>
    <t>TOTAL VALOR SERVICIO $2.000.000, EN 31/08/2016, SE REPORTÓ 50%</t>
  </si>
  <si>
    <t>ASOCIADO</t>
  </si>
  <si>
    <t>ROYAL EXPRESS</t>
  </si>
  <si>
    <t>Etiquetas de fila</t>
  </si>
  <si>
    <t>Total general</t>
  </si>
  <si>
    <t>Suma de PAGO CONDUCTOR</t>
  </si>
  <si>
    <t>UNIVERSIDAD AUTONOMA DE LA AMERICAS</t>
  </si>
  <si>
    <t>ALEJANDRA BEDOYA LOAIZA</t>
  </si>
  <si>
    <t>alejandra.bedoya@uam.edu.co</t>
  </si>
  <si>
    <t>URBANO</t>
  </si>
  <si>
    <t xml:space="preserve">COMISIÓN </t>
  </si>
  <si>
    <t>AUTOPISTA DE CAFÉ</t>
  </si>
  <si>
    <t>La Paila</t>
  </si>
  <si>
    <t>buseta</t>
  </si>
  <si>
    <t>MZ 33 CS 1 VILLA DEL PRADO 1:30 PM A 4:30 MZ33 CS 1 VILLA DEL PADRO) POBLADO PLAZA</t>
  </si>
  <si>
    <t>EYBAR</t>
  </si>
  <si>
    <t>UNIVERSIDAD TECNOLOGICA DE PEREIRA</t>
  </si>
  <si>
    <t>EVALENCIATORO@UTP.EDU.CO</t>
  </si>
  <si>
    <t>FINALNDIA</t>
  </si>
  <si>
    <t>FRANCIA ABANIA GIRALDO</t>
  </si>
  <si>
    <t>FENIX RECREACIONES</t>
  </si>
  <si>
    <t>3294288 - 3217763433</t>
  </si>
  <si>
    <t>RAFAEL GARZON</t>
  </si>
  <si>
    <t>UCP</t>
  </si>
  <si>
    <t>BOGOTÁ</t>
  </si>
  <si>
    <t>LEYDI LEON DE LA PAVA</t>
  </si>
  <si>
    <t>AVE 30 AGOSTO 42-73</t>
  </si>
  <si>
    <t>ZARAGOSA</t>
  </si>
  <si>
    <t>CR</t>
  </si>
  <si>
    <t>ANGEL</t>
  </si>
  <si>
    <t>ALF</t>
  </si>
  <si>
    <t>Alejandra Cooprisar</t>
  </si>
  <si>
    <t>Cooprisar</t>
  </si>
  <si>
    <t>Santa Rosa</t>
  </si>
  <si>
    <t>TERMALES SAN VICENTE</t>
  </si>
  <si>
    <t>Angela Ramirez</t>
  </si>
  <si>
    <t>Cra 5 no 22-15 ed leon palace 201</t>
  </si>
  <si>
    <t>Horario</t>
  </si>
  <si>
    <t>7:30 am a  5 pm</t>
  </si>
  <si>
    <t>8:00 am a 5 pm</t>
  </si>
  <si>
    <t>Gestion Vial Integral</t>
  </si>
  <si>
    <t>Calarca</t>
  </si>
  <si>
    <t>Pago</t>
  </si>
  <si>
    <t>Adriana Idarraga</t>
  </si>
  <si>
    <t>Megacentro Pereira</t>
  </si>
  <si>
    <t xml:space="preserve">Cra 18 No. </t>
  </si>
  <si>
    <t>Brasileriro Rodizio</t>
  </si>
  <si>
    <t>12 PM A 5 PM</t>
  </si>
  <si>
    <t>seNA</t>
  </si>
  <si>
    <t>ALEXANDER 3122734792 VANESSA 3146442630</t>
  </si>
  <si>
    <t>FECHA2</t>
  </si>
  <si>
    <t xml:space="preserve">Suma de COMISIÓN </t>
  </si>
  <si>
    <t>FACTURADO</t>
  </si>
  <si>
    <t>(en blanco)</t>
  </si>
  <si>
    <t>pago</t>
  </si>
  <si>
    <t>No pago</t>
  </si>
  <si>
    <t>Corporación de servvicios profesionaes</t>
  </si>
  <si>
    <t>cra 12 no 11 14 2</t>
  </si>
  <si>
    <t>7am a 5pm</t>
  </si>
  <si>
    <t>Santa Rosa a Ukumari</t>
  </si>
  <si>
    <t>Facturado</t>
  </si>
  <si>
    <t>Cesar alvis</t>
  </si>
  <si>
    <t>Liborio</t>
  </si>
  <si>
    <t>Alvaro Palacio</t>
  </si>
  <si>
    <t>Pan Viejo</t>
  </si>
  <si>
    <t>julian gonzales</t>
  </si>
  <si>
    <t>JAMES</t>
  </si>
  <si>
    <t>JHON</t>
  </si>
  <si>
    <t>Colegio Asuncion</t>
  </si>
  <si>
    <t>Julian Enrique Arbelaez</t>
  </si>
  <si>
    <t xml:space="preserve">Cra 3 19-38 </t>
  </si>
  <si>
    <t>Pereira -  Parque del Café</t>
  </si>
  <si>
    <t>G3 travel</t>
  </si>
  <si>
    <t>Harold Arias</t>
  </si>
  <si>
    <t>Pereira -  Km 3 Via a la virginia Viterbo</t>
  </si>
  <si>
    <t>Gustavo</t>
  </si>
  <si>
    <t>Mari Luz Marin</t>
  </si>
  <si>
    <t>Armetales</t>
  </si>
  <si>
    <t>Calle 17 16b-9 Pereira</t>
  </si>
  <si>
    <t>12:30 pm a 8:30 pm</t>
  </si>
  <si>
    <t>8 a 5 pm</t>
  </si>
  <si>
    <t>Pereira - Salento</t>
  </si>
  <si>
    <t>Bus</t>
  </si>
  <si>
    <t>3350691 x 2</t>
  </si>
  <si>
    <t>Anticipo</t>
  </si>
  <si>
    <t>ORF</t>
  </si>
  <si>
    <t>Pereira -  Virginia</t>
  </si>
  <si>
    <t>Pereira- Paeque del Café</t>
  </si>
  <si>
    <t>Buseta</t>
  </si>
  <si>
    <t>Jhon Jaime Franco</t>
  </si>
  <si>
    <t>Maria Dolorosa</t>
  </si>
  <si>
    <t>Calle 33 con 8 bis</t>
  </si>
  <si>
    <t>Pereira - Atraer</t>
  </si>
  <si>
    <t>Sandra Ramirez Torres</t>
  </si>
  <si>
    <t>8 a 4.30pm</t>
  </si>
  <si>
    <t>Gloria Amparo Arenas</t>
  </si>
  <si>
    <t xml:space="preserve">certiredes </t>
  </si>
  <si>
    <t xml:space="preserve">centenario </t>
  </si>
  <si>
    <t>7:30 am a 6 pm</t>
  </si>
  <si>
    <t>administrativo.pereira@certiredes.com</t>
  </si>
  <si>
    <t>Pereira - cerritos</t>
  </si>
  <si>
    <t>Blanca Isabel serna</t>
  </si>
  <si>
    <t xml:space="preserve">la primavera Mz b Casa 12 playa rica </t>
  </si>
  <si>
    <t xml:space="preserve">10 am a 6 pm </t>
  </si>
  <si>
    <t xml:space="preserve">Dosquebradas - parque ukumari </t>
  </si>
  <si>
    <t xml:space="preserve">facturado </t>
  </si>
  <si>
    <t>Pereira - UTP</t>
  </si>
  <si>
    <t>cr</t>
  </si>
  <si>
    <t>JC</t>
  </si>
  <si>
    <t>Marta Cecilia Cardona</t>
  </si>
  <si>
    <t>Servioptica</t>
  </si>
  <si>
    <t>Cra 5 #23-14</t>
  </si>
  <si>
    <t>Pereira - Bailarinas Montenegro</t>
  </si>
  <si>
    <t>3392166 DIANA ORTIZ</t>
  </si>
  <si>
    <t>128 Y 088</t>
  </si>
  <si>
    <t>DEBE</t>
  </si>
  <si>
    <t xml:space="preserve">mz b casa 12 la primavera playa rica </t>
  </si>
  <si>
    <t xml:space="preserve">10 a 6 pm </t>
  </si>
  <si>
    <t>3224210-3137363528</t>
  </si>
  <si>
    <t>facturado</t>
  </si>
  <si>
    <t>bus</t>
  </si>
  <si>
    <t xml:space="preserve">Cooprisar </t>
  </si>
  <si>
    <t>ravel tours</t>
  </si>
  <si>
    <t xml:space="preserve">7 a 6 pm </t>
  </si>
  <si>
    <t>santa rosa-dosquebradas</t>
  </si>
  <si>
    <t>13-12-206</t>
  </si>
  <si>
    <t>busetas -micro</t>
  </si>
  <si>
    <t>agencia de aduanas</t>
  </si>
  <si>
    <t>gloria yaneth velez</t>
  </si>
  <si>
    <t>cra 7 # 18-80</t>
  </si>
  <si>
    <t>gvelez@siap.com.co</t>
  </si>
  <si>
    <t xml:space="preserve">pereira-termales san vicente </t>
  </si>
  <si>
    <t>microbus</t>
  </si>
  <si>
    <t xml:space="preserve">paula Gonzalez </t>
  </si>
  <si>
    <t>caraangel s.a.s</t>
  </si>
  <si>
    <t>av. Sur # 23-169</t>
  </si>
  <si>
    <t xml:space="preserve">8 a 7 pm </t>
  </si>
  <si>
    <t>venta@proveaire.com</t>
  </si>
  <si>
    <t xml:space="preserve">Pereira-finca la valencia la palmilla -pereira </t>
  </si>
  <si>
    <t>microbuses</t>
  </si>
  <si>
    <t>408-438</t>
  </si>
  <si>
    <t>Felipe Londoño</t>
  </si>
  <si>
    <t>tokio - frailes -tokio d/das</t>
  </si>
  <si>
    <t>av,30 de agosto # 34-38</t>
  </si>
  <si>
    <t xml:space="preserve">9 a 3.30 pm </t>
  </si>
  <si>
    <t xml:space="preserve">11 a 8 pm </t>
  </si>
  <si>
    <t xml:space="preserve">8 a 4 pm </t>
  </si>
  <si>
    <t>santa rosa -ukumari</t>
  </si>
  <si>
    <t>19-12-2016q</t>
  </si>
  <si>
    <t>buses- buseta</t>
  </si>
  <si>
    <t xml:space="preserve">andres felipe calle </t>
  </si>
  <si>
    <t>calle 78 # 24b-08</t>
  </si>
  <si>
    <t>2-5 pm</t>
  </si>
  <si>
    <t>morelia-altagracia-arabia</t>
  </si>
  <si>
    <t>701-408-516 -2542</t>
  </si>
  <si>
    <t>700-651-fredy</t>
  </si>
  <si>
    <t>641-373-813</t>
  </si>
  <si>
    <t>641-250000   373-250.000  813-260.000</t>
  </si>
  <si>
    <t>debe</t>
  </si>
  <si>
    <t xml:space="preserve">HENRRY RUTAS </t>
  </si>
  <si>
    <t>MILENA</t>
  </si>
  <si>
    <t xml:space="preserve">JORGE ALZATE </t>
  </si>
  <si>
    <t>PARMALAT</t>
  </si>
  <si>
    <t xml:space="preserve">DIAG. 182 # 20-84 </t>
  </si>
  <si>
    <t>5AM-4 PM</t>
  </si>
  <si>
    <t>JORGE_ALZATE@PARMALAT.COM.CO</t>
  </si>
  <si>
    <t>PEREIRA-CALI</t>
  </si>
  <si>
    <t>NT</t>
  </si>
  <si>
    <t>JENNY ECHEVERRY</t>
  </si>
  <si>
    <t>SU ESPACIO INTEGRAL</t>
  </si>
  <si>
    <t>AV.SUR # 25-73</t>
  </si>
  <si>
    <t>7:30 A 6 PM</t>
  </si>
  <si>
    <t>ADMINISTRACION@SUESPACIOINTEGRAL.COM</t>
  </si>
  <si>
    <t>PEREIRA-PARQUE DEL CAFÉ MONTENEGRO</t>
  </si>
  <si>
    <t xml:space="preserve">VIVIANA ROJAS </t>
  </si>
  <si>
    <t>COOEDUCAR</t>
  </si>
  <si>
    <t xml:space="preserve">CALLE 23 ENTRE 4 Y 5 </t>
  </si>
  <si>
    <t>7:30 A 5 PM</t>
  </si>
  <si>
    <t>SERVICIOSSOCIALES@COOEDUCAR.COM</t>
  </si>
  <si>
    <t>PEREIRA-LAS BAILARINAS</t>
  </si>
  <si>
    <t>CYFO COMUNICACIONES</t>
  </si>
  <si>
    <t xml:space="preserve">CRA 2 PARQUE INDUSTRIAL LA BADEA MZ 2 BODEGA 2 </t>
  </si>
  <si>
    <t>9 A 7 PM</t>
  </si>
  <si>
    <t>PEREIRA-FINCA SAN JORGE VIA CERRITOS</t>
  </si>
  <si>
    <t>PEREIRA FINCA SAN JORGE VIA CERRITOS</t>
  </si>
  <si>
    <t xml:space="preserve"> microbus</t>
  </si>
  <si>
    <t>busetas</t>
  </si>
  <si>
    <t>Guillermo Marin</t>
  </si>
  <si>
    <t xml:space="preserve">Olga Lucia Gonzalez </t>
  </si>
  <si>
    <t>pereira-salento</t>
  </si>
  <si>
    <t>8 a 8 pm</t>
  </si>
  <si>
    <t xml:space="preserve">cra 21 # 44-41 sanfernando d/das </t>
  </si>
  <si>
    <t xml:space="preserve">8.30 a6 pm </t>
  </si>
  <si>
    <t xml:space="preserve">buseta </t>
  </si>
  <si>
    <t xml:space="preserve">JC </t>
  </si>
  <si>
    <t>pereira -buga</t>
  </si>
  <si>
    <t>Asesor de venta: Alba Marina Benjumea Alzate</t>
  </si>
  <si>
    <t>Alba Marina Benjumea ,  teléfono: 3335401, célular 3148372049, E-mail: sgiroyalexpress@gmail.com</t>
  </si>
  <si>
    <t xml:space="preserve"> </t>
  </si>
  <si>
    <t>NOMBRE CONTACTO</t>
  </si>
  <si>
    <t>METROPOLITANA</t>
  </si>
  <si>
    <t>Célular: 3226888228</t>
  </si>
  <si>
    <t>DOSQUEBRADAS-RICAURTE</t>
  </si>
  <si>
    <t>DOSQUEBRADAS-PIRAMIDEZ ZARAGOZA</t>
  </si>
  <si>
    <t>SANTA ROSA-DOSQUEBRADAS</t>
  </si>
  <si>
    <t>DOSQUEBRADAS ATRAER</t>
  </si>
  <si>
    <t>CATALINA OCHOA HENAO</t>
  </si>
  <si>
    <t>KR 14 N 11-29 SANTA ROSA</t>
  </si>
  <si>
    <t>3164687053-3183398672</t>
  </si>
  <si>
    <t>coordinacion.fundacion3@cooperativalarosa.coop</t>
  </si>
  <si>
    <t>Domingo 23 de abril de 2017
6:30 am Sonesta al hotel hacienda Malabar regreso 10:00pm
Lunes 24 de abril de 2017
7:00 am Sonesta al Liceo Ingles regreso 4:00pm.
Martes 25 de abril de 2017
7:00 am Sonesta al Liceo Ingles regreso 4:00pm.
Miércoles 26 de abril  de 2017
7:00 am Sonesta al Liceo Ingles regreso 4:00pm.
6:00 pm Sonesta a la Circunvalar regreso 9:30pm.</t>
  </si>
  <si>
    <t>NATALIA DELGADO ROJAS</t>
  </si>
  <si>
    <t>ndelgado@liceoingles.edu.co</t>
  </si>
  <si>
    <t>FELIPE URIBE MEJIA</t>
  </si>
  <si>
    <t>Cra. 12 #3-23</t>
  </si>
  <si>
    <t>314 8881606</t>
  </si>
  <si>
    <t>CALI</t>
  </si>
  <si>
    <t>MICRO</t>
  </si>
  <si>
    <t>78-0001</t>
  </si>
  <si>
    <t>78-0002</t>
  </si>
  <si>
    <t>82-0001</t>
  </si>
  <si>
    <t>106-0001</t>
  </si>
  <si>
    <t>FUNDACION LICEO INGLES</t>
  </si>
  <si>
    <t>TRANSPORTE TURISTICO TERRESTRE AUTOMOTOR SEGUN LA SIGUIENTE DESCRIPCION</t>
  </si>
  <si>
    <t>Gracias por hacer negocios con nosotros!A15</t>
  </si>
  <si>
    <t>SEGUN 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</si>
</sst>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0.000%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\ * #,##0_);_(&quot;$&quot;\ * \(#,##0\);_(&quot;$&quot;\ * &quot;-&quot;??_);_(@_)"/>
  </numFmts>
  <fonts count="46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sz val="11"/>
      <color indexed="9"/>
      <name val="Trebuchet MS"/>
      <family val="2"/>
      <scheme val="minor"/>
    </font>
    <font>
      <sz val="11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1"/>
      <name val="Trebuchet MS"/>
      <family val="2"/>
      <scheme val="minor"/>
    </font>
    <font>
      <sz val="10"/>
      <color theme="3"/>
      <name val="Trebuchet MS"/>
      <family val="2"/>
      <scheme val="minor"/>
    </font>
    <font>
      <b/>
      <sz val="20"/>
      <color rgb="FF00B050"/>
      <name val="Arial"/>
      <family val="2"/>
      <scheme val="major"/>
    </font>
    <font>
      <b/>
      <sz val="26"/>
      <color rgb="FF00B050"/>
      <name val="Arial"/>
      <family val="2"/>
      <scheme val="major"/>
    </font>
    <font>
      <b/>
      <sz val="20"/>
      <color rgb="FF00B050"/>
      <name val="Arial"/>
      <family val="2"/>
    </font>
    <font>
      <sz val="10"/>
      <color rgb="FF00B050"/>
      <name val="Trebuchet MS"/>
      <family val="2"/>
      <scheme val="minor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0"/>
      <name val="Trebuchet MS"/>
      <family val="2"/>
    </font>
    <font>
      <b/>
      <sz val="22"/>
      <color rgb="FF92D050"/>
      <name val="Arial"/>
      <family val="2"/>
      <scheme val="major"/>
    </font>
    <font>
      <b/>
      <sz val="11"/>
      <name val="Arial"/>
      <family val="1"/>
      <scheme val="major"/>
    </font>
    <font>
      <b/>
      <sz val="10"/>
      <name val="Arial"/>
      <family val="1"/>
      <scheme val="major"/>
    </font>
    <font>
      <sz val="10"/>
      <color theme="0"/>
      <name val="Trebuchet MS"/>
      <family val="2"/>
      <scheme val="minor"/>
    </font>
    <font>
      <sz val="20"/>
      <name val="Trebuchet MS"/>
      <family val="2"/>
    </font>
    <font>
      <sz val="22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sz val="10"/>
      <name val="Blacksword"/>
      <family val="3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44" fillId="0" borderId="0" applyFont="0" applyFill="0" applyBorder="0" applyAlignment="0" applyProtection="0"/>
  </cellStyleXfs>
  <cellXfs count="187">
    <xf numFmtId="0" fontId="0" fillId="0" borderId="0" xfId="0"/>
    <xf numFmtId="0" fontId="21" fillId="0" borderId="0" xfId="0" applyFont="1"/>
    <xf numFmtId="0" fontId="22" fillId="0" borderId="0" xfId="28" applyNumberFormat="1" applyFont="1" applyFill="1" applyAlignment="1">
      <alignment horizontal="left"/>
    </xf>
    <xf numFmtId="0" fontId="21" fillId="0" borderId="0" xfId="0" applyFont="1" applyProtection="1">
      <protection locked="0"/>
    </xf>
    <xf numFmtId="14" fontId="21" fillId="0" borderId="10" xfId="0" applyNumberFormat="1" applyFont="1" applyFill="1" applyBorder="1" applyAlignment="1" applyProtection="1">
      <alignment horizontal="center"/>
      <protection locked="0"/>
    </xf>
    <xf numFmtId="0" fontId="24" fillId="0" borderId="0" xfId="35" applyFont="1" applyAlignment="1" applyProtection="1"/>
    <xf numFmtId="0" fontId="25" fillId="0" borderId="0" xfId="0" applyFont="1" applyBorder="1"/>
    <xf numFmtId="0" fontId="21" fillId="0" borderId="0" xfId="0" applyFont="1" applyBorder="1"/>
    <xf numFmtId="166" fontId="21" fillId="0" borderId="0" xfId="0" applyNumberFormat="1" applyFont="1" applyFill="1" applyBorder="1"/>
    <xf numFmtId="0" fontId="26" fillId="0" borderId="0" xfId="0" applyFont="1"/>
    <xf numFmtId="0" fontId="21" fillId="0" borderId="0" xfId="0" applyFont="1" applyAlignment="1" applyProtection="1">
      <protection locked="0"/>
    </xf>
    <xf numFmtId="0" fontId="21" fillId="0" borderId="0" xfId="0" applyFont="1" applyFill="1" applyAlignment="1">
      <alignment horizontal="right" indent="1"/>
    </xf>
    <xf numFmtId="0" fontId="28" fillId="0" borderId="0" xfId="0" applyFont="1"/>
    <xf numFmtId="0" fontId="29" fillId="0" borderId="0" xfId="0" applyFont="1"/>
    <xf numFmtId="0" fontId="33" fillId="0" borderId="0" xfId="0" applyFont="1" applyProtection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Alignment="1" applyProtection="1">
      <alignment horizontal="left" vertical="center" indent="5"/>
      <protection locked="0"/>
    </xf>
    <xf numFmtId="0" fontId="30" fillId="0" borderId="0" xfId="0" applyFont="1" applyAlignment="1">
      <alignment horizontal="right"/>
    </xf>
    <xf numFmtId="0" fontId="3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33" fillId="0" borderId="0" xfId="0" applyFont="1" applyBorder="1" applyProtection="1"/>
    <xf numFmtId="167" fontId="21" fillId="0" borderId="0" xfId="0" applyNumberFormat="1" applyFont="1" applyBorder="1" applyProtection="1">
      <protection locked="0"/>
    </xf>
    <xf numFmtId="0" fontId="29" fillId="0" borderId="0" xfId="0" applyFont="1" applyBorder="1"/>
    <xf numFmtId="14" fontId="21" fillId="0" borderId="0" xfId="0" applyNumberFormat="1" applyFont="1"/>
    <xf numFmtId="0" fontId="21" fillId="0" borderId="0" xfId="0" applyFont="1" applyFill="1" applyBorder="1" applyProtection="1">
      <protection locked="0"/>
    </xf>
    <xf numFmtId="0" fontId="0" fillId="0" borderId="10" xfId="0" applyBorder="1"/>
    <xf numFmtId="14" fontId="0" fillId="0" borderId="10" xfId="0" applyNumberFormat="1" applyBorder="1"/>
    <xf numFmtId="0" fontId="32" fillId="0" borderId="0" xfId="0" applyFont="1" applyAlignment="1" applyProtection="1">
      <alignment vertical="center"/>
      <protection locked="0"/>
    </xf>
    <xf numFmtId="0" fontId="36" fillId="22" borderId="1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168" fontId="0" fillId="0" borderId="10" xfId="28" applyNumberFormat="1" applyFont="1" applyBorder="1" applyAlignment="1">
      <alignment vertical="center" wrapText="1"/>
    </xf>
    <xf numFmtId="168" fontId="0" fillId="0" borderId="10" xfId="28" applyNumberFormat="1" applyFont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168" fontId="21" fillId="0" borderId="12" xfId="28" applyNumberFormat="1" applyFont="1" applyFill="1" applyBorder="1" applyAlignment="1" applyProtection="1">
      <alignment vertical="center"/>
    </xf>
    <xf numFmtId="169" fontId="23" fillId="20" borderId="0" xfId="0" applyNumberFormat="1" applyFont="1" applyFill="1" applyAlignment="1">
      <alignment horizontal="right"/>
    </xf>
    <xf numFmtId="0" fontId="40" fillId="0" borderId="0" xfId="0" applyFont="1" applyBorder="1" applyAlignment="1">
      <alignment horizontal="right" indent="1"/>
    </xf>
    <xf numFmtId="14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Border="1"/>
    <xf numFmtId="14" fontId="0" fillId="0" borderId="10" xfId="0" applyNumberFormat="1" applyBorder="1" applyAlignment="1">
      <alignment horizontal="left" vertical="center" wrapText="1"/>
    </xf>
    <xf numFmtId="14" fontId="0" fillId="0" borderId="10" xfId="0" applyNumberFormat="1" applyBorder="1" applyAlignment="1">
      <alignment wrapText="1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24" xfId="0" applyBorder="1" applyAlignment="1">
      <alignment horizontal="center" wrapText="1"/>
    </xf>
    <xf numFmtId="0" fontId="2" fillId="0" borderId="10" xfId="35" applyBorder="1" applyAlignment="1" applyProtection="1">
      <alignment vertical="center" wrapText="1"/>
    </xf>
    <xf numFmtId="168" fontId="0" fillId="0" borderId="10" xfId="0" applyNumberFormat="1" applyBorder="1" applyAlignment="1">
      <alignment vertical="center" wrapText="1"/>
    </xf>
    <xf numFmtId="168" fontId="0" fillId="0" borderId="10" xfId="28" applyNumberFormat="1" applyFont="1" applyBorder="1" applyAlignment="1">
      <alignment horizontal="center" vertical="center" wrapText="1"/>
    </xf>
    <xf numFmtId="168" fontId="0" fillId="0" borderId="10" xfId="28" applyNumberFormat="1" applyFont="1" applyBorder="1" applyAlignment="1">
      <alignment horizontal="center" wrapText="1"/>
    </xf>
    <xf numFmtId="14" fontId="0" fillId="0" borderId="10" xfId="0" applyNumberFormat="1" applyBorder="1" applyAlignment="1">
      <alignment vertical="center" wrapText="1"/>
    </xf>
    <xf numFmtId="14" fontId="36" fillId="22" borderId="10" xfId="28" applyNumberFormat="1" applyFont="1" applyFill="1" applyBorder="1" applyAlignment="1">
      <alignment horizontal="center" vertical="center" wrapText="1"/>
    </xf>
    <xf numFmtId="14" fontId="0" fillId="0" borderId="10" xfId="28" applyNumberFormat="1" applyFont="1" applyBorder="1" applyAlignment="1">
      <alignment horizontal="center" vertical="center" wrapText="1"/>
    </xf>
    <xf numFmtId="14" fontId="0" fillId="0" borderId="10" xfId="28" applyNumberFormat="1" applyFont="1" applyBorder="1" applyAlignment="1">
      <alignment horizontal="center" wrapText="1"/>
    </xf>
    <xf numFmtId="0" fontId="41" fillId="0" borderId="10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center" wrapText="1"/>
    </xf>
    <xf numFmtId="0" fontId="43" fillId="0" borderId="10" xfId="0" applyFont="1" applyBorder="1" applyAlignment="1">
      <alignment vertical="center" wrapText="1"/>
    </xf>
    <xf numFmtId="14" fontId="0" fillId="0" borderId="0" xfId="0" applyNumberFormat="1" applyBorder="1" applyAlignment="1">
      <alignment horizontal="center" wrapText="1"/>
    </xf>
    <xf numFmtId="168" fontId="36" fillId="22" borderId="23" xfId="28" applyNumberFormat="1" applyFont="1" applyFill="1" applyBorder="1" applyAlignment="1">
      <alignment horizontal="center" vertical="center" wrapText="1"/>
    </xf>
    <xf numFmtId="0" fontId="36" fillId="22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10" xfId="0" quotePrefix="1" applyBorder="1" applyAlignment="1">
      <alignment vertical="center" wrapText="1"/>
    </xf>
    <xf numFmtId="0" fontId="0" fillId="0" borderId="0" xfId="0" applyAlignment="1">
      <alignment horizontal="left"/>
    </xf>
    <xf numFmtId="168" fontId="21" fillId="0" borderId="0" xfId="0" applyNumberFormat="1" applyFont="1"/>
    <xf numFmtId="168" fontId="35" fillId="0" borderId="0" xfId="0" applyNumberFormat="1" applyFont="1" applyAlignment="1">
      <alignment vertical="center"/>
    </xf>
    <xf numFmtId="168" fontId="0" fillId="0" borderId="10" xfId="0" applyNumberFormat="1" applyBorder="1" applyAlignment="1">
      <alignment horizontal="center" vertical="center" wrapText="1"/>
    </xf>
    <xf numFmtId="0" fontId="21" fillId="0" borderId="25" xfId="0" applyFont="1" applyBorder="1"/>
    <xf numFmtId="0" fontId="39" fillId="21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168" fontId="0" fillId="0" borderId="24" xfId="28" applyNumberFormat="1" applyFont="1" applyBorder="1" applyAlignment="1">
      <alignment wrapText="1"/>
    </xf>
    <xf numFmtId="168" fontId="0" fillId="0" borderId="24" xfId="28" applyNumberFormat="1" applyFont="1" applyBorder="1" applyAlignment="1">
      <alignment horizontal="center" wrapText="1"/>
    </xf>
    <xf numFmtId="14" fontId="0" fillId="0" borderId="24" xfId="28" applyNumberFormat="1" applyFont="1" applyBorder="1" applyAlignment="1">
      <alignment horizontal="center" wrapText="1"/>
    </xf>
    <xf numFmtId="168" fontId="0" fillId="0" borderId="24" xfId="28" applyNumberFormat="1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0" borderId="0" xfId="35" applyAlignment="1" applyProtection="1"/>
    <xf numFmtId="168" fontId="21" fillId="0" borderId="24" xfId="28" applyNumberFormat="1" applyFont="1" applyFill="1" applyBorder="1" applyAlignment="1" applyProtection="1">
      <alignment vertical="center"/>
    </xf>
    <xf numFmtId="168" fontId="21" fillId="0" borderId="13" xfId="28" applyNumberFormat="1" applyFont="1" applyFill="1" applyBorder="1" applyAlignment="1" applyProtection="1">
      <alignment vertical="center"/>
    </xf>
    <xf numFmtId="0" fontId="2" fillId="0" borderId="10" xfId="35" applyBorder="1" applyAlignment="1" applyProtection="1">
      <alignment wrapText="1"/>
    </xf>
    <xf numFmtId="14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10" xfId="0" applyNumberFormat="1" applyBorder="1" applyAlignment="1">
      <alignment wrapText="1"/>
    </xf>
    <xf numFmtId="0" fontId="21" fillId="0" borderId="14" xfId="0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 applyProtection="1">
      <alignment horizontal="center" vertical="center"/>
      <protection locked="0"/>
    </xf>
    <xf numFmtId="0" fontId="21" fillId="0" borderId="14" xfId="28" applyNumberFormat="1" applyFont="1" applyFill="1" applyBorder="1" applyAlignment="1" applyProtection="1">
      <alignment horizontal="center" vertical="center" wrapText="1"/>
      <protection locked="0"/>
    </xf>
    <xf numFmtId="0" fontId="21" fillId="0" borderId="19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21" fillId="0" borderId="17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/>
    </xf>
    <xf numFmtId="0" fontId="36" fillId="22" borderId="10" xfId="0" applyFont="1" applyFill="1" applyBorder="1" applyAlignment="1">
      <alignment horizontal="center" vertical="center" wrapText="1"/>
    </xf>
    <xf numFmtId="0" fontId="36" fillId="22" borderId="10" xfId="0" applyFont="1" applyFill="1" applyBorder="1" applyAlignment="1">
      <alignment vertical="center" wrapText="1"/>
    </xf>
    <xf numFmtId="168" fontId="36" fillId="22" borderId="10" xfId="28" applyNumberFormat="1" applyFont="1" applyFill="1" applyBorder="1" applyAlignment="1">
      <alignment vertical="center" wrapText="1"/>
    </xf>
    <xf numFmtId="0" fontId="0" fillId="0" borderId="0" xfId="0" pivotButton="1"/>
    <xf numFmtId="168" fontId="0" fillId="0" borderId="0" xfId="0" applyNumberFormat="1"/>
    <xf numFmtId="1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168" fontId="0" fillId="0" borderId="10" xfId="28" applyNumberFormat="1" applyFont="1" applyFill="1" applyBorder="1" applyAlignment="1">
      <alignment horizontal="center" vertical="center" wrapText="1"/>
    </xf>
    <xf numFmtId="14" fontId="0" fillId="0" borderId="10" xfId="28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wrapText="1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>
      <alignment horizontal="left"/>
    </xf>
    <xf numFmtId="168" fontId="0" fillId="0" borderId="10" xfId="28" applyNumberFormat="1" applyFont="1" applyFill="1" applyBorder="1" applyAlignment="1">
      <alignment horizontal="center" wrapText="1"/>
    </xf>
    <xf numFmtId="14" fontId="0" fillId="0" borderId="10" xfId="28" applyNumberFormat="1" applyFont="1" applyFill="1" applyBorder="1" applyAlignment="1">
      <alignment horizontal="center" wrapText="1"/>
    </xf>
    <xf numFmtId="168" fontId="0" fillId="0" borderId="10" xfId="28" applyNumberFormat="1" applyFont="1" applyFill="1" applyBorder="1" applyAlignment="1">
      <alignment wrapText="1"/>
    </xf>
    <xf numFmtId="0" fontId="36" fillId="22" borderId="10" xfId="0" applyFont="1" applyFill="1" applyBorder="1" applyAlignment="1">
      <alignment horizontal="center" vertical="center" wrapText="1"/>
    </xf>
    <xf numFmtId="168" fontId="36" fillId="22" borderId="10" xfId="28" applyNumberFormat="1" applyFont="1" applyFill="1" applyBorder="1" applyAlignment="1">
      <alignment horizontal="center" vertical="center" wrapText="1"/>
    </xf>
    <xf numFmtId="0" fontId="36" fillId="22" borderId="24" xfId="0" applyFont="1" applyFill="1" applyBorder="1" applyAlignment="1">
      <alignment vertical="center" wrapText="1"/>
    </xf>
    <xf numFmtId="0" fontId="36" fillId="22" borderId="21" xfId="0" applyFont="1" applyFill="1" applyBorder="1" applyAlignment="1">
      <alignment vertical="center" wrapText="1"/>
    </xf>
    <xf numFmtId="0" fontId="36" fillId="22" borderId="23" xfId="0" applyFont="1" applyFill="1" applyBorder="1" applyAlignment="1">
      <alignment vertical="center" wrapText="1"/>
    </xf>
    <xf numFmtId="168" fontId="36" fillId="22" borderId="24" xfId="28" applyNumberFormat="1" applyFont="1" applyFill="1" applyBorder="1" applyAlignment="1">
      <alignment vertical="center" wrapText="1"/>
    </xf>
    <xf numFmtId="0" fontId="36" fillId="22" borderId="22" xfId="0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170" fontId="0" fillId="0" borderId="0" xfId="44" applyNumberFormat="1" applyFont="1"/>
    <xf numFmtId="170" fontId="0" fillId="0" borderId="0" xfId="0" applyNumberFormat="1"/>
    <xf numFmtId="0" fontId="41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wrapText="1"/>
    </xf>
    <xf numFmtId="3" fontId="0" fillId="0" borderId="10" xfId="0" applyNumberFormat="1" applyBorder="1" applyAlignment="1">
      <alignment wrapText="1"/>
    </xf>
    <xf numFmtId="16" fontId="0" fillId="0" borderId="10" xfId="0" applyNumberFormat="1" applyBorder="1" applyAlignment="1">
      <alignment horizontal="center" wrapText="1"/>
    </xf>
    <xf numFmtId="0" fontId="36" fillId="22" borderId="23" xfId="0" applyFont="1" applyFill="1" applyBorder="1" applyAlignment="1">
      <alignment horizontal="center" vertical="center"/>
    </xf>
    <xf numFmtId="0" fontId="36" fillId="22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168" fontId="0" fillId="0" borderId="0" xfId="28" applyNumberFormat="1" applyFont="1" applyBorder="1" applyAlignment="1">
      <alignment wrapText="1"/>
    </xf>
    <xf numFmtId="168" fontId="0" fillId="0" borderId="0" xfId="28" applyNumberFormat="1" applyFont="1" applyBorder="1" applyAlignment="1">
      <alignment horizontal="center" wrapText="1"/>
    </xf>
    <xf numFmtId="14" fontId="0" fillId="0" borderId="0" xfId="28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45" fillId="0" borderId="0" xfId="0" applyFont="1" applyBorder="1" applyAlignment="1">
      <alignment wrapText="1"/>
    </xf>
    <xf numFmtId="0" fontId="21" fillId="0" borderId="19" xfId="0" applyFont="1" applyFill="1" applyBorder="1" applyAlignment="1" applyProtection="1">
      <alignment vertical="center" wrapText="1"/>
      <protection locked="0"/>
    </xf>
    <xf numFmtId="0" fontId="21" fillId="0" borderId="20" xfId="0" applyFont="1" applyFill="1" applyBorder="1" applyAlignment="1" applyProtection="1">
      <alignment vertical="center" wrapText="1"/>
      <protection locked="0"/>
    </xf>
    <xf numFmtId="0" fontId="21" fillId="0" borderId="14" xfId="0" applyFont="1" applyFill="1" applyBorder="1" applyAlignment="1" applyProtection="1">
      <alignment vertical="center" wrapText="1"/>
      <protection locked="0"/>
    </xf>
    <xf numFmtId="0" fontId="21" fillId="0" borderId="15" xfId="0" applyFont="1" applyFill="1" applyBorder="1" applyAlignment="1" applyProtection="1">
      <alignment vertical="center" wrapText="1"/>
      <protection locked="0"/>
    </xf>
    <xf numFmtId="0" fontId="37" fillId="0" borderId="0" xfId="0" applyFont="1" applyFill="1" applyAlignment="1">
      <alignment horizontal="right"/>
    </xf>
    <xf numFmtId="0" fontId="39" fillId="21" borderId="19" xfId="0" applyFont="1" applyFill="1" applyBorder="1" applyAlignment="1">
      <alignment horizontal="center" vertical="center" wrapText="1"/>
    </xf>
    <xf numFmtId="0" fontId="39" fillId="21" borderId="20" xfId="0" applyFont="1" applyFill="1" applyBorder="1" applyAlignment="1">
      <alignment horizontal="center" vertical="center" wrapText="1"/>
    </xf>
    <xf numFmtId="0" fontId="23" fillId="0" borderId="0" xfId="0" applyFont="1" applyAlignment="1" applyProtection="1">
      <alignment horizontal="center" vertical="top"/>
      <protection locked="0"/>
    </xf>
    <xf numFmtId="0" fontId="21" fillId="0" borderId="19" xfId="0" applyFont="1" applyBorder="1" applyAlignment="1" applyProtection="1">
      <alignment horizontal="left" vertical="top"/>
      <protection locked="0"/>
    </xf>
    <xf numFmtId="0" fontId="21" fillId="0" borderId="11" xfId="0" applyFont="1" applyBorder="1" applyAlignment="1" applyProtection="1">
      <alignment horizontal="left" vertical="top"/>
      <protection locked="0"/>
    </xf>
    <xf numFmtId="0" fontId="21" fillId="0" borderId="20" xfId="0" applyFont="1" applyBorder="1" applyAlignment="1" applyProtection="1">
      <alignment horizontal="left" vertical="top"/>
      <protection locked="0"/>
    </xf>
    <xf numFmtId="0" fontId="21" fillId="0" borderId="14" xfId="0" applyFont="1" applyBorder="1" applyAlignment="1" applyProtection="1">
      <alignment horizontal="left" vertical="top"/>
      <protection locked="0"/>
    </xf>
    <xf numFmtId="0" fontId="21" fillId="0" borderId="0" xfId="0" applyFont="1" applyBorder="1" applyAlignment="1" applyProtection="1">
      <alignment horizontal="left" vertical="top"/>
      <protection locked="0"/>
    </xf>
    <xf numFmtId="0" fontId="21" fillId="0" borderId="15" xfId="0" applyFont="1" applyBorder="1" applyAlignment="1" applyProtection="1">
      <alignment horizontal="left" vertical="top"/>
      <protection locked="0"/>
    </xf>
    <xf numFmtId="0" fontId="21" fillId="0" borderId="16" xfId="0" applyFont="1" applyBorder="1" applyAlignment="1" applyProtection="1">
      <alignment horizontal="left" vertical="top" wrapText="1"/>
      <protection locked="0"/>
    </xf>
    <xf numFmtId="0" fontId="21" fillId="0" borderId="17" xfId="0" applyFont="1" applyBorder="1" applyAlignment="1" applyProtection="1">
      <alignment horizontal="left" vertical="top" wrapText="1"/>
      <protection locked="0"/>
    </xf>
    <xf numFmtId="0" fontId="21" fillId="0" borderId="18" xfId="0" applyFont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 applyProtection="1">
      <alignment horizontal="center"/>
      <protection locked="0"/>
    </xf>
    <xf numFmtId="0" fontId="27" fillId="0" borderId="0" xfId="0" applyFont="1" applyAlignment="1">
      <alignment horizontal="center"/>
    </xf>
    <xf numFmtId="0" fontId="21" fillId="0" borderId="14" xfId="0" applyFont="1" applyBorder="1" applyAlignment="1" applyProtection="1">
      <alignment horizontal="left" vertical="top" wrapText="1"/>
      <protection locked="0"/>
    </xf>
    <xf numFmtId="0" fontId="21" fillId="0" borderId="0" xfId="0" applyFont="1" applyBorder="1" applyAlignment="1" applyProtection="1">
      <alignment horizontal="left" vertical="top" wrapText="1"/>
      <protection locked="0"/>
    </xf>
    <xf numFmtId="0" fontId="21" fillId="0" borderId="15" xfId="0" applyFont="1" applyBorder="1" applyAlignment="1" applyProtection="1">
      <alignment horizontal="left" vertical="top" wrapText="1"/>
      <protection locked="0"/>
    </xf>
    <xf numFmtId="0" fontId="21" fillId="0" borderId="16" xfId="0" applyFont="1" applyFill="1" applyBorder="1" applyAlignment="1" applyProtection="1">
      <alignment vertical="center" wrapText="1"/>
      <protection locked="0"/>
    </xf>
    <xf numFmtId="0" fontId="21" fillId="0" borderId="18" xfId="0" applyFont="1" applyFill="1" applyBorder="1" applyAlignment="1" applyProtection="1">
      <alignment vertical="center" wrapText="1"/>
      <protection locked="0"/>
    </xf>
    <xf numFmtId="0" fontId="39" fillId="21" borderId="21" xfId="0" applyFont="1" applyFill="1" applyBorder="1" applyAlignment="1">
      <alignment horizontal="center"/>
    </xf>
    <xf numFmtId="0" fontId="39" fillId="21" borderId="22" xfId="0" applyFont="1" applyFill="1" applyBorder="1" applyAlignment="1">
      <alignment horizontal="center"/>
    </xf>
    <xf numFmtId="0" fontId="39" fillId="21" borderId="23" xfId="0" applyFont="1" applyFill="1" applyBorder="1" applyAlignment="1">
      <alignment horizontal="center"/>
    </xf>
    <xf numFmtId="0" fontId="38" fillId="21" borderId="0" xfId="0" applyFont="1" applyFill="1" applyBorder="1" applyAlignment="1">
      <alignment horizontal="center"/>
    </xf>
    <xf numFmtId="0" fontId="36" fillId="22" borderId="24" xfId="0" applyFont="1" applyFill="1" applyBorder="1" applyAlignment="1">
      <alignment horizontal="center" vertical="center" wrapText="1"/>
    </xf>
    <xf numFmtId="0" fontId="36" fillId="22" borderId="13" xfId="0" applyFont="1" applyFill="1" applyBorder="1" applyAlignment="1">
      <alignment horizontal="center" vertical="center" wrapText="1"/>
    </xf>
    <xf numFmtId="0" fontId="36" fillId="22" borderId="10" xfId="0" applyFont="1" applyFill="1" applyBorder="1" applyAlignment="1">
      <alignment horizontal="center" vertical="center" wrapText="1"/>
    </xf>
    <xf numFmtId="0" fontId="36" fillId="22" borderId="21" xfId="0" applyFont="1" applyFill="1" applyBorder="1" applyAlignment="1">
      <alignment horizontal="center" vertical="center" wrapText="1"/>
    </xf>
    <xf numFmtId="0" fontId="36" fillId="22" borderId="23" xfId="0" applyFont="1" applyFill="1" applyBorder="1" applyAlignment="1">
      <alignment horizontal="center" vertical="center" wrapText="1"/>
    </xf>
    <xf numFmtId="168" fontId="36" fillId="22" borderId="24" xfId="28" applyNumberFormat="1" applyFont="1" applyFill="1" applyBorder="1" applyAlignment="1">
      <alignment horizontal="center" vertical="center" wrapText="1"/>
    </xf>
    <xf numFmtId="168" fontId="36" fillId="22" borderId="13" xfId="28" applyNumberFormat="1" applyFont="1" applyFill="1" applyBorder="1" applyAlignment="1">
      <alignment horizontal="center" vertical="center" wrapText="1"/>
    </xf>
    <xf numFmtId="0" fontId="36" fillId="22" borderId="22" xfId="0" applyFont="1" applyFill="1" applyBorder="1" applyAlignment="1">
      <alignment horizontal="center" vertical="center" wrapText="1"/>
    </xf>
    <xf numFmtId="0" fontId="36" fillId="22" borderId="23" xfId="0" applyFont="1" applyFill="1" applyBorder="1" applyAlignment="1">
      <alignment horizontal="center" vertical="center"/>
    </xf>
    <xf numFmtId="0" fontId="36" fillId="22" borderId="10" xfId="0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45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30" builtinId="26" customBuiltin="1"/>
    <cellStyle name="Cálculo" xfId="26" builtinId="22" customBuiltin="1"/>
    <cellStyle name="Celda de comprobación" xfId="27" builtinId="23" customBuiltin="1"/>
    <cellStyle name="Celda vinculada" xfId="37" builtinId="24" customBuiltin="1"/>
    <cellStyle name="Encabezado 4" xfId="34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Hipervínculo" xfId="35" builtinId="8"/>
    <cellStyle name="Incorrecto" xfId="25" builtinId="27" customBuiltin="1"/>
    <cellStyle name="Millares" xfId="28" builtinId="3"/>
    <cellStyle name="Moneda" xfId="44" builtinId="4"/>
    <cellStyle name="Neutral" xfId="38" builtinId="28" customBuiltin="1"/>
    <cellStyle name="Normal" xfId="0" builtinId="0" customBuiltin="1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29" builtinId="53" customBuiltin="1"/>
    <cellStyle name="Título" xfId="41" builtinId="15" customBuiltin="1"/>
    <cellStyle name="Título 1" xfId="31" builtinId="16" customBuiltin="1"/>
    <cellStyle name="Título 2" xfId="32" builtinId="17" customBuiltin="1"/>
    <cellStyle name="Título 3" xfId="33" builtinId="18" customBuiltin="1"/>
    <cellStyle name="Total" xfId="42" builtinId="25" customBuiltin="1"/>
  </cellStyles>
  <dxfs count="942">
    <dxf>
      <numFmt numFmtId="170" formatCode="_(&quot;$&quot;\ * #,##0_);_(&quot;$&quot;\ * \(#,##0\);_(&quot;$&quot;\ * &quot;-&quot;??_);_(@_)"/>
    </dxf>
    <dxf>
      <numFmt numFmtId="170" formatCode="_(&quot;$&quot;\ * #,##0_);_(&quot;$&quot;\ * \(#,##0\);_(&quot;$&quot;\ * &quot;-&quot;??_);_(@_)"/>
    </dxf>
    <dxf>
      <numFmt numFmtId="170" formatCode="_(&quot;$&quot;\ * #,##0_);_(&quot;$&quot;\ * \(#,##0\);_(&quot;$&quot;\ * &quot;-&quot;??_);_(@_)"/>
    </dxf>
    <dxf>
      <numFmt numFmtId="170" formatCode="_(&quot;$&quot;\ * #,##0_);_(&quot;$&quot;\ * \(#,##0\);_(&quot;$&quot;\ * &quot;-&quot;??_);_(@_)"/>
    </dxf>
    <dxf>
      <numFmt numFmtId="168" formatCode="_(* #,##0_);_(* \(#,##0\);_(* &quot;-&quot;??_);_(@_)"/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[ARCHIVO TURISMO.xlsx]INFO_ALBA 2016!Tabla 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INFORME</a:t>
            </a:r>
            <a:r>
              <a:rPr lang="es-ES" baseline="0"/>
              <a:t> GESTIÓN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JUNIO-OCTUBRE 2016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'INFO_ALBA 2016'!$B$3</c:f>
              <c:strCache>
                <c:ptCount val="1"/>
                <c:pt idx="0">
                  <c:v>Suma de VALOR SERVICIO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'INFO_ALBA 2016'!$A$4:$A$7</c:f>
              <c:strCache>
                <c:ptCount val="3"/>
                <c:pt idx="0">
                  <c:v>ASOCIADO</c:v>
                </c:pt>
                <c:pt idx="1">
                  <c:v>ROYAL EXPRESS</c:v>
                </c:pt>
                <c:pt idx="2">
                  <c:v>SUBCONTRATADO</c:v>
                </c:pt>
              </c:strCache>
            </c:strRef>
          </c:cat>
          <c:val>
            <c:numRef>
              <c:f>'INFO_ALBA 2016'!$B$4:$B$7</c:f>
              <c:numCache>
                <c:formatCode>_(* #,##0_);_(* \(#,##0\);_(* "-"??_);_(@_)</c:formatCode>
                <c:ptCount val="3"/>
                <c:pt idx="0">
                  <c:v>9120000</c:v>
                </c:pt>
                <c:pt idx="1">
                  <c:v>18710000</c:v>
                </c:pt>
                <c:pt idx="2">
                  <c:v>17550000</c:v>
                </c:pt>
              </c:numCache>
            </c:numRef>
          </c:val>
        </c:ser>
        <c:ser>
          <c:idx val="1"/>
          <c:order val="1"/>
          <c:tx>
            <c:strRef>
              <c:f>'INFO_ALBA 2016'!$C$3</c:f>
              <c:strCache>
                <c:ptCount val="1"/>
                <c:pt idx="0">
                  <c:v>Suma de PAGO CONDUCTOR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'INFO_ALBA 2016'!$A$4:$A$7</c:f>
              <c:strCache>
                <c:ptCount val="3"/>
                <c:pt idx="0">
                  <c:v>ASOCIADO</c:v>
                </c:pt>
                <c:pt idx="1">
                  <c:v>ROYAL EXPRESS</c:v>
                </c:pt>
                <c:pt idx="2">
                  <c:v>SUBCONTRATADO</c:v>
                </c:pt>
              </c:strCache>
            </c:strRef>
          </c:cat>
          <c:val>
            <c:numRef>
              <c:f>'INFO_ALBA 2016'!$C$4:$C$7</c:f>
              <c:numCache>
                <c:formatCode>_(* #,##0_);_(* \(#,##0\);_(* "-"??_);_(@_)</c:formatCode>
                <c:ptCount val="3"/>
                <c:pt idx="0">
                  <c:v>8317000</c:v>
                </c:pt>
                <c:pt idx="1">
                  <c:v>9240213</c:v>
                </c:pt>
                <c:pt idx="2">
                  <c:v>15499999.98</c:v>
                </c:pt>
              </c:numCache>
            </c:numRef>
          </c:val>
        </c:ser>
        <c:ser>
          <c:idx val="2"/>
          <c:order val="2"/>
          <c:tx>
            <c:strRef>
              <c:f>'INFO_ALBA 2016'!$D$3</c:f>
              <c:strCache>
                <c:ptCount val="1"/>
                <c:pt idx="0">
                  <c:v>Suma de UTILIDAD ROYAL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'INFO_ALBA 2016'!$A$4:$A$7</c:f>
              <c:strCache>
                <c:ptCount val="3"/>
                <c:pt idx="0">
                  <c:v>ASOCIADO</c:v>
                </c:pt>
                <c:pt idx="1">
                  <c:v>ROYAL EXPRESS</c:v>
                </c:pt>
                <c:pt idx="2">
                  <c:v>SUBCONTRATADO</c:v>
                </c:pt>
              </c:strCache>
            </c:strRef>
          </c:cat>
          <c:val>
            <c:numRef>
              <c:f>'INFO_ALBA 2016'!$D$4:$D$7</c:f>
              <c:numCache>
                <c:formatCode>_(* #,##0_);_(* \(#,##0\);_(* "-"??_);_(@_)</c:formatCode>
                <c:ptCount val="3"/>
                <c:pt idx="0">
                  <c:v>633400</c:v>
                </c:pt>
                <c:pt idx="1">
                  <c:v>8923387</c:v>
                </c:pt>
                <c:pt idx="2">
                  <c:v>1732200.02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7008"/>
        <c:axId val="97383552"/>
      </c:barChart>
      <c:catAx>
        <c:axId val="825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383552"/>
        <c:crosses val="autoZero"/>
        <c:auto val="1"/>
        <c:lblAlgn val="ctr"/>
        <c:lblOffset val="100"/>
        <c:noMultiLvlLbl val="0"/>
      </c:catAx>
      <c:valAx>
        <c:axId val="97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5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2354557</xdr:colOff>
      <xdr:row>1</xdr:row>
      <xdr:rowOff>104775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049881" cy="638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120739</xdr:colOff>
      <xdr:row>0</xdr:row>
      <xdr:rowOff>147570</xdr:rowOff>
    </xdr:from>
    <xdr:to>
      <xdr:col>2</xdr:col>
      <xdr:colOff>708837</xdr:colOff>
      <xdr:row>2</xdr:row>
      <xdr:rowOff>254894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39" y="147570"/>
          <a:ext cx="2949225" cy="804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185736</xdr:rowOff>
    </xdr:from>
    <xdr:to>
      <xdr:col>3</xdr:col>
      <xdr:colOff>1571625</xdr:colOff>
      <xdr:row>24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104775</xdr:rowOff>
    </xdr:from>
    <xdr:to>
      <xdr:col>7</xdr:col>
      <xdr:colOff>323849</xdr:colOff>
      <xdr:row>5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S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9950" y="104775"/>
              <a:ext cx="857249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Rincon" refreshedDate="42711.660913194442" createdVersion="4" refreshedVersion="4" minRefreshableVersion="3" recordCount="736">
  <cacheSource type="worksheet">
    <worksheetSource ref="A3:AF1048576" sheet="VIAJES REALIZADOS 2016"/>
  </cacheSource>
  <cacheFields count="32">
    <cacheField name="CONTACTO" numFmtId="0">
      <sharedItems containsBlank="1" count="70">
        <s v="HERNANDO JUAN FERRUCHO VERGARA"/>
        <s v="ALEJANDRA GONZALEZ CASTAÑO"/>
        <s v="DIEGO NARANJO"/>
        <s v="SANDRA M. BETANCOURT"/>
        <s v="MARTHA LUCIA MONTOYA HERRERA"/>
        <s v="SAMUEL DAVID CESPEDES HERNANDEZ"/>
        <s v="RAVELTOURS"/>
        <s v="ANGELA MARIA HINCAPIE MONTOYA"/>
        <s v="PEDRO NEL SANCHEZ"/>
        <s v="HERMAN VELASQUEZ"/>
        <s v="FLOR ELVI OSPINA JARAMILLO"/>
        <s v="VALENTINA RAMIREZ GONZALEZ"/>
        <s v="VICTORIA HURTADO"/>
        <s v="ANDREA XIMENA MARÍN P."/>
        <s v="KATHERINE OROZCO"/>
        <s v="PABLO ALEXANDER TAMAYO"/>
        <s v="DIANA PUERTA JARAMILLO"/>
        <s v="CARLOS ANDRES HERNANDEZ ZULUAGA"/>
        <s v="JASON ADOLFO PALACIOS ORELLANA"/>
        <s v="EDWIN ARIAS GIRALDO"/>
        <s v="DORA NELLY MURILLO NOREÑA"/>
        <s v="GLORIA INES SANCHEZ MARIN"/>
        <s v="YESICA MARCELA ROJAS OROZCO"/>
        <s v="BEATRIZ HELENA GONZALES"/>
        <s v="LUIS GUILLERMO LOZANO"/>
        <s v="JHONATAN GOMEZ GALVIS"/>
        <s v="RAQUEL MONSALVE"/>
        <s v="JAVIER CASTRILLON MARTINEZ"/>
        <s v="ALVARO EDUARDO BETANCUR JIMENEZ"/>
        <s v="HARLEN FELIPE FERRO MORALES"/>
        <s v="MARIA ISABEL CHUNGA"/>
        <s v="FRANCENID GONZALES"/>
        <s v="CARMENSITA"/>
        <s v="JORGE ANDRES ORTEGA"/>
        <s v="LESLY"/>
        <s v="MARIA AMPARO SERNA SALAZAR"/>
        <s v="LEIDY CAROLINA YANINI ROJAS"/>
        <s v="MAURICIO ALBERTO ANGEL VILLALOBOS"/>
        <s v="PATRICIA ARENAS GOMEZ"/>
        <s v="MARIA XIMENA CASTAÑO"/>
        <s v="FRANCY ADRIANA VALENCIA CANO"/>
        <s v="TERESA RAMIREZ VARGAS"/>
        <s v="HMA FRANCISCA"/>
        <s v="MARTIN GRISALES"/>
        <s v="NELLY GARCIA"/>
        <s v="MARIA TERESA GONZALEZ REYES"/>
        <s v="EDUARDO VILLA SERNA"/>
        <s v="NATALIA OSORIO"/>
        <s v="Adriana Idarraga"/>
        <s v="HERMANDO LINARES"/>
        <s v="ANGEL"/>
        <s v="ALEJANDRA BEDOYA LOAIZA"/>
        <s v="Alejandra Cooprisar"/>
        <s v="Angela Ramirez"/>
        <s v="EYBAR"/>
        <s v="FRANCIA ABANIA GIRALDO"/>
        <s v="Gestion Vial Integral"/>
        <s v="Harold Arias"/>
        <s v="Julian Enrique Arbelaez"/>
        <s v="LEYDI LEON DE LA PAVA"/>
        <s v="RAFAEL GARZON"/>
        <s v="Mari Luz Marin"/>
        <s v="Sandra Ramirez Torres"/>
        <s v="Jhon Jaime Franco"/>
        <s v="Serviopticas"/>
        <m/>
        <s v="Gloria Amparo Arenas"/>
        <s v="Blanca Isabel serna"/>
        <s v="Marta Cecilia Cardona"/>
        <s v="Sandra " u="1"/>
      </sharedItems>
    </cacheField>
    <cacheField name="EMPRESA" numFmtId="0">
      <sharedItems containsBlank="1" count="47">
        <s v="MIGRACIÓN COLOMBIA"/>
        <s v="AINCA"/>
        <s v="ARUKAY "/>
        <s v="FUNDACIÓN COOPLAROSA"/>
        <m/>
        <s v="COMFAMILIAR"/>
        <s v="SENA"/>
        <s v="RG DISTRIBUCIONES"/>
        <s v="COOPERATIVA LA ROSA"/>
        <s v="PROCESADORA AGRICOLA PIKU S.A.S."/>
        <s v="SERVICIOS MODERNOS DEL VALLE S.A.S."/>
        <s v="EDDING S.A.S."/>
        <s v="AUTECO"/>
        <s v="REGISTRADURÍA"/>
        <s v="INCUBAR MANIZALES"/>
        <s v="PARROQUIA SANTA MARIA"/>
        <s v="JARDIN INFANTIL FUNDACIÓN ANDINA"/>
        <s v="ESE SALUD PEREIRA"/>
        <s v="NAKUSA RED"/>
        <s v="FUNDACIÓN HABITAT"/>
        <s v="MERCAMÁS"/>
        <s v="JARDIN INFANTIL EL CALEIDOSCOPIO"/>
        <s v="CONSORCIO COLOMBIA MAYOR"/>
        <s v="DISTRIBUIDORA NISSAN"/>
        <s v="VIAJES ORBE"/>
        <s v="COLEGIO BETHLEMITAS"/>
        <s v="OFRENDA"/>
        <s v="PREVINIENDO RIESGOS"/>
        <s v="COLEGIO RAFAEL URIBE"/>
        <s v="COFFEE AXIS TOURS"/>
        <s v="SALUD SEGURIDAD Y AMBIENTE H&amp;SE"/>
        <s v="Megacentro Pereira"/>
        <s v="AUTOPISTA DE CAFÉ"/>
        <s v="UNIVERSIDAD AUTONOMA DE LA AMERICAS"/>
        <s v="Cooprisar"/>
        <s v="Corporación de servvicios profesionaes"/>
        <s v="UNIVERSIDAD TECNOLOGICA DE PEREIRA"/>
        <s v="FENIX RECREACIONES"/>
        <s v="Gestion Vial Integral"/>
        <s v="Colegio Asuncion"/>
        <s v="UCP"/>
        <s v="Armetales"/>
        <s v="ORF"/>
        <s v="Maria Dolorosa"/>
        <s v="Serviopticas"/>
        <s v="certiredes "/>
        <s v="Servioptica"/>
      </sharedItems>
    </cacheField>
    <cacheField name="DIRECCIÓN " numFmtId="0">
      <sharedItems containsBlank="1"/>
    </cacheField>
    <cacheField name="Horario" numFmtId="0">
      <sharedItems containsBlank="1"/>
    </cacheField>
    <cacheField name="TELEFONO" numFmtId="0">
      <sharedItems containsBlank="1" containsMixedTypes="1" containsNumber="1" containsInteger="1" minValue="3137204" maxValue="3218318130"/>
    </cacheField>
    <cacheField name="CORREO" numFmtId="0">
      <sharedItems containsBlank="1" containsMixedTypes="1" containsNumber="1" containsInteger="1" minValue="0" maxValue="0"/>
    </cacheField>
    <cacheField name="DESTINO" numFmtId="0">
      <sharedItems containsBlank="1"/>
    </cacheField>
    <cacheField name="INICIO" numFmtId="0">
      <sharedItems containsNonDate="0" containsDate="1" containsString="0" containsBlank="1" minDate="2016-05-19T00:00:00" maxDate="2016-12-12T00:00:00"/>
    </cacheField>
    <cacheField name="FIN" numFmtId="0">
      <sharedItems containsNonDate="0" containsDate="1" containsString="0" containsBlank="1" minDate="2016-05-19T00:00:00" maxDate="2016-12-12T00:00:00"/>
    </cacheField>
    <cacheField name="EST" numFmtId="0">
      <sharedItems containsString="0" containsBlank="1" containsNumber="1" containsInteger="1" minValue="1" maxValue="1" count="2">
        <n v="1"/>
        <m/>
      </sharedItems>
    </cacheField>
    <cacheField name="No. DIAS" numFmtId="0">
      <sharedItems containsString="0" containsBlank="1" containsNumber="1" containsInteger="1" minValue="1" maxValue="30"/>
    </cacheField>
    <cacheField name="TIPO DE VÍCULO" numFmtId="0">
      <sharedItems containsBlank="1"/>
    </cacheField>
    <cacheField name="No. PAX" numFmtId="0">
      <sharedItems containsString="0" containsBlank="1" containsNumber="1" containsInteger="1" minValue="1" maxValue="40"/>
    </cacheField>
    <cacheField name="No. INT" numFmtId="0">
      <sharedItems containsBlank="1" containsMixedTypes="1" containsNumber="1" containsInteger="1" minValue="17" maxValue="7037"/>
    </cacheField>
    <cacheField name="VALOR SERVICIO" numFmtId="168">
      <sharedItems containsString="0" containsBlank="1" containsNumber="1" containsInteger="1" minValue="60000" maxValue="7280000"/>
    </cacheField>
    <cacheField name="FORMA DE PAGO" numFmtId="0">
      <sharedItems containsBlank="1"/>
    </cacheField>
    <cacheField name="VALOR" numFmtId="168">
      <sharedItems containsBlank="1" containsMixedTypes="1" containsNumber="1" containsInteger="1" minValue="60000" maxValue="1700000"/>
    </cacheField>
    <cacheField name="FECHA" numFmtId="0">
      <sharedItems containsDate="1" containsBlank="1" containsMixedTypes="1" minDate="2016-06-28T00:00:00" maxDate="2016-11-19T00:00:00"/>
    </cacheField>
    <cacheField name="FORMA DE PAGO2" numFmtId="0">
      <sharedItems containsBlank="1"/>
    </cacheField>
    <cacheField name="VALOR2" numFmtId="168">
      <sharedItems containsString="0" containsBlank="1" containsNumber="1" containsInteger="1" minValue="75000" maxValue="1370000"/>
    </cacheField>
    <cacheField name="FECHA2" numFmtId="0">
      <sharedItems containsDate="1" containsBlank="1" containsMixedTypes="1" minDate="2016-06-29T00:00:00" maxDate="2016-10-26T00:00:00" count="16">
        <m/>
        <d v="2016-06-29T00:00:00"/>
        <d v="2016-08-01T00:00:00"/>
        <d v="2016-08-12T00:00:00"/>
        <d v="2016-08-11T00:00:00"/>
        <d v="2016-08-20T00:00:00"/>
        <d v="2016-09-15T00:00:00"/>
        <d v="2016-09-28T00:00:00"/>
        <d v="2016-10-06T00:00:00"/>
        <d v="2016-10-20T00:00:00"/>
        <d v="2016-10-25T00:00:00"/>
        <s v="CR"/>
        <s v="Hernando"/>
        <s v="RE"/>
        <s v="ALF"/>
        <s v="JC"/>
      </sharedItems>
    </cacheField>
    <cacheField name="PAGO CONDUCTOR" numFmtId="0">
      <sharedItems containsString="0" containsBlank="1" containsNumber="1" minValue="20000" maxValue="5000000"/>
    </cacheField>
    <cacheField name="COMISIÓN " numFmtId="0">
      <sharedItems containsString="0" containsBlank="1" containsNumber="1" containsInteger="1" minValue="0" maxValue="218400"/>
    </cacheField>
    <cacheField name="DESCUENTO AL VEHÍCULO" numFmtId="0">
      <sharedItems containsString="0" containsBlank="1" containsNumber="1" minValue="0" maxValue="90000"/>
    </cacheField>
    <cacheField name="OTROS GASTOS" numFmtId="0">
      <sharedItems containsString="0" containsBlank="1" containsNumber="1" containsInteger="1" minValue="5000" maxValue="150000"/>
    </cacheField>
    <cacheField name="UTILIDAD ROYAL" numFmtId="0">
      <sharedItems containsString="0" containsBlank="1" containsNumber="1" minValue="-25100" maxValue="4116000"/>
    </cacheField>
    <cacheField name="OBSERVACIÓN" numFmtId="0">
      <sharedItems containsBlank="1"/>
    </cacheField>
    <cacheField name="ESTADO" numFmtId="0">
      <sharedItems containsBlank="1"/>
    </cacheField>
    <cacheField name="FECHA3" numFmtId="0">
      <sharedItems containsNonDate="0" containsDate="1" containsString="0" containsBlank="1" minDate="2016-06-28T00:00:00" maxDate="2016-11-20T00:00:00"/>
    </cacheField>
    <cacheField name="ESTADO2" numFmtId="0">
      <sharedItems containsBlank="1"/>
    </cacheField>
    <cacheField name="FECHA4" numFmtId="0">
      <sharedItems containsNonDate="0" containsDate="1" containsString="0" containsBlank="1" minDate="2016-06-29T00:00:00" maxDate="2016-10-28T00:00:00"/>
    </cacheField>
    <cacheField name="ENCUESTA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Rincon" refreshedDate="42711.660914351851" createdVersion="5" refreshedVersion="4" minRefreshableVersion="3" recordCount="116">
  <cacheSource type="worksheet">
    <worksheetSource ref="A1:L117" sheet="GESTIÓN ALBA 2016"/>
  </cacheSource>
  <cacheFields count="12">
    <cacheField name="DESTINO" numFmtId="0">
      <sharedItems/>
    </cacheField>
    <cacheField name="INICIO" numFmtId="14">
      <sharedItems containsSemiMixedTypes="0" containsNonDate="0" containsDate="1" containsString="0" minDate="2016-05-19T00:00:00" maxDate="2016-10-25T00:00:00"/>
    </cacheField>
    <cacheField name="FIN" numFmtId="14">
      <sharedItems containsSemiMixedTypes="0" containsNonDate="0" containsDate="1" containsString="0" minDate="2016-05-19T00:00:00" maxDate="2016-10-28T00:00:00"/>
    </cacheField>
    <cacheField name="TIPO DE VÍCULO" numFmtId="0">
      <sharedItems/>
    </cacheField>
    <cacheField name="No. PAX" numFmtId="0">
      <sharedItems containsSemiMixedTypes="0" containsString="0" containsNumber="1" containsInteger="1" minValue="1" maxValue="40" count="16">
        <n v="18"/>
        <n v="27"/>
        <n v="40"/>
        <n v="16"/>
        <n v="28"/>
        <n v="29"/>
        <n v="1"/>
        <n v="14"/>
        <n v="9"/>
        <n v="4"/>
        <n v="20"/>
        <n v="10"/>
        <n v="30"/>
        <n v="19"/>
        <n v="24"/>
        <n v="21"/>
      </sharedItems>
    </cacheField>
    <cacheField name="No. INT" numFmtId="0">
      <sharedItems containsBlank="1" containsMixedTypes="1" containsNumber="1" containsInteger="1" minValue="17" maxValue="7037"/>
    </cacheField>
    <cacheField name="VINCULO" numFmtId="0">
      <sharedItems count="3">
        <s v="ASOCIADO"/>
        <s v="SUBCONTRATADO"/>
        <s v="ROYAL EXPRESS"/>
      </sharedItems>
    </cacheField>
    <cacheField name="VALOR SERVICIO" numFmtId="168">
      <sharedItems containsSemiMixedTypes="0" containsString="0" containsNumber="1" containsInteger="1" minValue="60000" maxValue="2740000"/>
    </cacheField>
    <cacheField name="PAGO CONDUCTOR" numFmtId="0">
      <sharedItems containsSemiMixedTypes="0" containsString="0" containsNumber="1" minValue="20000" maxValue="1800000"/>
    </cacheField>
    <cacheField name="DESCUENTO AL VEHÍCULO" numFmtId="168">
      <sharedItems containsString="0" containsBlank="1" containsNumber="1" containsInteger="1" minValue="0" maxValue="90000"/>
    </cacheField>
    <cacheField name="OTROS GASTOS" numFmtId="0">
      <sharedItems containsString="0" containsBlank="1" containsNumber="1" containsInteger="1" minValue="5000" maxValue="150000"/>
    </cacheField>
    <cacheField name="UTILIDAD ROYAL" numFmtId="168">
      <sharedItems containsSemiMixedTypes="0" containsString="0" containsNumber="1" minValue="-1900" maxValue="1909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  <x v="0"/>
    <s v="AV 30 DE AGOSTO #26-37 PEREIRA"/>
    <m/>
    <n v="3166918468"/>
    <n v="0"/>
    <s v="URBANO PEREIRA"/>
    <d v="2016-05-19T00:00:00"/>
    <d v="2016-05-19T00:00:00"/>
    <x v="0"/>
    <n v="1"/>
    <s v="MICROBUS"/>
    <n v="18"/>
    <n v="438"/>
    <n v="80000"/>
    <s v="CAJA"/>
    <m/>
    <m/>
    <m/>
    <m/>
    <x v="0"/>
    <n v="60000"/>
    <n v="1600"/>
    <n v="0"/>
    <m/>
    <n v="18400"/>
    <m/>
    <s v="REPORTADO"/>
    <d v="2016-06-28T00:00:00"/>
    <s v="REPORTADO"/>
    <d v="2016-06-29T00:00:00"/>
    <n v="2"/>
  </r>
  <r>
    <x v="1"/>
    <x v="1"/>
    <s v="KR 11 #50-69 MARAYA PEREIRA"/>
    <m/>
    <n v="3128426369"/>
    <s v="alejagonzalezcas@gmail.com"/>
    <s v="AEROPUERTO MATECAÑA-VIA ARMENIA-CERRITOS"/>
    <d v="2016-06-18T00:00:00"/>
    <d v="2016-06-18T00:00:00"/>
    <x v="0"/>
    <n v="1"/>
    <s v="BUS"/>
    <n v="40"/>
    <n v="700"/>
    <n v="500000"/>
    <s v="CAJA"/>
    <m/>
    <m/>
    <m/>
    <m/>
    <x v="0"/>
    <n v="387016"/>
    <n v="10000"/>
    <n v="0"/>
    <m/>
    <n v="102984"/>
    <m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18T00:00:00"/>
    <d v="2016-06-18T00:00:00"/>
    <x v="0"/>
    <n v="1"/>
    <s v="BUSETA"/>
    <n v="27"/>
    <n v="113"/>
    <n v="500000"/>
    <s v="CONSIG"/>
    <m/>
    <m/>
    <m/>
    <m/>
    <x v="0"/>
    <n v="200000"/>
    <n v="10000"/>
    <n v="10000"/>
    <n v="100000"/>
    <n v="190000"/>
    <s v="*Nota: 100.000 servicio guia city tour"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20T00:00:00"/>
    <d v="2016-06-25T00:00:00"/>
    <x v="0"/>
    <n v="6"/>
    <s v="BUS"/>
    <n v="40"/>
    <n v="300"/>
    <n v="900000"/>
    <s v="CONSIG"/>
    <m/>
    <m/>
    <m/>
    <m/>
    <x v="0"/>
    <n v="900000"/>
    <n v="18000"/>
    <n v="45000"/>
    <m/>
    <n v="27000"/>
    <m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20T00:00:00"/>
    <d v="2016-06-25T00:00:00"/>
    <x v="0"/>
    <n v="6"/>
    <s v="BUS"/>
    <n v="40"/>
    <n v="813"/>
    <n v="900000"/>
    <s v="CONSIG"/>
    <m/>
    <m/>
    <m/>
    <m/>
    <x v="0"/>
    <n v="900000"/>
    <n v="18000"/>
    <n v="45000"/>
    <m/>
    <n v="27000"/>
    <m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20T00:00:00"/>
    <d v="2016-06-25T00:00:00"/>
    <x v="0"/>
    <n v="6"/>
    <s v="BUS"/>
    <n v="40"/>
    <n v="373"/>
    <n v="900000"/>
    <s v="CONSIG"/>
    <m/>
    <m/>
    <m/>
    <m/>
    <x v="0"/>
    <n v="900000"/>
    <n v="18000"/>
    <n v="45000"/>
    <m/>
    <n v="27000"/>
    <m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20T00:00:00"/>
    <d v="2016-06-25T00:00:00"/>
    <x v="0"/>
    <n v="6"/>
    <s v="BUS"/>
    <n v="40"/>
    <n v="641"/>
    <n v="900000"/>
    <s v="CONSIG"/>
    <m/>
    <m/>
    <m/>
    <m/>
    <x v="0"/>
    <n v="900000"/>
    <n v="18000"/>
    <n v="45000"/>
    <m/>
    <n v="27000"/>
    <m/>
    <s v="REPORTADO"/>
    <d v="2016-06-28T00:00:00"/>
    <s v="REPORTADO"/>
    <d v="2016-06-29T00:00:00"/>
    <n v="2"/>
  </r>
  <r>
    <x v="2"/>
    <x v="2"/>
    <s v="CALLE 107 A # 7C-50 TORRE 1 OFICINA 201"/>
    <m/>
    <s v="3006126153-3137921779"/>
    <s v="dframirezmoncayo@gmail.com"/>
    <s v="URBANO ÁREA METROPOLITANA"/>
    <d v="2016-06-20T00:00:00"/>
    <d v="2016-06-25T00:00:00"/>
    <x v="0"/>
    <n v="6"/>
    <s v="BUSETA"/>
    <n v="27"/>
    <n v="501"/>
    <n v="480000"/>
    <s v="CONSIG"/>
    <m/>
    <m/>
    <m/>
    <m/>
    <x v="0"/>
    <n v="462000"/>
    <n v="9600"/>
    <n v="23100"/>
    <m/>
    <n v="8400"/>
    <m/>
    <s v="REPORTADO"/>
    <d v="2016-06-28T00:00:00"/>
    <s v="REPORTADO"/>
    <d v="2016-06-29T00:00:00"/>
    <n v="2"/>
  </r>
  <r>
    <x v="3"/>
    <x v="3"/>
    <s v="CALLE 33 NO. 14 - 08 "/>
    <m/>
    <s v="3152829 EXT. 152-150"/>
    <s v="coordinacion.fundacion@cooperativalarosa.com"/>
    <s v="DOSQUEBRADAS-PUERTO ROYAL"/>
    <d v="2016-06-21T00:00:00"/>
    <d v="2016-06-21T00:00:00"/>
    <x v="0"/>
    <n v="1"/>
    <s v="BUSETA"/>
    <n v="27"/>
    <n v="2588"/>
    <n v="270000"/>
    <s v="CAJA"/>
    <m/>
    <m/>
    <m/>
    <m/>
    <x v="0"/>
    <n v="250000"/>
    <n v="5400"/>
    <n v="12500"/>
    <m/>
    <n v="14600"/>
    <m/>
    <s v="REPORTADO"/>
    <d v="2016-06-28T00:00:00"/>
    <s v="REPORTADO"/>
    <d v="2016-06-29T00:00:00"/>
    <n v="2"/>
  </r>
  <r>
    <x v="4"/>
    <x v="4"/>
    <s v="LA MARIANA DOSQUEBRADAS"/>
    <m/>
    <n v="3163223642"/>
    <m/>
    <s v="DOSQUEBRADAS-TERMALES ARBELAEZ"/>
    <d v="2016-06-23T00:00:00"/>
    <d v="2016-06-23T00:00:00"/>
    <x v="0"/>
    <n v="1"/>
    <s v="MICROBUS"/>
    <n v="16"/>
    <n v="438"/>
    <n v="200000"/>
    <s v="CAJA"/>
    <m/>
    <m/>
    <m/>
    <m/>
    <x v="0"/>
    <n v="180000"/>
    <n v="4000"/>
    <n v="9000"/>
    <m/>
    <n v="16000"/>
    <m/>
    <s v="REPORTADO"/>
    <d v="2016-06-28T00:00:00"/>
    <s v="REPORTADO"/>
    <d v="2016-06-29T00:00:00"/>
    <n v="2"/>
  </r>
  <r>
    <x v="5"/>
    <x v="4"/>
    <s v="SAN FELIPE CUBA"/>
    <m/>
    <m/>
    <m/>
    <s v="URBANO ÁREA METROPOLITANA"/>
    <d v="2016-06-24T00:00:00"/>
    <d v="2016-06-24T00:00:00"/>
    <x v="0"/>
    <n v="1"/>
    <s v="MICROBUS"/>
    <n v="16"/>
    <n v="443"/>
    <n v="120000"/>
    <s v="CAJA"/>
    <m/>
    <m/>
    <m/>
    <m/>
    <x v="0"/>
    <n v="100000"/>
    <n v="2400"/>
    <n v="5000"/>
    <m/>
    <n v="17600"/>
    <m/>
    <s v="REPORTADO"/>
    <d v="2016-06-28T00:00:00"/>
    <s v="REPORTADO"/>
    <d v="2016-06-29T00:00:00"/>
    <n v="2"/>
  </r>
  <r>
    <x v="6"/>
    <x v="5"/>
    <s v="Calle 22 # 4-40"/>
    <m/>
    <s v="316 576 8047"/>
    <s v="raveladmon@gmail.com"/>
    <s v="RECUCA-MARIPOSARIO"/>
    <d v="2016-06-29T00:00:00"/>
    <d v="2016-06-29T00:00:00"/>
    <x v="0"/>
    <n v="1"/>
    <s v="BUS"/>
    <n v="40"/>
    <n v="700"/>
    <n v="550000"/>
    <s v="CAJA"/>
    <n v="550000"/>
    <d v="2016-07-22T00:00:00"/>
    <m/>
    <m/>
    <x v="0"/>
    <n v="294922"/>
    <n v="11000"/>
    <n v="0"/>
    <m/>
    <n v="244078"/>
    <m/>
    <s v="REPORTADO"/>
    <d v="2016-07-12T00:00:00"/>
    <s v="REPORTADO"/>
    <d v="2016-07-27T00:00:00"/>
    <n v="1"/>
  </r>
  <r>
    <x v="6"/>
    <x v="5"/>
    <s v="Calle 22 # 4-40"/>
    <m/>
    <s v="316 576 8047"/>
    <s v="raveladmon@gmail.com"/>
    <s v="UKUMARI"/>
    <d v="2016-06-30T00:00:00"/>
    <d v="2016-06-30T00:00:00"/>
    <x v="0"/>
    <n v="1"/>
    <s v="BUS"/>
    <n v="40"/>
    <n v="700"/>
    <n v="180000"/>
    <s v="CAJA"/>
    <n v="180000"/>
    <d v="2016-07-22T00:00:00"/>
    <m/>
    <m/>
    <x v="0"/>
    <n v="93508"/>
    <n v="3600"/>
    <n v="0"/>
    <m/>
    <n v="82892"/>
    <m/>
    <s v="REPORTADO"/>
    <d v="2016-07-12T00:00:00"/>
    <s v="REPORTADO"/>
    <d v="2016-07-27T00:00:00"/>
    <n v="1"/>
  </r>
  <r>
    <x v="7"/>
    <x v="6"/>
    <s v="KR 12BIS ·8-73"/>
    <m/>
    <n v="3104239264"/>
    <s v="vvillegasb@sena.edu.co"/>
    <s v="FINCA COMBIA (SAN MARINO)"/>
    <d v="2016-06-30T00:00:00"/>
    <d v="2016-06-30T00:00:00"/>
    <x v="0"/>
    <n v="1"/>
    <s v="BUSETA"/>
    <n v="28"/>
    <n v="2511"/>
    <n v="180000"/>
    <s v="CAJA"/>
    <n v="80000"/>
    <d v="2016-06-28T00:00:00"/>
    <s v="CAJA"/>
    <n v="100000"/>
    <x v="1"/>
    <n v="166666.66"/>
    <n v="3600"/>
    <n v="8333.3330000000005"/>
    <m/>
    <n v="9733.3399999999965"/>
    <m/>
    <s v="REPORTADO"/>
    <d v="2016-07-12T00:00:00"/>
    <s v="REPORTADO"/>
    <d v="2016-07-27T00:00:00"/>
    <n v="2"/>
  </r>
  <r>
    <x v="7"/>
    <x v="6"/>
    <s v="KR 12BIS ·8-73"/>
    <m/>
    <n v="3104239264"/>
    <s v="vvillegasb@sena.edu.co"/>
    <s v="FINCA COMBIA (SAN MARINO)"/>
    <d v="2016-06-30T00:00:00"/>
    <d v="2016-06-30T00:00:00"/>
    <x v="0"/>
    <n v="1"/>
    <s v="BUSETA"/>
    <n v="28"/>
    <n v="2563"/>
    <n v="180000"/>
    <s v="CAJA"/>
    <n v="80000"/>
    <d v="2016-06-28T00:00:00"/>
    <s v="CAJA"/>
    <n v="100000"/>
    <x v="1"/>
    <n v="166666.66"/>
    <n v="3600"/>
    <n v="8333.3330000000005"/>
    <m/>
    <n v="9733.3399999999965"/>
    <m/>
    <s v="REPORTADO"/>
    <d v="2016-07-12T00:00:00"/>
    <s v="REPORTADO"/>
    <d v="2016-07-27T00:00:00"/>
    <n v="2"/>
  </r>
  <r>
    <x v="7"/>
    <x v="6"/>
    <s v="KR 12BIS ·8-73"/>
    <m/>
    <n v="3104239264"/>
    <s v="vvillegasb@sena.edu.co"/>
    <s v="FINCA COMBIA (SAN MARINO)"/>
    <d v="2016-06-30T00:00:00"/>
    <d v="2016-06-30T00:00:00"/>
    <x v="0"/>
    <n v="1"/>
    <s v="BUSETA"/>
    <n v="28"/>
    <n v="1011"/>
    <n v="180000"/>
    <s v="CAJA"/>
    <n v="80000"/>
    <d v="2016-06-28T00:00:00"/>
    <s v="CAJA"/>
    <n v="100000"/>
    <x v="1"/>
    <n v="166666.66"/>
    <n v="3600"/>
    <n v="8333.3330000000005"/>
    <m/>
    <n v="9733.3399999999965"/>
    <m/>
    <s v="REPORTADO"/>
    <d v="2016-07-12T00:00:00"/>
    <s v="REPORTADO"/>
    <d v="2016-07-27T00:00:00"/>
    <n v="2"/>
  </r>
  <r>
    <x v="6"/>
    <x v="5"/>
    <s v="Calle 22 # 4-40"/>
    <m/>
    <s v="316 576 8047"/>
    <s v="raveladmon@gmail.com"/>
    <s v="CONSOTA"/>
    <d v="2016-07-01T00:00:00"/>
    <d v="2016-07-01T00:00:00"/>
    <x v="0"/>
    <n v="1"/>
    <s v="BUS"/>
    <n v="40"/>
    <n v="700"/>
    <n v="180000"/>
    <s v="CAJA"/>
    <n v="180000"/>
    <d v="2016-07-22T00:00:00"/>
    <m/>
    <m/>
    <x v="0"/>
    <n v="93508"/>
    <n v="3600"/>
    <n v="0"/>
    <m/>
    <n v="82892"/>
    <s v="DESCUENTO DE $50.000 POR INCONFORMIDAD EN EL SERVICIO"/>
    <s v="REPORTADO"/>
    <d v="2016-07-12T00:00:00"/>
    <s v="REPORTADO"/>
    <d v="2016-07-27T00:00:00"/>
    <n v="1"/>
  </r>
  <r>
    <x v="8"/>
    <x v="4"/>
    <s v="MZ 1 CS 7 SAN FELIPE CUBA PEREIRA"/>
    <m/>
    <s v="3130156-3163656940"/>
    <s v="c.pedro_1@yahoo.es"/>
    <s v="BUGA"/>
    <d v="2016-07-02T00:00:00"/>
    <d v="2016-07-02T00:00:00"/>
    <x v="0"/>
    <n v="2"/>
    <s v="BUS"/>
    <n v="40"/>
    <n v="607"/>
    <n v="1000000"/>
    <s v="CAJA"/>
    <n v="1000000"/>
    <m/>
    <m/>
    <m/>
    <x v="0"/>
    <n v="850000"/>
    <n v="20000"/>
    <m/>
    <m/>
    <n v="130000"/>
    <m/>
    <s v="REPORTADO"/>
    <d v="2016-07-12T00:00:00"/>
    <s v="REPORTADO"/>
    <d v="2016-07-27T00:00:00"/>
    <n v="2"/>
  </r>
  <r>
    <x v="8"/>
    <x v="4"/>
    <s v="MZ 1 CS 7 SAN FELIPE CUBA PEREIRA"/>
    <m/>
    <s v="3130156-3163656940"/>
    <s v="c.pedro_1@yahoo.es"/>
    <s v="BUGA"/>
    <d v="2016-07-02T00:00:00"/>
    <d v="2016-07-02T00:00:00"/>
    <x v="0"/>
    <n v="2"/>
    <s v="BUS"/>
    <n v="40"/>
    <n v="245"/>
    <n v="1000000"/>
    <s v="CAJA"/>
    <n v="1000000"/>
    <d v="2016-07-02T00:00:00"/>
    <m/>
    <m/>
    <x v="0"/>
    <n v="850000"/>
    <n v="20000"/>
    <m/>
    <m/>
    <n v="130000"/>
    <m/>
    <s v="REPORTADO"/>
    <d v="2016-07-12T00:00:00"/>
    <s v="REPORTADO"/>
    <d v="2016-07-27T00:00:00"/>
    <n v="2"/>
  </r>
  <r>
    <x v="9"/>
    <x v="7"/>
    <s v="PEREIRA"/>
    <m/>
    <n v="3116304563"/>
    <s v="hvelasquez@rgd.com.co"/>
    <s v="BUENAVENTURA"/>
    <d v="2016-07-02T00:00:00"/>
    <d v="2016-07-04T00:00:00"/>
    <x v="0"/>
    <n v="3"/>
    <s v="BUSETA"/>
    <n v="27"/>
    <n v="701"/>
    <n v="1700000"/>
    <s v="CONSIG"/>
    <m/>
    <m/>
    <m/>
    <m/>
    <x v="0"/>
    <n v="767815"/>
    <n v="34000"/>
    <n v="0"/>
    <m/>
    <n v="898185"/>
    <m/>
    <s v="REPORTADO"/>
    <d v="2016-07-12T00:00:00"/>
    <s v="REPORTADO"/>
    <d v="2016-07-27T00:00:00"/>
    <n v="2"/>
  </r>
  <r>
    <x v="9"/>
    <x v="7"/>
    <s v="PEREIRA"/>
    <m/>
    <n v="3116304563"/>
    <s v="hvelasquez@rgd.com.co"/>
    <s v="BUENAVENTURA"/>
    <d v="2016-07-02T00:00:00"/>
    <d v="2016-07-04T00:00:00"/>
    <x v="0"/>
    <n v="3"/>
    <s v="BUSETA"/>
    <n v="29"/>
    <n v="506"/>
    <n v="1700000"/>
    <s v="CONSIG"/>
    <n v="1700000"/>
    <d v="2016-07-08T00:00:00"/>
    <m/>
    <m/>
    <x v="0"/>
    <n v="1600000"/>
    <n v="34000"/>
    <n v="80000"/>
    <m/>
    <n v="66000"/>
    <m/>
    <s v="REPORTADO"/>
    <d v="2016-07-12T00:00:00"/>
    <s v="REPORTADO"/>
    <d v="2016-07-27T00:00:00"/>
    <n v="2"/>
  </r>
  <r>
    <x v="10"/>
    <x v="4"/>
    <m/>
    <m/>
    <n v="3113301026"/>
    <m/>
    <s v="URBANO ÁREA METROPOLITANA"/>
    <d v="2016-07-08T00:00:00"/>
    <d v="2016-07-08T00:00:00"/>
    <x v="0"/>
    <n v="1"/>
    <s v="BUS"/>
    <n v="40"/>
    <n v="2057"/>
    <n v="120000"/>
    <s v="CAJA JAMES"/>
    <n v="120000"/>
    <d v="2016-07-08T00:00:00"/>
    <m/>
    <m/>
    <x v="0"/>
    <n v="120000"/>
    <n v="2400"/>
    <n v="6000"/>
    <m/>
    <n v="3600"/>
    <m/>
    <s v="REPORTADO"/>
    <d v="2016-07-12T00:00:00"/>
    <s v="REPORTADO"/>
    <d v="2016-07-27T00:00:00"/>
    <n v="2"/>
  </r>
  <r>
    <x v="11"/>
    <x v="8"/>
    <s v="CALLE 33 NO. 14 - 08 "/>
    <m/>
    <s v="3152829 EXT. 152-150"/>
    <s v="comunicaciones@cooperativalarosa.com"/>
    <s v="URBANO ÁREA METROPOLITANA"/>
    <d v="2016-07-09T00:00:00"/>
    <d v="2016-07-09T00:00:00"/>
    <x v="0"/>
    <n v="1"/>
    <s v="BUS"/>
    <n v="40"/>
    <n v="245"/>
    <n v="220000"/>
    <s v="CAJA"/>
    <n v="220000"/>
    <d v="2016-07-29T00:00:00"/>
    <m/>
    <m/>
    <x v="0"/>
    <n v="180000"/>
    <n v="4400"/>
    <n v="9000"/>
    <m/>
    <n v="35600"/>
    <m/>
    <s v="REPORTADO"/>
    <d v="2016-07-12T00:00:00"/>
    <s v="REPORTADO"/>
    <d v="2016-07-27T00:00:00"/>
    <n v="2"/>
  </r>
  <r>
    <x v="11"/>
    <x v="8"/>
    <s v="CALLE 33 NO. 14 - 08 "/>
    <m/>
    <s v="3152829 EXT. 152-150"/>
    <s v="comunicaciones@cooperativalarosa.com"/>
    <s v="URBANO ÁREA METROPOLITANA"/>
    <d v="2016-07-09T00:00:00"/>
    <d v="2016-07-09T00:00:00"/>
    <x v="0"/>
    <n v="1"/>
    <s v="MICROBUS"/>
    <n v="16"/>
    <n v="466"/>
    <n v="120000"/>
    <s v="CAJA"/>
    <n v="120000"/>
    <d v="2016-07-29T00:00:00"/>
    <m/>
    <m/>
    <x v="0"/>
    <n v="100000"/>
    <n v="2400"/>
    <n v="5000"/>
    <m/>
    <n v="17600"/>
    <m/>
    <s v="REPORTADO"/>
    <d v="2016-07-12T00:00:00"/>
    <s v="REPORTADO"/>
    <d v="2016-07-27T00:00:00"/>
    <n v="2"/>
  </r>
  <r>
    <x v="12"/>
    <x v="9"/>
    <s v="VIA CALLEJON A CANANGUA VDA SANTA BARBARA GUACARI VALLE DEL CAUCA"/>
    <m/>
    <n v="3148801532"/>
    <s v="coordinadora_piku@hotmail.com"/>
    <s v="PEREIRA-GUACARÍ (VALLE DEL CAUCA)"/>
    <d v="2016-07-11T00:00:00"/>
    <d v="2016-07-11T00:00:00"/>
    <x v="0"/>
    <n v="1"/>
    <s v="BUSETA"/>
    <n v="27"/>
    <n v="701"/>
    <n v="650000"/>
    <s v="CAJA"/>
    <n v="650000"/>
    <d v="2016-07-12T00:00:00"/>
    <m/>
    <m/>
    <x v="0"/>
    <n v="500000"/>
    <n v="13000"/>
    <n v="0"/>
    <n v="26000"/>
    <n v="111000"/>
    <s v="COMISIÓN X VIAJE A CARLOS ·473"/>
    <s v="REPORTADO"/>
    <d v="2016-07-12T00:00:00"/>
    <s v="REPORTADO"/>
    <d v="2016-07-27T00:00:00"/>
    <n v="2"/>
  </r>
  <r>
    <x v="3"/>
    <x v="3"/>
    <s v="CALLE 33 NO. 14 - 08 "/>
    <m/>
    <s v="3152829 EXT. 152-150"/>
    <s v="coordinacion.fundacion@cooperativalarosa.com"/>
    <s v="DOSQUEBRADAS-LA ROCHELA"/>
    <d v="2016-07-12T00:00:00"/>
    <d v="2016-07-12T00:00:00"/>
    <x v="0"/>
    <n v="1"/>
    <s v="BUS"/>
    <n v="40"/>
    <n v="1010"/>
    <n v="550000"/>
    <s v="CAJA"/>
    <n v="550000"/>
    <d v="2016-07-21T00:00:00"/>
    <m/>
    <m/>
    <x v="0"/>
    <n v="480000"/>
    <n v="11000"/>
    <n v="0"/>
    <m/>
    <n v="59000"/>
    <m/>
    <s v="REPORTADO"/>
    <d v="2016-07-12T00:00:00"/>
    <s v="REPORTADO"/>
    <d v="2016-07-27T00:00:00"/>
    <n v="2"/>
  </r>
  <r>
    <x v="13"/>
    <x v="10"/>
    <s v="KR 100 ·11-90 OF 606"/>
    <m/>
    <s v="3166214517 – 3105145311"/>
    <s v="ventasyreservas@colombiaccs.com"/>
    <s v="AEROPUERTO MATECAÑA-MOVICH"/>
    <d v="2016-07-14T00:00:00"/>
    <d v="2016-07-15T00:00:00"/>
    <x v="0"/>
    <n v="2"/>
    <s v="AUTO"/>
    <n v="1"/>
    <n v="17"/>
    <n v="120000"/>
    <s v="CONSIG"/>
    <n v="120000"/>
    <m/>
    <m/>
    <m/>
    <x v="0"/>
    <n v="80000"/>
    <n v="2400"/>
    <n v="4000"/>
    <m/>
    <n v="37600"/>
    <m/>
    <s v="REPORTADO"/>
    <d v="2016-07-27T00:00:00"/>
    <s v="REPORTADO"/>
    <d v="2016-07-27T00:00:00"/>
    <n v="2"/>
  </r>
  <r>
    <x v="3"/>
    <x v="3"/>
    <s v="CALLE 33 NO. 14 - 08 "/>
    <m/>
    <s v="3152829 EXT. 152-150"/>
    <s v="coordinacion.fundacion@cooperativalarosa.com"/>
    <s v="URBANO ÁREA METROPOLITANA"/>
    <d v="2016-07-22T00:00:00"/>
    <d v="2016-07-22T00:00:00"/>
    <x v="0"/>
    <n v="1"/>
    <s v="MICROBUS"/>
    <n v="14"/>
    <n v="478"/>
    <n v="100000"/>
    <s v="CAJA"/>
    <n v="100000"/>
    <d v="2016-07-29T00:00:00"/>
    <m/>
    <m/>
    <x v="0"/>
    <n v="80000"/>
    <n v="2000"/>
    <n v="4000"/>
    <m/>
    <n v="18000"/>
    <m/>
    <s v="REPORTADO"/>
    <d v="2016-07-27T00:00:00"/>
    <s v="REPORTADO"/>
    <d v="2016-07-27T00:00:00"/>
    <n v="2"/>
  </r>
  <r>
    <x v="14"/>
    <x v="11"/>
    <s v="SABANETA/ANTIOQUIA"/>
    <m/>
    <n v="3127783990"/>
    <s v="korozco@edding.com.co"/>
    <s v="ACAPULCO/VIA VITERBO"/>
    <d v="2016-07-23T00:00:00"/>
    <d v="2016-07-23T00:00:00"/>
    <x v="0"/>
    <n v="1"/>
    <s v="BUSETA"/>
    <n v="27"/>
    <n v="701"/>
    <n v="330000"/>
    <s v="CAJA"/>
    <n v="330000"/>
    <d v="2016-07-22T00:00:00"/>
    <m/>
    <m/>
    <x v="0"/>
    <n v="197292"/>
    <n v="6600"/>
    <n v="0"/>
    <m/>
    <n v="126108"/>
    <m/>
    <s v="REPORTADO"/>
    <d v="2016-07-27T00:00:00"/>
    <s v="REPORTADO"/>
    <d v="2016-07-27T00:00:00"/>
    <n v="2"/>
  </r>
  <r>
    <x v="15"/>
    <x v="12"/>
    <s v="Cra 43 No. 44 - 60 Itagüí"/>
    <m/>
    <s v="311611 5042"/>
    <s v="ptamayo@auteco.com.co"/>
    <s v="ARMENIA-CARTAGO-MANIZALES-PEREIRA"/>
    <d v="2016-07-26T00:00:00"/>
    <d v="2016-07-28T00:00:00"/>
    <x v="0"/>
    <n v="3"/>
    <s v="VAN"/>
    <n v="9"/>
    <m/>
    <n v="1700000"/>
    <s v="CONSIG"/>
    <n v="1700000"/>
    <d v="2016-07-28T00:00:00"/>
    <m/>
    <m/>
    <x v="0"/>
    <n v="1550000"/>
    <n v="51000"/>
    <n v="77500"/>
    <m/>
    <n v="99000"/>
    <m/>
    <s v="REPORTADO"/>
    <d v="2016-08-08T00:00:00"/>
    <s v="REPORTADO"/>
    <d v="2016-08-31T00:00:00"/>
    <n v="2"/>
  </r>
  <r>
    <x v="16"/>
    <x v="4"/>
    <s v="LICEO EL POBLADO II"/>
    <m/>
    <n v="3163410829"/>
    <s v="dcpuerta2690@gmail.com"/>
    <s v="PEREIRA-CHINCHINÁ"/>
    <d v="2016-07-29T00:00:00"/>
    <d v="2016-07-29T00:00:00"/>
    <x v="0"/>
    <n v="1"/>
    <s v="MICROBUS"/>
    <n v="14"/>
    <n v="478"/>
    <n v="250000"/>
    <s v="CAJA"/>
    <n v="250000"/>
    <d v="2016-07-29T00:00:00"/>
    <m/>
    <m/>
    <x v="0"/>
    <n v="240000"/>
    <n v="7500"/>
    <n v="12000"/>
    <m/>
    <n v="2500"/>
    <m/>
    <s v="REPORTADO"/>
    <d v="2016-08-08T00:00:00"/>
    <s v="REPORTADO"/>
    <d v="2016-08-31T00:00:00"/>
    <n v="2"/>
  </r>
  <r>
    <x v="17"/>
    <x v="13"/>
    <s v="Cll 38 No. 11-41"/>
    <m/>
    <n v="3146786100"/>
    <m/>
    <s v="PEREIRA-SANTAGUEDA"/>
    <d v="2016-07-29T00:00:00"/>
    <d v="2016-07-29T00:00:00"/>
    <x v="0"/>
    <n v="1"/>
    <s v="BUS"/>
    <n v="40"/>
    <n v="700"/>
    <n v="550000"/>
    <s v="CAJA"/>
    <n v="550000"/>
    <d v="2016-07-29T00:00:00"/>
    <m/>
    <m/>
    <x v="0"/>
    <n v="412500"/>
    <n v="16500"/>
    <n v="0"/>
    <m/>
    <n v="121000"/>
    <m/>
    <s v="REPORTADO"/>
    <d v="2016-08-08T00:00:00"/>
    <s v="REPORTADO"/>
    <d v="2016-08-31T00:00:00"/>
    <n v="1"/>
  </r>
  <r>
    <x v="18"/>
    <x v="4"/>
    <s v="KR 28 #92-10 CORALINA MZ 11 CS 7"/>
    <m/>
    <n v="3125705520"/>
    <m/>
    <s v="PEREIRA-FINCA COMBIA ANTES MARCELIANO"/>
    <d v="2016-07-30T00:00:00"/>
    <d v="2016-07-30T00:00:00"/>
    <x v="0"/>
    <n v="1"/>
    <s v="BUS"/>
    <n v="40"/>
    <s v="?"/>
    <n v="220000"/>
    <s v="CAJA"/>
    <n v="110000"/>
    <d v="2016-07-21T00:00:00"/>
    <m/>
    <n v="110000"/>
    <x v="0"/>
    <n v="200000"/>
    <n v="6600"/>
    <n v="10000"/>
    <m/>
    <n v="13400"/>
    <m/>
    <s v="REPORTADO"/>
    <d v="2016-08-08T00:00:00"/>
    <s v="REPORTADO"/>
    <d v="2016-08-31T00:00:00"/>
    <n v="2"/>
  </r>
  <r>
    <x v="19"/>
    <x v="14"/>
    <s v="KR 25A #53A-66"/>
    <m/>
    <n v="3137921779"/>
    <s v="contacto@diegonaranjo.co"/>
    <s v="PEREIRA-MANIZALES"/>
    <d v="2016-08-01T00:00:00"/>
    <d v="2016-08-01T00:00:00"/>
    <x v="0"/>
    <n v="1"/>
    <s v="BUSETA"/>
    <n v="27"/>
    <n v="701"/>
    <n v="440000"/>
    <s v="PSE"/>
    <n v="220000"/>
    <d v="2016-07-30T00:00:00"/>
    <s v="PSE"/>
    <n v="220000"/>
    <x v="2"/>
    <n v="216652"/>
    <n v="13200"/>
    <n v="0"/>
    <m/>
    <n v="210148"/>
    <s v="COMISIÓN DANIEL RAMIREZ"/>
    <s v="REPORTADO"/>
    <d v="2016-08-08T00:00:00"/>
    <s v="REPORTADO"/>
    <d v="2016-08-31T00:00:00"/>
    <n v="1"/>
  </r>
  <r>
    <x v="13"/>
    <x v="10"/>
    <s v="KR 100 ·11-90 OF 606"/>
    <m/>
    <s v="3166214517 – 3105145311"/>
    <s v="ventasyreservas@colombiaccs.com"/>
    <s v="MANIZALES-PEREIRA"/>
    <d v="2016-08-01T00:00:00"/>
    <d v="2016-08-01T00:00:00"/>
    <x v="0"/>
    <n v="1"/>
    <s v="CAMIONETA"/>
    <n v="4"/>
    <s v="?"/>
    <n v="250000"/>
    <s v="CONSIG"/>
    <n v="250000"/>
    <d v="2016-10-04T00:00:00"/>
    <m/>
    <m/>
    <x v="0"/>
    <n v="200000"/>
    <n v="7500"/>
    <n v="0"/>
    <m/>
    <n v="42500"/>
    <s v="SUBCONTRATADO"/>
    <s v="REPORTADO"/>
    <d v="2016-08-08T00:00:00"/>
    <s v="REPORTADO"/>
    <d v="2016-08-31T00:00:00"/>
    <n v="2"/>
  </r>
  <r>
    <x v="20"/>
    <x v="4"/>
    <s v="KR 11 #29-25 LA VICTORIA"/>
    <m/>
    <n v="3294536"/>
    <m/>
    <s v="URBANO ÁREA METROPOLITANA"/>
    <d v="2016-08-03T00:00:00"/>
    <d v="2016-08-03T00:00:00"/>
    <x v="0"/>
    <n v="1"/>
    <s v="BUS"/>
    <n v="20"/>
    <n v="608"/>
    <n v="200000"/>
    <s v="CAJA"/>
    <n v="200000"/>
    <d v="2016-08-03T00:00:00"/>
    <m/>
    <m/>
    <x v="0"/>
    <n v="200000"/>
    <n v="6000"/>
    <n v="10000"/>
    <m/>
    <n v="4000"/>
    <m/>
    <s v="REPORTADO"/>
    <d v="2016-08-08T00:00:00"/>
    <s v="REPORTADO"/>
    <d v="2016-08-31T00:00:00"/>
    <n v="2"/>
  </r>
  <r>
    <x v="21"/>
    <x v="4"/>
    <s v="CL 27 #9-52 LA VICTORIA"/>
    <m/>
    <n v="3317518"/>
    <m/>
    <s v="PEREIRA-EL JORDAN"/>
    <d v="2016-08-05T00:00:00"/>
    <d v="2016-08-05T00:00:00"/>
    <x v="0"/>
    <n v="1"/>
    <s v="BUS"/>
    <n v="40"/>
    <n v="245"/>
    <n v="150000"/>
    <s v="CAJA"/>
    <n v="75000"/>
    <m/>
    <s v="CAJA"/>
    <n v="75000"/>
    <x v="0"/>
    <n v="150000"/>
    <n v="4500"/>
    <n v="7500"/>
    <m/>
    <n v="3000"/>
    <m/>
    <s v="REPORTADO"/>
    <d v="2016-08-08T00:00:00"/>
    <s v="REPORTADO"/>
    <d v="2016-08-31T00:00:00"/>
    <n v="2"/>
  </r>
  <r>
    <x v="13"/>
    <x v="10"/>
    <s v="KR 100 ·11-90 OF 606"/>
    <m/>
    <s v="3166214517 – 3105145311"/>
    <s v="ventasyreservas@colombiaccs.com"/>
    <s v="DOSQUEBRAS-CARTAGO"/>
    <d v="2016-08-05T00:00:00"/>
    <d v="2016-08-06T00:00:00"/>
    <x v="0"/>
    <n v="2"/>
    <s v="BUSETA"/>
    <n v="27"/>
    <n v="701"/>
    <n v="450000"/>
    <s v="CONSIG"/>
    <n v="450000"/>
    <d v="2016-10-04T00:00:00"/>
    <m/>
    <m/>
    <x v="0"/>
    <n v="172748"/>
    <n v="13500"/>
    <n v="0"/>
    <m/>
    <n v="263752"/>
    <m/>
    <s v="REPORTADO"/>
    <d v="2016-08-08T00:00:00"/>
    <s v="REPORTADO"/>
    <d v="2016-08-31T00:00:00"/>
    <n v="2"/>
  </r>
  <r>
    <x v="22"/>
    <x v="4"/>
    <s v="URBANIZACIÓN PORTOALEGRE MZ 10 CS 29"/>
    <m/>
    <n v="3127670232"/>
    <s v="cproyectos@utp.edu.co"/>
    <s v="PEREIRA-PALMIRA"/>
    <d v="2016-08-11T00:00:00"/>
    <d v="2016-08-11T00:00:00"/>
    <x v="0"/>
    <n v="1"/>
    <s v="MICROBUS"/>
    <n v="14"/>
    <n v="478"/>
    <n v="550000"/>
    <s v="CONSIG"/>
    <n v="300000"/>
    <d v="2016-08-10T00:00:00"/>
    <s v="CAJA RIAÑO"/>
    <n v="250000"/>
    <x v="0"/>
    <n v="480000"/>
    <n v="16500"/>
    <n v="24000"/>
    <m/>
    <n v="53500"/>
    <m/>
    <s v="REPORTADO"/>
    <d v="2016-08-16T00:00:00"/>
    <s v="REPORTADO"/>
    <d v="2016-08-31T00:00:00"/>
    <n v="2"/>
  </r>
  <r>
    <x v="23"/>
    <x v="4"/>
    <s v="KR 15A #48-43 LOS NARANJOS D/DAS"/>
    <m/>
    <s v="3424307-3148926370"/>
    <m/>
    <s v="DOSQUEBRADAS-ANSERMA CALDAS"/>
    <d v="2016-08-13T00:00:00"/>
    <d v="2016-08-13T00:00:00"/>
    <x v="0"/>
    <n v="1"/>
    <s v="BUSETA"/>
    <n v="27"/>
    <n v="701"/>
    <n v="400000"/>
    <s v="CAJA"/>
    <n v="200000"/>
    <d v="2016-08-10T00:00:00"/>
    <s v="CAJA"/>
    <n v="200000"/>
    <x v="3"/>
    <n v="227692"/>
    <n v="12000"/>
    <n v="0"/>
    <m/>
    <n v="160308"/>
    <m/>
    <s v="REPORTADO"/>
    <d v="2016-08-16T00:00:00"/>
    <s v="REPORTADO"/>
    <d v="2016-08-31T00:00:00"/>
    <n v="2"/>
  </r>
  <r>
    <x v="24"/>
    <x v="4"/>
    <m/>
    <m/>
    <m/>
    <m/>
    <s v="PEREIRA-BUENAVENTURA"/>
    <d v="2016-08-13T00:00:00"/>
    <d v="2016-08-15T00:00:00"/>
    <x v="0"/>
    <n v="3"/>
    <s v="BUS"/>
    <n v="40"/>
    <n v="243"/>
    <n v="2000000"/>
    <s v="CAJA"/>
    <n v="1000000"/>
    <m/>
    <s v="CAJA"/>
    <n v="1000000"/>
    <x v="4"/>
    <n v="1800000"/>
    <n v="60000"/>
    <n v="90000"/>
    <m/>
    <n v="140000"/>
    <s v="TOTAL VALOR SERVICIO $2.000.000, EN 31/08/2016, SE REPORTÓ 50%"/>
    <s v="REPORTADO"/>
    <d v="2016-08-16T00:00:00"/>
    <s v="REPORTADO"/>
    <d v="2016-08-31T00:00:00"/>
    <n v="1"/>
  </r>
  <r>
    <x v="25"/>
    <x v="4"/>
    <s v="MZ 5 CS 8 URBANIZACIÓN PUERTAS DE ALCALÁ"/>
    <m/>
    <s v="3148503217-3234149"/>
    <m/>
    <s v="PEREIRA-ARMENIA"/>
    <d v="2016-08-14T00:00:00"/>
    <d v="2016-08-14T00:00:00"/>
    <x v="0"/>
    <n v="1"/>
    <s v="MICROBUS"/>
    <n v="16"/>
    <n v="473"/>
    <n v="250000"/>
    <s v="CAJA CARLOS"/>
    <n v="250000"/>
    <m/>
    <m/>
    <m/>
    <x v="0"/>
    <n v="250000"/>
    <n v="7500"/>
    <n v="12500"/>
    <m/>
    <n v="5000"/>
    <m/>
    <s v="REPORTADO"/>
    <d v="2016-08-16T00:00:00"/>
    <s v="REPORTADO"/>
    <d v="2016-08-31T00:00:00"/>
    <n v="2"/>
  </r>
  <r>
    <x v="25"/>
    <x v="4"/>
    <s v="MZ 5 CS 8 URBANIZACIÓN PUERTAS DE ALCALÁ"/>
    <m/>
    <s v="3148503217-3234149"/>
    <m/>
    <s v="PEREIRA-ARMENIA"/>
    <d v="2016-08-14T00:00:00"/>
    <d v="2016-08-14T00:00:00"/>
    <x v="0"/>
    <n v="1"/>
    <s v="MICROBUS"/>
    <n v="16"/>
    <n v="417"/>
    <n v="250000"/>
    <s v="CAJA LINA"/>
    <n v="250000"/>
    <m/>
    <m/>
    <m/>
    <x v="0"/>
    <n v="250000"/>
    <n v="7500"/>
    <n v="12500"/>
    <m/>
    <n v="5000"/>
    <m/>
    <s v="REPORTADO"/>
    <d v="2016-08-16T00:00:00"/>
    <s v="REPORTADO"/>
    <d v="2016-08-31T00:00:00"/>
    <n v="2"/>
  </r>
  <r>
    <x v="26"/>
    <x v="4"/>
    <m/>
    <m/>
    <n v="3155095732"/>
    <m/>
    <s v="PEREIRA-BUGA"/>
    <d v="2016-08-17T00:00:00"/>
    <d v="2016-08-17T00:00:00"/>
    <x v="0"/>
    <n v="1"/>
    <s v="H1"/>
    <n v="10"/>
    <m/>
    <n v="350000"/>
    <s v="CAJA"/>
    <n v="350000"/>
    <d v="2016-08-16T00:00:00"/>
    <m/>
    <m/>
    <x v="0"/>
    <n v="330000"/>
    <n v="10500"/>
    <n v="0"/>
    <m/>
    <n v="9500"/>
    <m/>
    <s v="REPORTADO"/>
    <d v="2016-08-23T00:00:00"/>
    <s v="REPORTADO"/>
    <d v="2016-08-31T00:00:00"/>
    <n v="2"/>
  </r>
  <r>
    <x v="27"/>
    <x v="4"/>
    <s v="KR 15 #24-17 CENTENARIO"/>
    <m/>
    <n v="3122986199"/>
    <m/>
    <s v="TERMALES DE SANTA ROSA"/>
    <d v="2016-08-18T00:00:00"/>
    <d v="2016-08-18T00:00:00"/>
    <x v="0"/>
    <n v="1"/>
    <s v="BUSETA"/>
    <n v="30"/>
    <n v="506"/>
    <n v="280000"/>
    <s v="CAJA"/>
    <n v="280000"/>
    <d v="2016-08-18T00:00:00"/>
    <m/>
    <m/>
    <x v="0"/>
    <n v="230000"/>
    <n v="8400"/>
    <n v="0"/>
    <m/>
    <n v="41600"/>
    <m/>
    <s v="REPORTADO"/>
    <d v="2016-08-23T00:00:00"/>
    <s v="REPORTADO"/>
    <d v="2016-08-31T00:00:00"/>
    <n v="2"/>
  </r>
  <r>
    <x v="27"/>
    <x v="4"/>
    <s v="KR 15 #24-17 CENTENARIO"/>
    <m/>
    <n v="3122986199"/>
    <m/>
    <s v="MONTENEGRO"/>
    <d v="2016-08-20T00:00:00"/>
    <d v="2016-08-20T00:00:00"/>
    <x v="0"/>
    <n v="1"/>
    <s v="BUSETA"/>
    <n v="20"/>
    <n v="1047"/>
    <n v="370000"/>
    <s v="CAJA"/>
    <n v="370000"/>
    <d v="2016-08-19T00:00:00"/>
    <m/>
    <m/>
    <x v="0"/>
    <n v="300000"/>
    <n v="11100"/>
    <n v="0"/>
    <m/>
    <n v="58900"/>
    <m/>
    <s v="REPORTADO"/>
    <d v="2016-08-23T00:00:00"/>
    <s v="REPORTADO"/>
    <d v="2016-08-31T00:00:00"/>
    <n v="2"/>
  </r>
  <r>
    <x v="28"/>
    <x v="15"/>
    <s v="KR 2 #18-13 CAMPESTRE B"/>
    <m/>
    <s v="3223346-3224068019"/>
    <m/>
    <s v="SAN CLEMENTE"/>
    <d v="2016-08-21T00:00:00"/>
    <d v="2016-08-21T00:00:00"/>
    <x v="0"/>
    <n v="1"/>
    <s v="BUS"/>
    <n v="40"/>
    <n v="700"/>
    <n v="700000"/>
    <s v="CAJA"/>
    <n v="1350000"/>
    <d v="2016-08-18T00:00:00"/>
    <s v="CAJA"/>
    <n v="1350000"/>
    <x v="5"/>
    <n v="351175"/>
    <n v="21000"/>
    <n v="0"/>
    <m/>
    <n v="327825"/>
    <m/>
    <s v="REPORTADO"/>
    <d v="2016-08-23T00:00:00"/>
    <s v="REPORTADO"/>
    <d v="2016-08-31T00:00:00"/>
    <n v="2"/>
  </r>
  <r>
    <x v="28"/>
    <x v="15"/>
    <s v="KR 2 #18-13 CAMPESTRE B"/>
    <m/>
    <s v="3223346-3224068019"/>
    <m/>
    <s v="SAN CLEMENTE"/>
    <d v="2016-08-21T00:00:00"/>
    <d v="2016-08-21T00:00:00"/>
    <x v="0"/>
    <n v="1"/>
    <s v="BUS"/>
    <n v="40"/>
    <n v="607"/>
    <n v="700000"/>
    <s v="CAJA"/>
    <s v="N/A"/>
    <s v="N/A"/>
    <m/>
    <m/>
    <x v="0"/>
    <n v="600000"/>
    <n v="21000"/>
    <n v="0"/>
    <m/>
    <n v="79000"/>
    <m/>
    <s v="REPORTADO"/>
    <d v="2016-08-23T00:00:00"/>
    <s v="REPORTADO"/>
    <d v="2016-08-31T00:00:00"/>
    <n v="2"/>
  </r>
  <r>
    <x v="28"/>
    <x v="15"/>
    <s v="KR 2 #18-13 CAMPESTRE B"/>
    <m/>
    <s v="3223346-3224068019"/>
    <m/>
    <s v="SAN CLEMENTE"/>
    <d v="2016-08-21T00:00:00"/>
    <d v="2016-08-21T00:00:00"/>
    <x v="0"/>
    <n v="1"/>
    <s v="BUS"/>
    <n v="40"/>
    <n v="245"/>
    <n v="700000"/>
    <s v="CAJA"/>
    <s v="N/A"/>
    <s v="N/A"/>
    <m/>
    <m/>
    <x v="0"/>
    <n v="600000"/>
    <n v="21000"/>
    <n v="0"/>
    <m/>
    <n v="79000"/>
    <m/>
    <s v="REPORTADO"/>
    <d v="2016-08-23T00:00:00"/>
    <s v="REPORTADO"/>
    <d v="2016-08-31T00:00:00"/>
    <n v="2"/>
  </r>
  <r>
    <x v="28"/>
    <x v="15"/>
    <s v="KR 2 #18-13 CAMPESTRE B"/>
    <m/>
    <s v="3223346-3224068019"/>
    <m/>
    <s v="SAN CLEMENTE"/>
    <d v="2016-08-21T00:00:00"/>
    <d v="2016-08-21T00:00:00"/>
    <x v="0"/>
    <n v="1"/>
    <s v="BUSETA"/>
    <n v="40"/>
    <n v="701"/>
    <n v="600000"/>
    <s v="CAJA"/>
    <s v="N/A"/>
    <s v="N/A"/>
    <m/>
    <m/>
    <x v="0"/>
    <n v="244460"/>
    <n v="18000"/>
    <n v="0"/>
    <m/>
    <n v="337540"/>
    <m/>
    <s v="REPORTADO"/>
    <d v="2016-08-23T00:00:00"/>
    <s v="REPORTADO"/>
    <d v="2016-08-31T00:00:00"/>
    <n v="2"/>
  </r>
  <r>
    <x v="3"/>
    <x v="3"/>
    <s v="CALLE 33 NO. 14 - 08 "/>
    <m/>
    <s v="3152829 EXT. 152-150"/>
    <s v="coordinacion.fundacion@cooperativalarosa.com"/>
    <s v="URBANO ÁREA METROPOLITANA"/>
    <d v="2016-08-23T00:00:00"/>
    <d v="2016-08-23T00:00:00"/>
    <x v="0"/>
    <n v="1"/>
    <s v="BUSETA"/>
    <n v="27"/>
    <n v="701"/>
    <n v="140000"/>
    <s v="CAJA"/>
    <n v="140000"/>
    <d v="2016-09-05T00:00:00"/>
    <m/>
    <m/>
    <x v="0"/>
    <n v="54540"/>
    <n v="4200"/>
    <n v="0"/>
    <m/>
    <n v="81260"/>
    <m/>
    <s v="REPORTADO"/>
    <d v="2016-08-23T00:00:00"/>
    <s v="REPORTADO"/>
    <d v="2016-08-31T00:00:00"/>
    <n v="2"/>
  </r>
  <r>
    <x v="29"/>
    <x v="4"/>
    <s v="VDA MUNDO NUEVO FINCA EL NARANJAL"/>
    <m/>
    <n v="3113230063"/>
    <m/>
    <s v="PUERTO ROYAL"/>
    <d v="2016-08-25T00:00:00"/>
    <d v="2016-08-25T00:00:00"/>
    <x v="0"/>
    <n v="1"/>
    <s v="BUSETA"/>
    <n v="27"/>
    <n v="701"/>
    <n v="250000"/>
    <s v="CAJA"/>
    <n v="250000"/>
    <d v="2016-08-23T00:00:00"/>
    <m/>
    <m/>
    <x v="0"/>
    <n v="157644"/>
    <n v="7500"/>
    <n v="0"/>
    <m/>
    <n v="84856"/>
    <m/>
    <s v="REPORTADO"/>
    <d v="2016-09-24T00:00:00"/>
    <s v="REPORTADO"/>
    <d v="2016-08-31T00:00:00"/>
    <n v="1"/>
  </r>
  <r>
    <x v="3"/>
    <x v="3"/>
    <s v="CALLE 33 NO. 14 - 08 "/>
    <m/>
    <s v="3152829 EXT. 152-150"/>
    <s v="coordinacion.fundacion@cooperativalarosa.com"/>
    <s v="CARTAGO"/>
    <d v="2016-08-30T00:00:00"/>
    <d v="2016-08-30T00:00:00"/>
    <x v="0"/>
    <n v="1"/>
    <s v="BUSETA"/>
    <n v="27"/>
    <n v="507"/>
    <n v="270000"/>
    <s v="CAJA"/>
    <n v="270000"/>
    <d v="2016-09-05T00:00:00"/>
    <m/>
    <m/>
    <x v="0"/>
    <n v="250000"/>
    <n v="8100"/>
    <n v="12500"/>
    <m/>
    <n v="11900"/>
    <m/>
    <s v="REPORTADO"/>
    <d v="2016-09-24T00:00:00"/>
    <s v="REPORTADO"/>
    <d v="2016-08-31T00:00:00"/>
    <n v="2"/>
  </r>
  <r>
    <x v="30"/>
    <x v="16"/>
    <s v="MZ 33 CS 1 VILLA DEL PRADO"/>
    <m/>
    <n v="3117652493"/>
    <s v="mariaisabelchunga@hotmail.com"/>
    <s v="URBANO ÁREA METROPOLITANA"/>
    <d v="2016-09-09T00:00:00"/>
    <d v="2016-09-09T00:00:00"/>
    <x v="0"/>
    <n v="1"/>
    <s v="BUS"/>
    <n v="40"/>
    <n v="5022"/>
    <n v="180000"/>
    <s v="CAJA"/>
    <n v="180000"/>
    <d v="2016-09-09T00:00:00"/>
    <m/>
    <m/>
    <x v="0"/>
    <n v="150000"/>
    <n v="5400"/>
    <n v="7500"/>
    <m/>
    <n v="24600"/>
    <m/>
    <s v="REPORTADO"/>
    <d v="2016-09-24T00:00:00"/>
    <s v="REPORTADO"/>
    <d v="2016-09-30T00:00:00"/>
    <n v="2"/>
  </r>
  <r>
    <x v="31"/>
    <x v="17"/>
    <s v="TORRE CENTRAL"/>
    <m/>
    <n v="3127237684"/>
    <s v="frangoag@gmail.com"/>
    <s v="CERRITOS MALABAR"/>
    <d v="2016-09-09T00:00:00"/>
    <d v="2016-09-09T00:00:00"/>
    <x v="0"/>
    <n v="1"/>
    <s v="BUS"/>
    <n v="40"/>
    <n v="5022"/>
    <n v="160000"/>
    <s v="CONSIG"/>
    <n v="784000"/>
    <d v="2016-10-01T00:00:00"/>
    <m/>
    <m/>
    <x v="0"/>
    <n v="150000"/>
    <n v="4800"/>
    <n v="7500"/>
    <m/>
    <n v="5200"/>
    <s v="Descuento de $16.000 por estampilla"/>
    <s v="REPORTADO"/>
    <d v="2016-09-24T00:00:00"/>
    <s v="REPORTADO"/>
    <d v="2016-09-30T00:00:00"/>
    <n v="2"/>
  </r>
  <r>
    <x v="31"/>
    <x v="17"/>
    <s v="TORRE CENTRAL"/>
    <m/>
    <n v="3127237684"/>
    <s v="frangoag@gmail.com"/>
    <s v="CERRITOS MALABAR"/>
    <d v="2016-09-10T00:00:00"/>
    <d v="2016-09-10T00:00:00"/>
    <x v="0"/>
    <n v="1"/>
    <s v="BUS"/>
    <n v="40"/>
    <n v="2057"/>
    <n v="160000"/>
    <s v="NA"/>
    <m/>
    <m/>
    <m/>
    <m/>
    <x v="0"/>
    <n v="150000"/>
    <n v="4800"/>
    <n v="7500"/>
    <m/>
    <n v="5200"/>
    <m/>
    <s v="REPORTADO"/>
    <d v="2016-09-24T00:00:00"/>
    <s v="REPORTADO"/>
    <d v="2016-09-30T00:00:00"/>
    <n v="2"/>
  </r>
  <r>
    <x v="32"/>
    <x v="18"/>
    <s v="CL 40 #32-50 OF 221"/>
    <m/>
    <n v="3214310984"/>
    <s v="nakusa@rednakusa.com"/>
    <s v="PEREIRA-SANTA ROSA-MANIZALES-SALENTO ARMENIA"/>
    <d v="2016-09-12T00:00:00"/>
    <d v="2016-09-15T00:00:00"/>
    <x v="0"/>
    <n v="4"/>
    <s v="BUSETA"/>
    <n v="27"/>
    <n v="701"/>
    <n v="2740000"/>
    <s v="CONSIG"/>
    <n v="1370000"/>
    <d v="2016-09-07T00:00:00"/>
    <s v="CONSIG"/>
    <n v="1370000"/>
    <x v="6"/>
    <n v="748496"/>
    <n v="82200"/>
    <n v="0"/>
    <n v="150000"/>
    <n v="1909304"/>
    <s v="Comisión Ancizar"/>
    <s v="REPORTADO"/>
    <d v="2016-09-24T00:00:00"/>
    <s v="REPORTADO"/>
    <d v="2016-09-30T00:00:00"/>
    <n v="2"/>
  </r>
  <r>
    <x v="13"/>
    <x v="10"/>
    <s v="KR 100 ·11-90 OF 606"/>
    <m/>
    <s v="3166214517 – 3105145311"/>
    <s v="ventasyreservas@colombiaccs.com"/>
    <s v="AEROPUERTO-PEREIRA"/>
    <d v="2016-09-15T00:00:00"/>
    <d v="2016-09-15T00:00:00"/>
    <x v="0"/>
    <n v="1"/>
    <s v="KIA"/>
    <n v="4"/>
    <m/>
    <n v="60000"/>
    <s v="CONSIG"/>
    <n v="60000"/>
    <d v="2016-10-04T00:00:00"/>
    <m/>
    <m/>
    <x v="0"/>
    <n v="20000"/>
    <n v="1800"/>
    <n v="0"/>
    <m/>
    <n v="38200"/>
    <s v="Hubo disposición total del vehículo en las horas acordadas, sin embargo no se ejecutó el servicio."/>
    <s v="REPORTADO"/>
    <d v="2016-09-24T00:00:00"/>
    <s v="REPORTADO"/>
    <d v="2016-09-30T00:00:00"/>
    <n v="1"/>
  </r>
  <r>
    <x v="33"/>
    <x v="19"/>
    <m/>
    <m/>
    <n v="3173795479"/>
    <m/>
    <s v="COLEGIO-LUCY TEJADA"/>
    <d v="2016-09-15T00:00:00"/>
    <d v="2016-09-15T00:00:00"/>
    <x v="0"/>
    <n v="1"/>
    <s v="BUS"/>
    <n v="40"/>
    <n v="2057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15T00:00:00"/>
    <d v="2016-09-15T00:00:00"/>
    <x v="0"/>
    <n v="1"/>
    <s v="BUS"/>
    <n v="40"/>
    <n v="2057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1"/>
    <x v="17"/>
    <s v="TORRE CENTRAL"/>
    <m/>
    <n v="3127237684"/>
    <s v="frangoag@gmail.com"/>
    <s v="CERRITOS MALABAR"/>
    <d v="2016-09-16T00:00:00"/>
    <d v="2016-09-16T00:00:00"/>
    <x v="0"/>
    <n v="1"/>
    <s v="BUS"/>
    <n v="40"/>
    <n v="5007"/>
    <n v="160000"/>
    <s v="NA"/>
    <m/>
    <m/>
    <m/>
    <m/>
    <x v="0"/>
    <n v="150000"/>
    <n v="4800"/>
    <n v="7500"/>
    <m/>
    <n v="52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16T00:00:00"/>
    <d v="2016-09-16T00:00:00"/>
    <x v="0"/>
    <n v="1"/>
    <s v="BUS"/>
    <n v="40"/>
    <n v="7037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16T00:00:00"/>
    <d v="2016-09-16T00:00:00"/>
    <x v="0"/>
    <n v="1"/>
    <s v="BUS"/>
    <n v="40"/>
    <n v="7037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1"/>
    <x v="17"/>
    <s v="TORRE CENTRAL"/>
    <m/>
    <n v="3127237684"/>
    <s v="frangoag@gmail.com"/>
    <s v="CERRITOS MALABAR"/>
    <d v="2016-09-17T00:00:00"/>
    <d v="2016-09-17T00:00:00"/>
    <x v="0"/>
    <n v="1"/>
    <s v="BUS"/>
    <n v="40"/>
    <n v="5007"/>
    <n v="160000"/>
    <s v="NA"/>
    <m/>
    <m/>
    <m/>
    <m/>
    <x v="0"/>
    <n v="150000"/>
    <n v="4800"/>
    <n v="7500"/>
    <m/>
    <n v="52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19T00:00:00"/>
    <d v="2016-09-19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19T00:00:00"/>
    <d v="2016-09-19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4T00:00:00"/>
    <s v="REPORTADO"/>
    <d v="2016-09-30T00:00:00"/>
    <n v="2"/>
  </r>
  <r>
    <x v="3"/>
    <x v="3"/>
    <s v="CALLE 33 NO. 14 - 08 "/>
    <m/>
    <s v="3152829 EXT. 152-150"/>
    <s v="coordinacion.fundacion@cooperativalarosa.com"/>
    <s v="ATRAER-CERRITOS"/>
    <d v="2016-09-20T00:00:00"/>
    <d v="2016-09-20T00:00:00"/>
    <x v="0"/>
    <n v="1"/>
    <s v="BUSETA"/>
    <n v="27"/>
    <n v="701"/>
    <n v="180000"/>
    <s v="CAJA"/>
    <n v="180000"/>
    <d v="2016-09-29T00:00:00"/>
    <m/>
    <m/>
    <x v="0"/>
    <n v="65484"/>
    <n v="5400"/>
    <n v="0"/>
    <m/>
    <n v="109116"/>
    <m/>
    <s v="REPORTADO"/>
    <d v="2016-09-24T00:00:00"/>
    <s v="REPORTADO"/>
    <d v="2016-09-30T00:00:00"/>
    <n v="2"/>
  </r>
  <r>
    <x v="34"/>
    <x v="20"/>
    <s v="CC PLAZA DEL SOL"/>
    <m/>
    <n v="3122524636"/>
    <m/>
    <s v="CENTRO"/>
    <d v="2016-09-20T00:00:00"/>
    <d v="2016-09-20T00:00:00"/>
    <x v="0"/>
    <n v="1"/>
    <s v="MICROBUS"/>
    <n v="14"/>
    <n v="438"/>
    <n v="110000"/>
    <s v="PAGO"/>
    <m/>
    <m/>
    <m/>
    <m/>
    <x v="0"/>
    <n v="110000"/>
    <n v="3300"/>
    <n v="5500"/>
    <m/>
    <n v="2200"/>
    <m/>
    <s v="REPORTADO"/>
    <d v="2016-09-24T00:00:00"/>
    <s v="REPORTADO"/>
    <d v="2016-09-30T00:00:00"/>
    <n v="2"/>
  </r>
  <r>
    <x v="34"/>
    <x v="20"/>
    <s v="CC PLAZA DEL SOL"/>
    <m/>
    <n v="3122524636"/>
    <m/>
    <s v="CUBA"/>
    <d v="2016-09-20T00:00:00"/>
    <d v="2016-09-20T00:00:00"/>
    <x v="0"/>
    <n v="1"/>
    <s v="MICROBUS"/>
    <n v="14"/>
    <n v="402"/>
    <n v="110000"/>
    <s v="PAGO"/>
    <m/>
    <m/>
    <m/>
    <m/>
    <x v="0"/>
    <n v="110000"/>
    <n v="3300"/>
    <n v="5500"/>
    <m/>
    <n v="2200"/>
    <m/>
    <s v="REPORTADO"/>
    <d v="2016-09-24T00:00:00"/>
    <s v="REPORTADO"/>
    <d v="2016-09-30T00:00:00"/>
    <n v="2"/>
  </r>
  <r>
    <x v="34"/>
    <x v="20"/>
    <s v="CC PLAZA DEL SOL"/>
    <m/>
    <n v="3122524636"/>
    <m/>
    <s v="DOSQUEBRADAS"/>
    <d v="2016-09-20T00:00:00"/>
    <d v="2016-09-20T00:00:00"/>
    <x v="0"/>
    <n v="1"/>
    <s v="MICROBUS"/>
    <n v="14"/>
    <n v="418"/>
    <n v="110000"/>
    <s v="PAGO"/>
    <m/>
    <m/>
    <m/>
    <m/>
    <x v="0"/>
    <n v="110000"/>
    <n v="3300"/>
    <n v="5500"/>
    <m/>
    <n v="2200"/>
    <m/>
    <s v="REPORTADO"/>
    <d v="2016-09-24T00:00:00"/>
    <s v="REPORTADO"/>
    <d v="2016-09-30T00:00:00"/>
    <n v="2"/>
  </r>
  <r>
    <x v="34"/>
    <x v="20"/>
    <s v="CC PLAZA DEL SOL"/>
    <m/>
    <n v="3122524636"/>
    <m/>
    <s v="DOSQUEBRADAS"/>
    <d v="2016-09-20T00:00:00"/>
    <d v="2016-09-20T00:00:00"/>
    <x v="0"/>
    <n v="1"/>
    <s v="MICROBUS"/>
    <n v="14"/>
    <n v="418"/>
    <n v="110000"/>
    <s v="PAGO"/>
    <m/>
    <m/>
    <m/>
    <m/>
    <x v="0"/>
    <n v="110000"/>
    <n v="3300"/>
    <n v="5500"/>
    <m/>
    <n v="22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0T00:00:00"/>
    <d v="2016-09-20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0T00:00:00"/>
    <d v="2016-09-20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4T00:00:00"/>
    <s v="REPORTADO"/>
    <d v="2016-09-30T00:00:00"/>
    <n v="2"/>
  </r>
  <r>
    <x v="35"/>
    <x v="21"/>
    <s v="SAMARIA"/>
    <m/>
    <n v="3146229795"/>
    <s v="sermasa@live.com"/>
    <s v="MARIPOSARIO VIA ARMENIA"/>
    <d v="2016-09-21T00:00:00"/>
    <d v="2016-09-21T00:00:00"/>
    <x v="0"/>
    <n v="1"/>
    <s v="BUSETA"/>
    <n v="27"/>
    <n v="701"/>
    <n v="120000"/>
    <s v="CAJA"/>
    <n v="120000"/>
    <d v="2016-09-23T00:00:00"/>
    <m/>
    <m/>
    <x v="0"/>
    <n v="54540"/>
    <n v="3600"/>
    <n v="0"/>
    <n v="6000"/>
    <n v="61860"/>
    <s v="COMISIÓN ADEL"/>
    <s v="REPORTADO"/>
    <d v="2016-09-24T00:00:00"/>
    <s v="REPORTADO"/>
    <d v="2016-09-30T00:00:00"/>
    <n v="2"/>
  </r>
  <r>
    <x v="33"/>
    <x v="19"/>
    <m/>
    <m/>
    <n v="3173795479"/>
    <m/>
    <s v="COLEGIO-LUCY TEJADA"/>
    <d v="2016-09-21T00:00:00"/>
    <d v="2016-09-21T00:00:00"/>
    <x v="0"/>
    <n v="1"/>
    <s v="BUS"/>
    <n v="40"/>
    <n v="5022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1T00:00:00"/>
    <d v="2016-09-21T00:00:00"/>
    <x v="0"/>
    <n v="1"/>
    <s v="BUS"/>
    <n v="40"/>
    <n v="5022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2T00:00:00"/>
    <d v="2016-09-22T00:00:00"/>
    <x v="0"/>
    <n v="1"/>
    <s v="BUS"/>
    <n v="40"/>
    <n v="5022"/>
    <n v="150000"/>
    <m/>
    <m/>
    <m/>
    <m/>
    <m/>
    <x v="0"/>
    <n v="100000"/>
    <n v="4500"/>
    <n v="5000"/>
    <m/>
    <n v="45500"/>
    <m/>
    <s v="REPORTADO"/>
    <d v="2016-09-24T00:00:00"/>
    <s v="REPORTADO"/>
    <d v="2016-09-30T00:00:00"/>
    <n v="2"/>
  </r>
  <r>
    <x v="36"/>
    <x v="22"/>
    <s v="Calle 19 No. 6-48 CC. Alcides Arevalo piso 3 ofi. 309-310"/>
    <m/>
    <n v="3164380896"/>
    <m/>
    <s v="LA BONANZA-STA ROSA"/>
    <d v="2016-09-23T00:00:00"/>
    <d v="2016-09-23T00:00:00"/>
    <x v="0"/>
    <n v="1"/>
    <s v="MICROBUS"/>
    <n v="16"/>
    <n v="296"/>
    <n v="120000"/>
    <s v="CAJA"/>
    <n v="120000"/>
    <d v="2016-10-27T00:00:00"/>
    <m/>
    <m/>
    <x v="0"/>
    <n v="120000"/>
    <n v="3600"/>
    <n v="6000"/>
    <m/>
    <n v="24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3T00:00:00"/>
    <d v="2016-09-23T00:00:00"/>
    <x v="0"/>
    <n v="1"/>
    <s v="BUS"/>
    <n v="40"/>
    <n v="813"/>
    <n v="150000"/>
    <m/>
    <m/>
    <m/>
    <m/>
    <m/>
    <x v="0"/>
    <n v="150000"/>
    <n v="4500"/>
    <n v="7500"/>
    <m/>
    <n v="3000"/>
    <m/>
    <s v="REPORTADO"/>
    <d v="2016-09-24T00:00:00"/>
    <s v="REPORTADO"/>
    <d v="2016-09-30T00:00:00"/>
    <n v="2"/>
  </r>
  <r>
    <x v="33"/>
    <x v="19"/>
    <m/>
    <m/>
    <n v="3173795479"/>
    <m/>
    <s v="COLEGIO-LUCY TEJADA"/>
    <d v="2016-09-23T00:00:00"/>
    <d v="2016-09-23T00:00:00"/>
    <x v="0"/>
    <n v="1"/>
    <s v="BUS"/>
    <n v="40"/>
    <n v="813"/>
    <n v="150000"/>
    <m/>
    <m/>
    <m/>
    <m/>
    <m/>
    <x v="0"/>
    <n v="150000"/>
    <n v="4500"/>
    <n v="7500"/>
    <m/>
    <n v="3000"/>
    <m/>
    <s v="REPORTADO"/>
    <d v="2016-09-24T00:00:00"/>
    <s v="REPORTADO"/>
    <d v="2016-09-30T00:00:00"/>
    <n v="2"/>
  </r>
  <r>
    <x v="31"/>
    <x v="17"/>
    <s v="TORRE CENTRAL"/>
    <m/>
    <n v="3127237684"/>
    <s v="frangoag@gmail.com"/>
    <s v="CERRITOS MALABAR"/>
    <d v="2016-09-24T00:00:00"/>
    <d v="2016-09-24T00:00:00"/>
    <x v="0"/>
    <n v="1"/>
    <s v="BUS"/>
    <n v="40"/>
    <n v="700"/>
    <n v="160000"/>
    <s v="NA"/>
    <m/>
    <m/>
    <m/>
    <m/>
    <x v="0"/>
    <n v="91482"/>
    <n v="4800"/>
    <n v="0"/>
    <m/>
    <n v="63718"/>
    <m/>
    <s v="REPORTADO"/>
    <d v="2016-09-24T00:00:00"/>
    <s v="REPORTADO"/>
    <d v="2016-09-30T00:00:00"/>
    <n v="2"/>
  </r>
  <r>
    <x v="37"/>
    <x v="4"/>
    <s v="KR 17 # 8-12 PINARES "/>
    <m/>
    <n v="3104220424"/>
    <m/>
    <s v="COMBIA"/>
    <d v="2016-09-24T00:00:00"/>
    <d v="2016-09-24T00:00:00"/>
    <x v="0"/>
    <n v="1"/>
    <s v="BUS"/>
    <n v="40"/>
    <n v="700"/>
    <n v="180000"/>
    <s v="CAJA"/>
    <n v="100000"/>
    <d v="2016-09-21T00:00:00"/>
    <s v="CAJA"/>
    <n v="80000"/>
    <x v="7"/>
    <n v="73242"/>
    <n v="5400"/>
    <n v="0"/>
    <m/>
    <n v="101358"/>
    <m/>
    <s v="REPORTADO"/>
    <d v="2016-09-29T00:00:00"/>
    <s v="REPORTADO"/>
    <d v="2016-09-30T00:00:00"/>
    <n v="2"/>
  </r>
  <r>
    <x v="38"/>
    <x v="23"/>
    <m/>
    <m/>
    <n v="3103390007"/>
    <m/>
    <s v="LA BELLA"/>
    <d v="2016-09-24T00:00:00"/>
    <d v="2016-09-24T00:00:00"/>
    <x v="0"/>
    <n v="1"/>
    <s v="BUSETA"/>
    <n v="30"/>
    <n v="506"/>
    <n v="180000"/>
    <s v="CAJA"/>
    <n v="100000"/>
    <d v="2016-09-22T00:00:00"/>
    <s v="CAJA"/>
    <n v="80000"/>
    <x v="7"/>
    <n v="180000"/>
    <n v="5400"/>
    <n v="9000"/>
    <m/>
    <n v="3600"/>
    <m/>
    <s v="REPORTADO"/>
    <d v="2016-09-29T00:00:00"/>
    <s v="REPORTADO"/>
    <d v="2016-09-30T00:00:00"/>
    <n v="2"/>
  </r>
  <r>
    <x v="39"/>
    <x v="4"/>
    <m/>
    <m/>
    <n v="3136194843"/>
    <m/>
    <s v="ARMENIA"/>
    <d v="2016-09-25T00:00:00"/>
    <d v="2016-09-25T00:00:00"/>
    <x v="0"/>
    <n v="1"/>
    <s v="BUS"/>
    <n v="40"/>
    <n v="700"/>
    <n v="450000"/>
    <s v="CAJA"/>
    <n v="450000"/>
    <d v="2016-09-28T00:00:00"/>
    <m/>
    <m/>
    <x v="0"/>
    <n v="272628"/>
    <n v="13500"/>
    <n v="0"/>
    <n v="22500"/>
    <n v="163872"/>
    <s v="COMISIÓN ALFONSO"/>
    <s v="REPORTADO"/>
    <d v="2016-09-29T00:00:00"/>
    <s v="REPORTADO"/>
    <d v="2016-09-30T00:00:00"/>
    <n v="1"/>
  </r>
  <r>
    <x v="40"/>
    <x v="4"/>
    <s v="FINCAL VIA CERRITOS"/>
    <m/>
    <n v="3136068863"/>
    <m/>
    <s v="TERMALES DE SANTA ROSA"/>
    <d v="2016-09-26T00:00:00"/>
    <d v="2016-09-26T00:00:00"/>
    <x v="0"/>
    <n v="1"/>
    <s v="BUSETA"/>
    <n v="30"/>
    <n v="113"/>
    <n v="350000"/>
    <s v="CAJA"/>
    <n v="350000"/>
    <d v="2016-09-30T00:00:00"/>
    <m/>
    <m/>
    <x v="0"/>
    <n v="320000"/>
    <n v="10500"/>
    <n v="16000"/>
    <m/>
    <n v="19500"/>
    <m/>
    <s v="REPORTADO"/>
    <d v="2016-09-29T00:00:00"/>
    <s v="REPORTADO"/>
    <d v="2016-09-30T00:00:00"/>
    <n v="1"/>
  </r>
  <r>
    <x v="33"/>
    <x v="19"/>
    <m/>
    <m/>
    <n v="3173795479"/>
    <m/>
    <s v="COLEGIO-LUCY TEJADA"/>
    <d v="2016-09-27T00:00:00"/>
    <d v="2016-09-27T00:00:00"/>
    <x v="0"/>
    <n v="1"/>
    <s v="BUS"/>
    <n v="40"/>
    <n v="813"/>
    <n v="150000"/>
    <m/>
    <m/>
    <m/>
    <m/>
    <m/>
    <x v="0"/>
    <n v="150000"/>
    <n v="4500"/>
    <n v="7500"/>
    <m/>
    <n v="3000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09-27T00:00:00"/>
    <d v="2016-09-27T00:00:00"/>
    <x v="0"/>
    <n v="1"/>
    <s v="BUS"/>
    <n v="40"/>
    <n v="813"/>
    <n v="150000"/>
    <m/>
    <m/>
    <m/>
    <m/>
    <m/>
    <x v="0"/>
    <n v="150000"/>
    <n v="4500"/>
    <n v="7500"/>
    <m/>
    <n v="3000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09-28T00:00:00"/>
    <d v="2016-09-28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09-28T00:00:00"/>
    <d v="2016-09-28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09-29T00:00:00"/>
    <d v="2016-09-29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09-29T00:00:00"/>
    <d v="2016-09-29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09-29T00:00:00"/>
    <s v="REPORTADO"/>
    <d v="2016-09-30T00:00:00"/>
    <n v="2"/>
  </r>
  <r>
    <x v="41"/>
    <x v="24"/>
    <s v="Cra. 6 N. 24-02"/>
    <m/>
    <n v="3347100"/>
    <s v="comercial@viaeje.com "/>
    <s v="SALENTO-VALLE DEL COCORA"/>
    <d v="2016-09-30T00:00:00"/>
    <d v="2016-09-30T00:00:00"/>
    <x v="0"/>
    <n v="1"/>
    <s v="BUSETA"/>
    <n v="24"/>
    <n v="501"/>
    <n v="310000"/>
    <s v="CONSIG"/>
    <n v="500000"/>
    <d v="2016-09-29T00:00:00"/>
    <s v="CONSIG"/>
    <n v="500000"/>
    <x v="8"/>
    <n v="300000"/>
    <n v="9300"/>
    <n v="15000"/>
    <m/>
    <n v="700"/>
    <m/>
    <s v="REPORTADO"/>
    <d v="2016-09-29T00:00:00"/>
    <s v="REPORTADO"/>
    <d v="2016-09-30T00:00:00"/>
    <n v="2"/>
  </r>
  <r>
    <x v="41"/>
    <x v="24"/>
    <s v="Cra. 6 N. 24-02"/>
    <m/>
    <n v="3347100"/>
    <s v="comercial@viaeje.com "/>
    <s v="SALENTO-VALLE DEL COCORA"/>
    <d v="2016-09-30T00:00:00"/>
    <d v="2016-09-30T00:00:00"/>
    <x v="0"/>
    <n v="1"/>
    <s v="MICROBUS"/>
    <n v="19"/>
    <n v="408"/>
    <n v="230000"/>
    <s v="NA"/>
    <m/>
    <m/>
    <m/>
    <m/>
    <x v="0"/>
    <n v="225000"/>
    <n v="6900"/>
    <n v="11250"/>
    <m/>
    <n v="-1900"/>
    <m/>
    <s v="REPORTADO"/>
    <d v="2016-09-29T00:00:00"/>
    <s v="REPORTADO"/>
    <d v="2016-09-30T00:00:00"/>
    <n v="2"/>
  </r>
  <r>
    <x v="41"/>
    <x v="24"/>
    <s v="Cra. 6 N. 24-02"/>
    <m/>
    <n v="3347100"/>
    <s v="comercial@viaeje.com "/>
    <s v="SALENTO-VALLE DEL COCORA"/>
    <d v="2016-09-30T00:00:00"/>
    <d v="2016-09-30T00:00:00"/>
    <x v="0"/>
    <n v="1"/>
    <s v="MICROBUS"/>
    <n v="16"/>
    <n v="471"/>
    <n v="230000"/>
    <s v="NA"/>
    <m/>
    <m/>
    <m/>
    <m/>
    <x v="0"/>
    <n v="220000"/>
    <n v="6900"/>
    <n v="11000"/>
    <m/>
    <n v="3100"/>
    <m/>
    <s v="REPORTADO"/>
    <d v="2016-09-29T00:00:00"/>
    <s v="REPORTADO"/>
    <d v="2016-09-30T00:00:00"/>
    <n v="2"/>
  </r>
  <r>
    <x v="41"/>
    <x v="24"/>
    <s v="Cra. 6 N. 24-02"/>
    <m/>
    <n v="3347100"/>
    <s v="comercial@viaeje.com "/>
    <s v="SALENTO-VALLE DEL COCORA"/>
    <d v="2016-09-30T00:00:00"/>
    <d v="2016-09-30T00:00:00"/>
    <x v="0"/>
    <n v="1"/>
    <s v="MICROBUS"/>
    <n v="16"/>
    <n v="296"/>
    <n v="230000"/>
    <s v="NA"/>
    <m/>
    <m/>
    <m/>
    <m/>
    <x v="0"/>
    <n v="220000"/>
    <n v="6900"/>
    <n v="11000"/>
    <m/>
    <n v="3100"/>
    <m/>
    <s v="REPORTADO"/>
    <d v="2016-09-29T00:00:00"/>
    <s v="REPORTADO"/>
    <d v="2016-09-30T00:00:00"/>
    <n v="2"/>
  </r>
  <r>
    <x v="33"/>
    <x v="19"/>
    <m/>
    <m/>
    <n v="3173795479"/>
    <m/>
    <s v="COLEGIO-LUCY TEJADA"/>
    <d v="2016-10-03T00:00:00"/>
    <d v="2016-10-03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10-20T00:00:00"/>
    <s v="REPORTADO"/>
    <d v="2016-10-27T00:00:00"/>
    <n v="2"/>
  </r>
  <r>
    <x v="33"/>
    <x v="19"/>
    <m/>
    <m/>
    <n v="3173795479"/>
    <m/>
    <s v="COLEGIO-LUCY TEJADA"/>
    <d v="2016-10-03T00:00:00"/>
    <d v="2016-10-03T00:00:00"/>
    <x v="0"/>
    <n v="1"/>
    <s v="BUS"/>
    <n v="40"/>
    <n v="700"/>
    <n v="150000"/>
    <m/>
    <m/>
    <m/>
    <m/>
    <m/>
    <x v="0"/>
    <n v="73242"/>
    <n v="4500"/>
    <n v="0"/>
    <m/>
    <n v="72258"/>
    <m/>
    <s v="REPORTADO"/>
    <d v="2016-10-20T00:00:00"/>
    <s v="REPORTADO"/>
    <d v="2016-10-27T00:00:00"/>
    <n v="2"/>
  </r>
  <r>
    <x v="42"/>
    <x v="25"/>
    <s v="VDA EL CONGOLO"/>
    <m/>
    <n v="3103732806"/>
    <m/>
    <s v="SANTA ROSA"/>
    <d v="2016-10-05T00:00:00"/>
    <d v="2016-10-07T00:00:00"/>
    <x v="0"/>
    <n v="2"/>
    <s v="BUS"/>
    <n v="40"/>
    <s v="james"/>
    <n v="170000"/>
    <m/>
    <m/>
    <m/>
    <m/>
    <m/>
    <x v="0"/>
    <n v="190000"/>
    <n v="5100"/>
    <n v="9500"/>
    <n v="8500"/>
    <n v="-25100"/>
    <s v="Comisión Ferney "/>
    <s v="REPORTADO"/>
    <d v="2016-10-20T00:00:00"/>
    <s v="REPORTADO"/>
    <d v="2016-10-27T00:00:00"/>
    <n v="1"/>
  </r>
  <r>
    <x v="42"/>
    <x v="25"/>
    <s v="VDA EL CONGOLO"/>
    <m/>
    <n v="3103732806"/>
    <m/>
    <s v="SANTA ROSA"/>
    <d v="2016-10-05T00:00:00"/>
    <d v="2016-10-07T00:00:00"/>
    <x v="0"/>
    <n v="2"/>
    <s v="BUS"/>
    <n v="40"/>
    <n v="506"/>
    <n v="100000"/>
    <m/>
    <m/>
    <m/>
    <m/>
    <m/>
    <x v="0"/>
    <n v="80000"/>
    <n v="3000"/>
    <n v="0"/>
    <n v="5000"/>
    <n v="17000"/>
    <s v="Comisión Ferney "/>
    <s v="REPORTADO"/>
    <d v="2016-10-20T00:00:00"/>
    <s v="REPORTADO"/>
    <d v="2016-10-27T00:00:00"/>
    <n v="1"/>
  </r>
  <r>
    <x v="33"/>
    <x v="19"/>
    <m/>
    <m/>
    <n v="3173795479"/>
    <m/>
    <s v="COLEGIO-LUCY TEJADA"/>
    <d v="2016-10-05T00:00:00"/>
    <d v="2016-10-05T00:00:00"/>
    <x v="0"/>
    <n v="1"/>
    <s v="BUS"/>
    <n v="40"/>
    <n v="300"/>
    <n v="150000"/>
    <m/>
    <m/>
    <m/>
    <m/>
    <m/>
    <x v="0"/>
    <n v="120000"/>
    <n v="4500"/>
    <n v="6000"/>
    <m/>
    <n v="25500"/>
    <m/>
    <s v="REPORTADO"/>
    <d v="2016-10-20T00:00:00"/>
    <s v="REPORTADO"/>
    <d v="2016-10-27T00:00:00"/>
    <n v="2"/>
  </r>
  <r>
    <x v="33"/>
    <x v="19"/>
    <m/>
    <m/>
    <n v="3173795479"/>
    <m/>
    <s v="COLEGIO-LUCY TEJADA"/>
    <d v="2016-10-05T00:00:00"/>
    <d v="2016-10-05T00:00:00"/>
    <x v="0"/>
    <n v="1"/>
    <s v="BUS"/>
    <n v="40"/>
    <n v="300"/>
    <n v="150000"/>
    <m/>
    <m/>
    <m/>
    <m/>
    <m/>
    <x v="0"/>
    <n v="120000"/>
    <n v="4500"/>
    <n v="6000"/>
    <m/>
    <n v="25500"/>
    <m/>
    <s v="REPORTADO"/>
    <d v="2016-10-20T00:00:00"/>
    <s v="REPORTADO"/>
    <d v="2016-10-27T00:00:00"/>
    <n v="2"/>
  </r>
  <r>
    <x v="33"/>
    <x v="19"/>
    <m/>
    <m/>
    <n v="3173795479"/>
    <m/>
    <s v="COLEGIO-LUCY TEJADA"/>
    <d v="2016-10-06T00:00:00"/>
    <d v="2016-10-06T00:00:00"/>
    <x v="0"/>
    <n v="1"/>
    <s v="BUS"/>
    <n v="40"/>
    <n v="300"/>
    <n v="150000"/>
    <m/>
    <m/>
    <m/>
    <m/>
    <m/>
    <x v="0"/>
    <n v="120000"/>
    <n v="4500"/>
    <n v="6000"/>
    <m/>
    <n v="25500"/>
    <m/>
    <s v="REPORTADO"/>
    <d v="2016-10-20T00:00:00"/>
    <s v="REPORTADO"/>
    <d v="2016-10-27T00:00:00"/>
    <n v="2"/>
  </r>
  <r>
    <x v="33"/>
    <x v="19"/>
    <m/>
    <m/>
    <n v="3173795479"/>
    <m/>
    <s v="COLEGIO-LUCY TEJADA"/>
    <d v="2016-10-06T00:00:00"/>
    <d v="2016-10-06T00:00:00"/>
    <x v="0"/>
    <n v="1"/>
    <s v="BUS"/>
    <n v="40"/>
    <n v="300"/>
    <n v="150000"/>
    <m/>
    <m/>
    <m/>
    <m/>
    <m/>
    <x v="0"/>
    <n v="120000"/>
    <n v="4500"/>
    <n v="6000"/>
    <m/>
    <n v="25500"/>
    <m/>
    <s v="REPORTADO"/>
    <d v="2016-10-20T00:00:00"/>
    <s v="REPORTADO"/>
    <d v="2016-10-27T00:00:00"/>
    <n v="2"/>
  </r>
  <r>
    <x v="43"/>
    <x v="26"/>
    <s v="AV 30 DE AGOSTO #37-81"/>
    <m/>
    <n v="3294060"/>
    <m/>
    <s v="HOTEL SONESTA"/>
    <d v="2016-10-12T00:00:00"/>
    <d v="2016-10-12T00:00:00"/>
    <x v="0"/>
    <n v="1"/>
    <s v="BUS"/>
    <n v="40"/>
    <n v="6000"/>
    <n v="180000"/>
    <s v="CONSIG"/>
    <n v="180000"/>
    <d v="2016-10-29T00:00:00"/>
    <m/>
    <m/>
    <x v="0"/>
    <n v="150000"/>
    <n v="5400"/>
    <n v="7500"/>
    <m/>
    <n v="24600"/>
    <m/>
    <s v="REPORTADO"/>
    <d v="2016-10-20T00:00:00"/>
    <s v="REPORTADO"/>
    <d v="2016-10-27T00:00:00"/>
    <n v="2"/>
  </r>
  <r>
    <x v="43"/>
    <x v="26"/>
    <s v="AV 30 DE AGOSTO #37-81"/>
    <m/>
    <n v="3294060"/>
    <m/>
    <s v="HOTEL SONESTA"/>
    <d v="2016-10-12T00:00:00"/>
    <d v="2016-10-12T00:00:00"/>
    <x v="0"/>
    <n v="1"/>
    <s v="BUS"/>
    <n v="40"/>
    <n v="813"/>
    <n v="180000"/>
    <s v="CONSIG"/>
    <n v="180000"/>
    <d v="2016-10-29T00:00:00"/>
    <m/>
    <m/>
    <x v="0"/>
    <n v="150000"/>
    <n v="5400"/>
    <n v="7500"/>
    <m/>
    <n v="24600"/>
    <m/>
    <s v="REPORTADO"/>
    <d v="2016-10-20T00:00:00"/>
    <s v="REPORTADO"/>
    <d v="2016-10-27T00:00:00"/>
    <n v="2"/>
  </r>
  <r>
    <x v="44"/>
    <x v="27"/>
    <s v="KR 5 #22-15 OF 201"/>
    <m/>
    <n v="3178864778"/>
    <m/>
    <s v="PITAL COMBIA"/>
    <d v="2016-10-12T00:00:00"/>
    <d v="2016-10-12T00:00:00"/>
    <x v="0"/>
    <n v="1"/>
    <s v="BUS"/>
    <n v="40"/>
    <n v="700"/>
    <n v="230000"/>
    <s v="CAJA"/>
    <n v="120000"/>
    <d v="2016-09-11T00:00:00"/>
    <m/>
    <m/>
    <x v="0"/>
    <n v="180000"/>
    <n v="6900"/>
    <n v="0"/>
    <m/>
    <n v="43100"/>
    <m/>
    <s v="REPORTADO"/>
    <d v="2016-10-20T00:00:00"/>
    <s v="REPORTADO"/>
    <d v="2016-10-27T00:00:00"/>
    <n v="2"/>
  </r>
  <r>
    <x v="45"/>
    <x v="28"/>
    <s v="KR 8 CL 27"/>
    <m/>
    <n v="3104159433"/>
    <m/>
    <s v="MONTENEGRO"/>
    <d v="2016-10-13T00:00:00"/>
    <d v="2016-10-13T00:00:00"/>
    <x v="0"/>
    <n v="1"/>
    <s v="BUSETA"/>
    <n v="24"/>
    <n v="501"/>
    <n v="370000"/>
    <s v="CAJA"/>
    <n v="740000"/>
    <d v="2016-10-14T00:00:00"/>
    <m/>
    <m/>
    <x v="0"/>
    <n v="350000"/>
    <n v="11100"/>
    <n v="17500"/>
    <m/>
    <n v="8900"/>
    <m/>
    <s v="REPORTADO"/>
    <d v="2016-10-20T00:00:00"/>
    <s v="REPORTADO"/>
    <d v="2016-10-27T00:00:00"/>
    <n v="1"/>
  </r>
  <r>
    <x v="45"/>
    <x v="28"/>
    <s v="KR 8 CL 27"/>
    <m/>
    <n v="3104159433"/>
    <m/>
    <s v="MONTENEGRO"/>
    <d v="2016-10-13T00:00:00"/>
    <d v="2016-10-13T00:00:00"/>
    <x v="0"/>
    <n v="1"/>
    <s v="BUSETA"/>
    <n v="21"/>
    <n v="504"/>
    <n v="370000"/>
    <s v="NA"/>
    <m/>
    <m/>
    <m/>
    <m/>
    <x v="0"/>
    <n v="330000"/>
    <n v="11100"/>
    <n v="16500"/>
    <m/>
    <n v="28900"/>
    <m/>
    <s v="REPORTADO"/>
    <d v="2016-10-20T00:00:00"/>
    <s v="REPORTADO"/>
    <d v="2016-10-27T00:00:00"/>
    <n v="1"/>
  </r>
  <r>
    <x v="3"/>
    <x v="3"/>
    <s v="CALLE 33 NO. 14 - 08 "/>
    <m/>
    <s v="3152829 EXT. 152-150"/>
    <s v="coordinacion.fundacion@cooperativalarosa.com"/>
    <s v="MANIZALES-RECINTO DEL PENSAMIENTO"/>
    <d v="2016-10-13T00:00:00"/>
    <d v="2016-10-13T00:00:00"/>
    <x v="0"/>
    <n v="1"/>
    <s v="BUSETA"/>
    <n v="30"/>
    <n v="701"/>
    <n v="500000"/>
    <s v="CAJA"/>
    <n v="500000"/>
    <d v="2016-10-26T00:00:00"/>
    <m/>
    <m/>
    <x v="0"/>
    <n v="216652"/>
    <n v="15000"/>
    <n v="0"/>
    <m/>
    <n v="268348"/>
    <m/>
    <s v="REPORTADO"/>
    <d v="2016-10-20T00:00:00"/>
    <s v="REPORTADO"/>
    <d v="2016-10-27T00:00:00"/>
    <n v="2"/>
  </r>
  <r>
    <x v="39"/>
    <x v="4"/>
    <s v="URB LA CASTELLANA"/>
    <m/>
    <n v="3136194843"/>
    <m/>
    <s v="POPAYAN"/>
    <d v="2016-10-13T00:00:00"/>
    <d v="2016-10-16T00:00:00"/>
    <x v="0"/>
    <n v="4"/>
    <s v="BUS"/>
    <n v="40"/>
    <n v="700"/>
    <n v="2350000"/>
    <s v="CHEQUE"/>
    <n v="936000"/>
    <d v="2016-10-11T00:00:00"/>
    <s v="CAJA"/>
    <n v="1350000"/>
    <x v="9"/>
    <n v="1496087"/>
    <n v="70500"/>
    <n v="0"/>
    <n v="117500"/>
    <n v="783413"/>
    <s v="COMISIÓN ALFONSO"/>
    <s v="REPORTADO"/>
    <d v="2016-10-27T00:00:00"/>
    <s v="REPORTADO"/>
    <d v="2016-10-27T00:00:00"/>
    <n v="1"/>
  </r>
  <r>
    <x v="46"/>
    <x v="29"/>
    <s v="FINCA LA QUERENDONA"/>
    <m/>
    <n v="3105153604"/>
    <s v="coffeeaxistours@gmail.com"/>
    <s v="GALICIA-SUIZA-TERMALES-MALABAR"/>
    <d v="2016-10-17T00:00:00"/>
    <d v="2016-10-20T00:00:00"/>
    <x v="0"/>
    <n v="4"/>
    <s v="BUSETA"/>
    <n v="30"/>
    <n v="701"/>
    <n v="1900000"/>
    <s v="CONSIG"/>
    <n v="1050000"/>
    <m/>
    <s v="CONSIG"/>
    <n v="850000"/>
    <x v="10"/>
    <n v="744884"/>
    <n v="57000"/>
    <n v="0"/>
    <m/>
    <n v="1098116"/>
    <m/>
    <s v="REPORTADO"/>
    <d v="2016-10-20T00:00:00"/>
    <s v="REPORTADO"/>
    <d v="2016-10-27T00:00:00"/>
    <n v="2"/>
  </r>
  <r>
    <x v="47"/>
    <x v="30"/>
    <s v="ARMENIA"/>
    <m/>
    <n v="3218318130"/>
    <s v="hseltda.natalia@gmail.com"/>
    <s v="VDA GRAMINIA CONDINA"/>
    <d v="2016-10-19T00:00:00"/>
    <d v="2016-10-19T00:00:00"/>
    <x v="0"/>
    <n v="1"/>
    <s v="MICROBUS"/>
    <n v="19"/>
    <n v="408"/>
    <n v="200000"/>
    <s v="CONSIG"/>
    <n v="232000"/>
    <d v="2016-10-13T00:00:00"/>
    <m/>
    <m/>
    <x v="0"/>
    <n v="140000"/>
    <n v="6000"/>
    <n v="7000"/>
    <m/>
    <n v="54000"/>
    <m/>
    <s v="REPORTADO"/>
    <d v="2016-10-20T00:00:00"/>
    <s v="REPORTADO"/>
    <d v="2016-10-27T00:00:00"/>
    <n v="2"/>
  </r>
  <r>
    <x v="47"/>
    <x v="30"/>
    <s v="ARMENIA"/>
    <m/>
    <n v="3218318130"/>
    <s v="hseltda.natalia@gmail.com"/>
    <s v="VDA GRAMINIA CONDINA"/>
    <d v="2016-10-20T00:00:00"/>
    <d v="2016-10-20T00:00:00"/>
    <x v="0"/>
    <n v="1"/>
    <s v="MICROBUS"/>
    <n v="19"/>
    <n v="701"/>
    <n v="200000"/>
    <s v="CONSIG"/>
    <n v="232000"/>
    <d v="2016-10-20T00:00:00"/>
    <m/>
    <m/>
    <x v="0"/>
    <n v="141836"/>
    <n v="6000"/>
    <n v="0"/>
    <m/>
    <n v="52164"/>
    <s v="Se realiza devolución de $64.000"/>
    <s v="REPORTADO"/>
    <d v="2016-10-20T00:00:00"/>
    <s v="REPORTADO"/>
    <d v="2016-10-27T00:00:00"/>
    <n v="2"/>
  </r>
  <r>
    <x v="39"/>
    <x v="4"/>
    <s v="URB LA CASTELLANA"/>
    <m/>
    <n v="3136194843"/>
    <m/>
    <s v="LICEO INGLES"/>
    <d v="2016-10-22T00:00:00"/>
    <d v="2016-10-22T00:00:00"/>
    <x v="0"/>
    <n v="1"/>
    <s v="BUSETA"/>
    <n v="24"/>
    <n v="501"/>
    <n v="140000"/>
    <s v="CAJA"/>
    <n v="140000"/>
    <d v="2016-10-29T00:00:00"/>
    <m/>
    <m/>
    <x v="0"/>
    <n v="120000"/>
    <n v="4200"/>
    <n v="6000"/>
    <m/>
    <n v="15800"/>
    <m/>
    <s v="REPORTADO"/>
    <d v="2016-10-27T00:00:00"/>
    <s v="REPORTADO"/>
    <d v="2016-10-27T00:00:00"/>
    <n v="1"/>
  </r>
  <r>
    <x v="39"/>
    <x v="4"/>
    <s v="URB LA CASTELLANA"/>
    <m/>
    <n v="3136194843"/>
    <m/>
    <s v="RONDANILLO"/>
    <d v="2016-10-23T00:00:00"/>
    <d v="2016-10-23T00:00:00"/>
    <x v="0"/>
    <n v="1"/>
    <s v="BUS"/>
    <n v="40"/>
    <n v="700"/>
    <n v="580000"/>
    <s v="CAJA"/>
    <n v="580000"/>
    <d v="2016-10-25T00:00:00"/>
    <m/>
    <m/>
    <x v="0"/>
    <n v="357748"/>
    <n v="17400"/>
    <n v="0"/>
    <n v="29000"/>
    <n v="204852"/>
    <s v="COMISIÓN ALFONSO"/>
    <s v="REPORTADO"/>
    <d v="2016-10-27T00:00:00"/>
    <s v="REPORTADO"/>
    <d v="2016-10-27T00:00:00"/>
    <n v="1"/>
  </r>
  <r>
    <x v="13"/>
    <x v="10"/>
    <s v="KR 100 ·11-90 OF 606"/>
    <m/>
    <s v="3166214517 – 3105145311"/>
    <s v="ventasyreservas@colombiaccs.com"/>
    <s v="AEROPUERTO-PEREIRA"/>
    <d v="2016-10-24T00:00:00"/>
    <d v="2016-10-27T00:00:00"/>
    <x v="0"/>
    <n v="2"/>
    <s v="CAMIONETA"/>
    <n v="4"/>
    <n v="98"/>
    <n v="500000"/>
    <m/>
    <m/>
    <m/>
    <m/>
    <m/>
    <x v="0"/>
    <n v="400000"/>
    <n v="15000"/>
    <n v="20000"/>
    <m/>
    <n v="85000"/>
    <m/>
    <s v="REPORTADO"/>
    <d v="2016-10-27T00:00:00"/>
    <s v="REPORTADO"/>
    <d v="2016-10-27T00:00:00"/>
    <n v="1"/>
  </r>
  <r>
    <x v="48"/>
    <x v="31"/>
    <s v="Cra 18 No. "/>
    <s v="12 PM A 5 PM"/>
    <n v="3122868616"/>
    <m/>
    <s v="Brasileriro Rodizio"/>
    <d v="2016-11-17T00:00:00"/>
    <d v="2016-11-17T00:00:00"/>
    <x v="0"/>
    <n v="1"/>
    <s v="BUS"/>
    <n v="40"/>
    <n v="618"/>
    <n v="160000"/>
    <s v="PAGO"/>
    <m/>
    <m/>
    <m/>
    <m/>
    <x v="11"/>
    <n v="120000"/>
    <n v="3200"/>
    <n v="6000"/>
    <m/>
    <n v="36800"/>
    <m/>
    <s v="REPORTADO"/>
    <d v="2016-11-19T00:00:00"/>
    <m/>
    <m/>
    <n v="0"/>
  </r>
  <r>
    <x v="48"/>
    <x v="31"/>
    <s v="Cra 18 No. "/>
    <s v="12 PM A 5 PM"/>
    <n v="3122868616"/>
    <m/>
    <s v="Brasileriro Rodizio"/>
    <d v="2016-11-17T00:00:00"/>
    <d v="2016-11-17T00:00:00"/>
    <x v="0"/>
    <n v="1"/>
    <s v="BUS"/>
    <n v="40"/>
    <n v="601"/>
    <n v="160000"/>
    <s v="PAGO"/>
    <m/>
    <m/>
    <m/>
    <m/>
    <x v="11"/>
    <n v="60000"/>
    <n v="3200"/>
    <n v="3000"/>
    <m/>
    <n v="96800"/>
    <m/>
    <s v="REPORTADO"/>
    <d v="2016-11-19T00:00:00"/>
    <m/>
    <m/>
    <n v="0"/>
  </r>
  <r>
    <x v="49"/>
    <x v="4"/>
    <m/>
    <m/>
    <m/>
    <m/>
    <s v="VILLAVICENCIO"/>
    <d v="2016-11-01T00:00:00"/>
    <d v="2016-11-06T00:00:00"/>
    <x v="0"/>
    <n v="5"/>
    <s v="BUS"/>
    <n v="40"/>
    <n v="700"/>
    <n v="4200000"/>
    <s v="CAJA"/>
    <n v="500000"/>
    <d v="2016-10-25T00:00:00"/>
    <m/>
    <m/>
    <x v="12"/>
    <m/>
    <n v="84000"/>
    <n v="0"/>
    <m/>
    <n v="4116000"/>
    <m/>
    <s v="PENDIENTE"/>
    <m/>
    <s v="PENDIENTE"/>
    <m/>
    <n v="1"/>
  </r>
  <r>
    <x v="48"/>
    <x v="31"/>
    <s v="Cra 18 No. "/>
    <s v="12 PM A 5 PM"/>
    <n v="3122868616"/>
    <m/>
    <s v="Brasileriro Rodizio"/>
    <d v="2016-11-17T00:00:00"/>
    <d v="2016-11-17T00:00:00"/>
    <x v="0"/>
    <n v="1"/>
    <s v="BUS"/>
    <n v="40"/>
    <n v="5000"/>
    <n v="160000"/>
    <s v="PAGO"/>
    <m/>
    <m/>
    <m/>
    <m/>
    <x v="11"/>
    <n v="120000"/>
    <n v="3200"/>
    <n v="6000"/>
    <m/>
    <n v="36800"/>
    <m/>
    <s v="REPORTADO"/>
    <d v="2016-11-19T00:00:00"/>
    <m/>
    <m/>
    <n v="0"/>
  </r>
  <r>
    <x v="50"/>
    <x v="32"/>
    <m/>
    <m/>
    <n v="3203048402"/>
    <m/>
    <s v="La Paila"/>
    <d v="2016-11-01T00:00:00"/>
    <d v="2016-11-30T00:00:00"/>
    <x v="0"/>
    <n v="30"/>
    <s v="MICROBUS"/>
    <n v="12"/>
    <n v="475"/>
    <n v="7280000"/>
    <s v="15 DIAS"/>
    <m/>
    <m/>
    <m/>
    <m/>
    <x v="13"/>
    <n v="5000000"/>
    <n v="218400"/>
    <n v="0"/>
    <m/>
    <n v="2061600"/>
    <m/>
    <s v="PENDIENTE"/>
    <m/>
    <s v="PENDIENTE"/>
    <m/>
    <m/>
  </r>
  <r>
    <x v="48"/>
    <x v="31"/>
    <s v="Cra 18 No. "/>
    <s v="12 PM A 5 PM"/>
    <n v="3122868616"/>
    <m/>
    <s v="Brasileriro Rodizio"/>
    <d v="2016-11-17T00:00:00"/>
    <d v="2016-11-17T00:00:00"/>
    <x v="0"/>
    <n v="1"/>
    <s v="BUSETA"/>
    <n v="40"/>
    <n v="5001"/>
    <n v="150000"/>
    <s v="PAGO"/>
    <m/>
    <m/>
    <m/>
    <m/>
    <x v="11"/>
    <n v="60000"/>
    <n v="3000"/>
    <n v="3000"/>
    <m/>
    <n v="87000"/>
    <m/>
    <s v="REPORTADO"/>
    <d v="2016-11-19T00:00:00"/>
    <m/>
    <m/>
    <n v="0"/>
  </r>
  <r>
    <x v="51"/>
    <x v="33"/>
    <m/>
    <m/>
    <n v="3107607189"/>
    <s v="alejandra.bedoya@uam.edu.co"/>
    <s v="URBANO"/>
    <d v="2016-10-31T00:00:00"/>
    <d v="2016-10-31T00:00:00"/>
    <x v="0"/>
    <n v="1"/>
    <s v="BUSETA"/>
    <n v="28"/>
    <n v="701"/>
    <n v="150000"/>
    <s v="FACTURADO"/>
    <m/>
    <m/>
    <m/>
    <m/>
    <x v="11"/>
    <n v="100000"/>
    <n v="3000"/>
    <n v="5000"/>
    <m/>
    <n v="47000"/>
    <m/>
    <s v="REPORTADO"/>
    <d v="2016-11-19T00:00:00"/>
    <s v="PENDIENTE"/>
    <m/>
    <n v="1"/>
  </r>
  <r>
    <x v="51"/>
    <x v="33"/>
    <m/>
    <m/>
    <n v="3107607189"/>
    <s v="alejandra.bedoya@uam.edu.co"/>
    <s v="URBANO"/>
    <d v="2016-10-31T00:00:00"/>
    <d v="2016-10-31T00:00:00"/>
    <x v="0"/>
    <n v="1"/>
    <s v="BUSETA"/>
    <n v="28"/>
    <n v="113"/>
    <n v="150000"/>
    <s v="FACTURADO"/>
    <m/>
    <m/>
    <m/>
    <m/>
    <x v="11"/>
    <n v="100000"/>
    <n v="3000"/>
    <n v="5000"/>
    <m/>
    <n v="47000"/>
    <m/>
    <s v="REPORTADO"/>
    <d v="2016-11-19T00:00:00"/>
    <s v="PENDIENTE"/>
    <m/>
    <n v="1"/>
  </r>
  <r>
    <x v="51"/>
    <x v="33"/>
    <m/>
    <m/>
    <n v="3107607189"/>
    <s v="alejandra.bedoya@uam.edu.co"/>
    <s v="URBANO"/>
    <d v="2016-11-01T00:00:00"/>
    <d v="2016-11-01T00:00:00"/>
    <x v="0"/>
    <n v="1"/>
    <s v="BUSETA"/>
    <n v="28"/>
    <n v="113"/>
    <n v="150000"/>
    <s v="FACTURADO"/>
    <m/>
    <m/>
    <m/>
    <m/>
    <x v="11"/>
    <n v="120000"/>
    <n v="3000"/>
    <n v="6000"/>
    <m/>
    <n v="27000"/>
    <m/>
    <s v="REPORTADO"/>
    <d v="2016-11-19T00:00:00"/>
    <m/>
    <m/>
    <n v="0"/>
  </r>
  <r>
    <x v="51"/>
    <x v="33"/>
    <m/>
    <m/>
    <n v="3107607189"/>
    <s v="alejandra.bedoya@uam.edu.co"/>
    <s v="URBANO"/>
    <d v="2016-11-02T00:00:00"/>
    <d v="2016-11-02T00:00:00"/>
    <x v="0"/>
    <n v="1"/>
    <s v="BUSETA"/>
    <n v="30"/>
    <n v="701"/>
    <n v="150000"/>
    <s v="FACTURADO"/>
    <m/>
    <m/>
    <m/>
    <m/>
    <x v="11"/>
    <n v="100000"/>
    <n v="3000"/>
    <n v="5000"/>
    <m/>
    <n v="47000"/>
    <m/>
    <s v="REPORTADO"/>
    <d v="2016-11-19T00:00:00"/>
    <m/>
    <m/>
    <n v="0"/>
  </r>
  <r>
    <x v="51"/>
    <x v="33"/>
    <m/>
    <m/>
    <n v="3107607189"/>
    <s v="alejandra.bedoya@uam.edu.co"/>
    <s v="URBANO"/>
    <d v="2016-11-03T00:00:00"/>
    <d v="2016-11-03T00:00:00"/>
    <x v="0"/>
    <n v="1"/>
    <s v="BUSETA"/>
    <n v="28"/>
    <n v="113"/>
    <n v="150000"/>
    <s v="FACTURADO"/>
    <m/>
    <m/>
    <m/>
    <m/>
    <x v="11"/>
    <n v="120000"/>
    <n v="4500"/>
    <n v="0"/>
    <m/>
    <n v="25500"/>
    <m/>
    <s v="REPORTADO"/>
    <d v="2016-11-19T00:00:00"/>
    <s v="PENDIENTE"/>
    <m/>
    <m/>
  </r>
  <r>
    <x v="51"/>
    <x v="33"/>
    <m/>
    <m/>
    <n v="3107607189"/>
    <s v="alejandra.bedoya@uam.edu.co"/>
    <s v="URBANO"/>
    <d v="2016-11-04T00:00:00"/>
    <d v="2016-11-04T00:00:00"/>
    <x v="0"/>
    <n v="1"/>
    <s v="BUSETA"/>
    <n v="30"/>
    <n v="701"/>
    <n v="150000"/>
    <s v="FACTURADO"/>
    <m/>
    <m/>
    <m/>
    <m/>
    <x v="11"/>
    <n v="100000"/>
    <n v="3000"/>
    <n v="5000"/>
    <m/>
    <n v="47000"/>
    <m/>
    <s v="REPORTADO"/>
    <d v="2016-11-19T00:00:00"/>
    <m/>
    <m/>
    <n v="0"/>
  </r>
  <r>
    <x v="51"/>
    <x v="33"/>
    <m/>
    <m/>
    <n v="3107607189"/>
    <s v="alejandra.bedoya@uam.edu.co"/>
    <s v="URBANO"/>
    <d v="2016-11-08T00:00:00"/>
    <d v="2016-11-08T00:00:00"/>
    <x v="0"/>
    <n v="1"/>
    <s v="BUSETA"/>
    <n v="30"/>
    <n v="113"/>
    <n v="150000"/>
    <s v="FACTURADO"/>
    <m/>
    <m/>
    <m/>
    <m/>
    <x v="11"/>
    <n v="120000"/>
    <n v="3000"/>
    <n v="6000"/>
    <m/>
    <n v="27000"/>
    <m/>
    <s v="REPORTADO"/>
    <d v="2016-11-19T00:00:00"/>
    <m/>
    <m/>
    <n v="0"/>
  </r>
  <r>
    <x v="51"/>
    <x v="33"/>
    <m/>
    <m/>
    <n v="3107607189"/>
    <s v="alejandra.bedoya@uam.edu.co"/>
    <s v="URBANO"/>
    <d v="2016-11-09T00:00:00"/>
    <d v="2016-11-09T00:00:00"/>
    <x v="0"/>
    <n v="1"/>
    <s v="BUSETA"/>
    <n v="30"/>
    <n v="701"/>
    <n v="150000"/>
    <s v="FACTURADO"/>
    <m/>
    <m/>
    <m/>
    <m/>
    <x v="11"/>
    <n v="100000"/>
    <n v="3000"/>
    <n v="5000"/>
    <m/>
    <n v="47000"/>
    <m/>
    <s v="REPORTADO"/>
    <d v="2016-11-19T00:00:00"/>
    <m/>
    <m/>
    <n v="0"/>
  </r>
  <r>
    <x v="51"/>
    <x v="33"/>
    <m/>
    <m/>
    <n v="3107607189"/>
    <s v="alejandra.bedoya@uam.edu.co"/>
    <s v="URBANO"/>
    <d v="2016-11-10T00:00:00"/>
    <d v="2016-11-10T00:00:00"/>
    <x v="0"/>
    <n v="1"/>
    <s v="BUSETA"/>
    <n v="30"/>
    <n v="113"/>
    <n v="150000"/>
    <s v="FACTURADO"/>
    <m/>
    <m/>
    <m/>
    <m/>
    <x v="11"/>
    <n v="120000"/>
    <n v="3000"/>
    <n v="6000"/>
    <m/>
    <n v="27000"/>
    <m/>
    <s v="REPORTADO"/>
    <d v="2016-11-19T00:00:00"/>
    <m/>
    <m/>
    <n v="0"/>
  </r>
  <r>
    <x v="52"/>
    <x v="34"/>
    <s v="Santa Rosa"/>
    <s v="7:30 am a  5 pm"/>
    <m/>
    <m/>
    <s v="TERMALES DE SANTA ROSA"/>
    <d v="2016-11-11T00:00:00"/>
    <d v="2016-11-11T00:00:00"/>
    <x v="0"/>
    <n v="1"/>
    <s v="BUSETA"/>
    <n v="30"/>
    <n v="507"/>
    <n v="220000"/>
    <s v="PAGO"/>
    <m/>
    <m/>
    <m/>
    <m/>
    <x v="11"/>
    <n v="150000"/>
    <n v="4400"/>
    <n v="7500"/>
    <m/>
    <n v="65600"/>
    <m/>
    <s v="REPORTADO"/>
    <d v="2016-11-19T00:00:00"/>
    <m/>
    <m/>
    <n v="0"/>
  </r>
  <r>
    <x v="52"/>
    <x v="34"/>
    <s v="Santa Rosa"/>
    <s v="7:30 am a  5 pm"/>
    <m/>
    <m/>
    <s v="TERMALES SAN VICENTE"/>
    <d v="2016-11-11T00:00:00"/>
    <d v="2016-11-11T00:00:00"/>
    <x v="0"/>
    <n v="1"/>
    <s v="BUSETA"/>
    <n v="30"/>
    <n v="608"/>
    <n v="140000"/>
    <s v="PAGO"/>
    <m/>
    <m/>
    <m/>
    <m/>
    <x v="11"/>
    <n v="120000"/>
    <n v="2800"/>
    <n v="6000"/>
    <m/>
    <n v="17200"/>
    <m/>
    <s v="REPORTADO"/>
    <d v="2016-11-19T00:00:00"/>
    <m/>
    <m/>
    <n v="0"/>
  </r>
  <r>
    <x v="52"/>
    <x v="34"/>
    <s v="Santa Rosa"/>
    <s v="7:30 am a  5 pm"/>
    <m/>
    <m/>
    <s v="TERMALES SAN VICENTE"/>
    <d v="2016-11-11T00:00:00"/>
    <d v="2016-11-11T00:00:00"/>
    <x v="0"/>
    <n v="1"/>
    <s v="BUSETA"/>
    <n v="30"/>
    <n v="113"/>
    <n v="140000"/>
    <s v="PAGO"/>
    <m/>
    <m/>
    <m/>
    <m/>
    <x v="11"/>
    <n v="140000"/>
    <n v="2800"/>
    <n v="7000"/>
    <m/>
    <n v="4200"/>
    <m/>
    <s v="REPORTADO"/>
    <d v="2016-11-19T00:00:00"/>
    <m/>
    <m/>
    <m/>
  </r>
  <r>
    <x v="52"/>
    <x v="35"/>
    <s v="cra 12 no 11 14 2"/>
    <s v="7am a 5pm"/>
    <n v="3113546108"/>
    <m/>
    <s v="Santa Rosa a Ukumari"/>
    <d v="2016-11-12T00:00:00"/>
    <d v="2016-11-12T00:00:00"/>
    <x v="0"/>
    <n v="1"/>
    <s v="BUS"/>
    <n v="40"/>
    <n v="618"/>
    <n v="300000"/>
    <s v="PAGO"/>
    <s v="Cesar alvis"/>
    <m/>
    <m/>
    <m/>
    <x v="11"/>
    <n v="260000"/>
    <n v="9000"/>
    <n v="0"/>
    <m/>
    <n v="31000"/>
    <m/>
    <s v="REPORTADO"/>
    <d v="2016-11-19T00:00:00"/>
    <m/>
    <m/>
    <m/>
  </r>
  <r>
    <x v="52"/>
    <x v="35"/>
    <s v="cra 12 no 11 14 2"/>
    <s v="7am a 5pm"/>
    <n v="3113546108"/>
    <m/>
    <s v="Santa Rosa a Ukumari"/>
    <d v="2016-11-12T00:00:00"/>
    <d v="2016-11-12T00:00:00"/>
    <x v="0"/>
    <n v="1"/>
    <s v="BUS"/>
    <n v="40"/>
    <n v="813"/>
    <n v="300000"/>
    <s v="PAGO"/>
    <s v="Liborio"/>
    <m/>
    <m/>
    <m/>
    <x v="11"/>
    <n v="260000"/>
    <n v="9000"/>
    <n v="0"/>
    <m/>
    <n v="31000"/>
    <m/>
    <s v="REPORTADO"/>
    <d v="2016-11-19T00:00:00"/>
    <m/>
    <m/>
    <m/>
  </r>
  <r>
    <x v="52"/>
    <x v="35"/>
    <s v="cra 12 no 11 14 2"/>
    <s v="7am a 5pm"/>
    <n v="3113546108"/>
    <m/>
    <s v="Santa Rosa a Ukumari"/>
    <d v="2016-11-12T00:00:00"/>
    <d v="2016-11-12T00:00:00"/>
    <x v="0"/>
    <n v="1"/>
    <s v="BUS"/>
    <n v="40"/>
    <n v="300"/>
    <n v="300000"/>
    <s v="PAGO"/>
    <s v="Alvaro Palacio"/>
    <m/>
    <m/>
    <m/>
    <x v="11"/>
    <n v="260000"/>
    <n v="9000"/>
    <n v="0"/>
    <m/>
    <n v="31000"/>
    <m/>
    <s v="REPORTADO"/>
    <d v="2016-11-19T00:00:00"/>
    <m/>
    <m/>
    <m/>
  </r>
  <r>
    <x v="52"/>
    <x v="35"/>
    <s v="cra 12 no 11 14 2"/>
    <s v="7am a 5pm"/>
    <n v="3113546108"/>
    <m/>
    <s v="Santa Rosa a Ukumari"/>
    <d v="2016-11-12T00:00:00"/>
    <d v="2016-11-12T00:00:00"/>
    <x v="0"/>
    <n v="1"/>
    <s v="BUS"/>
    <n v="40"/>
    <n v="506"/>
    <n v="300000"/>
    <s v="PAGO"/>
    <s v="Pan Viejo"/>
    <m/>
    <m/>
    <m/>
    <x v="11"/>
    <n v="260000"/>
    <n v="9000"/>
    <n v="0"/>
    <m/>
    <n v="31000"/>
    <m/>
    <s v="REPORTADO"/>
    <d v="2016-11-19T00:00:00"/>
    <m/>
    <m/>
    <m/>
  </r>
  <r>
    <x v="52"/>
    <x v="35"/>
    <s v="cra 12 no 11 14 2"/>
    <s v="7am a 5pm"/>
    <n v="3113546108"/>
    <m/>
    <s v="Santa Rosa a Ukumari"/>
    <d v="2016-11-12T00:00:00"/>
    <d v="2016-11-12T00:00:00"/>
    <x v="0"/>
    <n v="1"/>
    <s v="BUS"/>
    <n v="40"/>
    <n v="629"/>
    <n v="300000"/>
    <s v="PAGO"/>
    <s v="G3 travel"/>
    <m/>
    <m/>
    <m/>
    <x v="11"/>
    <n v="260000"/>
    <n v="9000"/>
    <m/>
    <m/>
    <m/>
    <m/>
    <s v="REPORTADO"/>
    <d v="2016-11-19T00:00:00"/>
    <m/>
    <m/>
    <m/>
  </r>
  <r>
    <x v="53"/>
    <x v="6"/>
    <s v="Cra 5 no 22-15 ed leon palace 201"/>
    <s v="8:00 am a 5 pm"/>
    <n v="3155668308"/>
    <s v="ALEXANDER 3122734792 VANESSA 3146442630"/>
    <s v="PITAL COMBIA"/>
    <d v="2016-11-11T00:00:00"/>
    <d v="2016-11-11T00:00:00"/>
    <x v="0"/>
    <n v="1"/>
    <s v="BUSETA"/>
    <n v="24"/>
    <n v="501"/>
    <n v="200000"/>
    <s v="PAGO"/>
    <m/>
    <m/>
    <m/>
    <m/>
    <x v="11"/>
    <n v="150000"/>
    <n v="4000"/>
    <n v="7500"/>
    <m/>
    <n v="46000"/>
    <m/>
    <s v="REPORTADO"/>
    <d v="2016-11-19T00:00:00"/>
    <m/>
    <m/>
    <n v="0"/>
  </r>
  <r>
    <x v="54"/>
    <x v="36"/>
    <m/>
    <m/>
    <n v="3137204"/>
    <s v="EVALENCIATORO@UTP.EDU.CO"/>
    <s v="FINALNDIA"/>
    <d v="2016-11-05T00:00:00"/>
    <d v="2016-11-05T00:00:00"/>
    <x v="0"/>
    <n v="1"/>
    <s v="MICROBUS"/>
    <n v="15"/>
    <n v="462"/>
    <n v="280000"/>
    <s v="FACTURADO"/>
    <m/>
    <m/>
    <s v="No pago"/>
    <m/>
    <x v="11"/>
    <n v="240000"/>
    <n v="5600"/>
    <n v="12000"/>
    <m/>
    <n v="34400"/>
    <m/>
    <s v="REPORTADO"/>
    <d v="2016-11-19T00:00:00"/>
    <m/>
    <m/>
    <n v="0"/>
  </r>
  <r>
    <x v="55"/>
    <x v="37"/>
    <m/>
    <m/>
    <s v="3294288 - 3217763433"/>
    <m/>
    <s v="URBANO"/>
    <d v="2016-11-05T00:00:00"/>
    <d v="2016-11-05T00:00:00"/>
    <x v="0"/>
    <n v="1"/>
    <s v="BUS"/>
    <n v="40"/>
    <n v="300"/>
    <n v="150000"/>
    <s v="FACTURADO"/>
    <m/>
    <m/>
    <m/>
    <m/>
    <x v="11"/>
    <n v="120000"/>
    <n v="3000"/>
    <n v="6000"/>
    <m/>
    <n v="27000"/>
    <m/>
    <s v="REPORTADO"/>
    <d v="2016-11-19T00:00:00"/>
    <m/>
    <m/>
    <n v="0"/>
  </r>
  <r>
    <x v="55"/>
    <x v="37"/>
    <m/>
    <m/>
    <s v="3294288 - 3217763433"/>
    <m/>
    <s v="URBANO"/>
    <d v="2016-11-19T00:00:00"/>
    <d v="2016-11-19T00:00:00"/>
    <x v="0"/>
    <n v="1"/>
    <s v="BUS"/>
    <n v="40"/>
    <m/>
    <n v="150000"/>
    <s v="FACTURADO"/>
    <s v="julian gonzales"/>
    <m/>
    <m/>
    <m/>
    <x v="11"/>
    <n v="120000"/>
    <n v="3000"/>
    <n v="6000"/>
    <m/>
    <n v="27000"/>
    <m/>
    <s v="REPORTADO"/>
    <d v="2016-11-19T00:00:00"/>
    <m/>
    <m/>
    <n v="0"/>
  </r>
  <r>
    <x v="56"/>
    <x v="38"/>
    <m/>
    <m/>
    <m/>
    <m/>
    <s v="Calarca"/>
    <d v="2016-11-10T00:00:00"/>
    <d v="2016-11-10T00:00:00"/>
    <x v="0"/>
    <n v="1"/>
    <s v="MICROBUS"/>
    <n v="1"/>
    <n v="478"/>
    <n v="350000"/>
    <s v="PAGO"/>
    <m/>
    <m/>
    <m/>
    <m/>
    <x v="11"/>
    <n v="280000"/>
    <n v="7000"/>
    <n v="14000"/>
    <m/>
    <n v="63000"/>
    <m/>
    <s v="REPORTADO"/>
    <d v="2016-11-19T00:00:00"/>
    <m/>
    <m/>
    <n v="0"/>
  </r>
  <r>
    <x v="57"/>
    <x v="4"/>
    <m/>
    <s v="8 a 5 pm"/>
    <n v="3137766203"/>
    <m/>
    <s v="Pereira -  Km 3 Via a la virginia Viterbo"/>
    <d v="2016-11-18T00:00:00"/>
    <d v="2016-11-18T00:00:00"/>
    <x v="0"/>
    <n v="1"/>
    <s v="BUSETA"/>
    <n v="24"/>
    <n v="501"/>
    <n v="280000"/>
    <s v="PAGO"/>
    <s v="Gustavo"/>
    <m/>
    <m/>
    <m/>
    <x v="11"/>
    <n v="220000"/>
    <n v="8400"/>
    <n v="0"/>
    <m/>
    <n v="51600"/>
    <m/>
    <s v="REPORTADO"/>
    <d v="2016-11-19T00:00:00"/>
    <m/>
    <m/>
    <m/>
  </r>
  <r>
    <x v="58"/>
    <x v="39"/>
    <s v="Cra 3 19-38 "/>
    <s v="7am a 5pm"/>
    <n v="3206954191"/>
    <m/>
    <s v="Pereira -  Parque del Café"/>
    <d v="2016-11-18T00:00:00"/>
    <d v="2016-11-18T00:00:00"/>
    <x v="0"/>
    <n v="1"/>
    <s v="BUS"/>
    <n v="40"/>
    <m/>
    <n v="456000"/>
    <s v="PAGO"/>
    <s v="julian gonzales"/>
    <m/>
    <m/>
    <m/>
    <x v="11"/>
    <n v="420000"/>
    <n v="13680"/>
    <n v="0"/>
    <m/>
    <n v="22320"/>
    <m/>
    <s v="REPORTADO"/>
    <d v="2016-11-19T00:00:00"/>
    <m/>
    <m/>
    <m/>
  </r>
  <r>
    <x v="58"/>
    <x v="39"/>
    <s v="Cra 3 19-38 "/>
    <s v="7am a 5pm"/>
    <n v="3206954191"/>
    <m/>
    <s v="Pereira -  Parque del Café"/>
    <d v="2016-11-18T00:00:00"/>
    <d v="2016-11-18T00:00:00"/>
    <x v="0"/>
    <n v="1"/>
    <s v="BUS"/>
    <n v="40"/>
    <n v="601"/>
    <n v="456000"/>
    <s v="PAGO"/>
    <s v="JHON"/>
    <m/>
    <m/>
    <m/>
    <x v="11"/>
    <n v="420000"/>
    <n v="13680"/>
    <n v="0"/>
    <m/>
    <n v="22320"/>
    <m/>
    <s v="REPORTADO"/>
    <d v="2016-11-19T00:00:00"/>
    <m/>
    <m/>
    <m/>
  </r>
  <r>
    <x v="58"/>
    <x v="39"/>
    <s v="Cra 3 19-38 "/>
    <s v="7am a 5pm"/>
    <n v="3206954191"/>
    <m/>
    <s v="Pereira -  Parque del Café"/>
    <d v="2016-11-18T00:00:00"/>
    <d v="2016-11-18T00:00:00"/>
    <x v="0"/>
    <n v="1"/>
    <s v="BUS"/>
    <n v="40"/>
    <n v="5000"/>
    <n v="456000"/>
    <s v="PAGO"/>
    <s v="JHON"/>
    <m/>
    <m/>
    <m/>
    <x v="11"/>
    <n v="420000"/>
    <n v="13680"/>
    <n v="0"/>
    <m/>
    <n v="22320"/>
    <m/>
    <s v="REPORTADO"/>
    <d v="2016-11-19T00:00:00"/>
    <m/>
    <m/>
    <m/>
  </r>
  <r>
    <x v="58"/>
    <x v="39"/>
    <s v="Cra 3 19-38 "/>
    <s v="7am a 5pm"/>
    <n v="3206954191"/>
    <m/>
    <s v="Pereira -  Parque del Café"/>
    <d v="2016-11-18T00:00:00"/>
    <d v="2016-11-18T00:00:00"/>
    <x v="0"/>
    <n v="1"/>
    <s v="BUS"/>
    <n v="40"/>
    <m/>
    <n v="456000"/>
    <s v="PAGO"/>
    <s v="JAMES"/>
    <m/>
    <m/>
    <m/>
    <x v="11"/>
    <n v="420000"/>
    <n v="13680"/>
    <n v="0"/>
    <m/>
    <n v="22320"/>
    <m/>
    <s v="REPORTADO"/>
    <d v="2016-11-19T00:00:00"/>
    <m/>
    <m/>
    <m/>
  </r>
  <r>
    <x v="58"/>
    <x v="39"/>
    <s v="Cra 3 19-38 "/>
    <s v="7am a 5pm"/>
    <n v="3206954191"/>
    <m/>
    <s v="Pereira -  Parque del Café"/>
    <d v="2016-11-18T00:00:00"/>
    <d v="2016-11-18T00:00:00"/>
    <x v="0"/>
    <n v="1"/>
    <s v="BUSETA"/>
    <n v="30"/>
    <m/>
    <n v="380000"/>
    <s v="PAGO"/>
    <s v="julian gonzales"/>
    <m/>
    <m/>
    <m/>
    <x v="11"/>
    <n v="380000"/>
    <n v="11400"/>
    <n v="0"/>
    <m/>
    <n v="-11400"/>
    <m/>
    <s v="REPORTADO"/>
    <d v="2016-11-19T00:00:00"/>
    <m/>
    <m/>
    <m/>
  </r>
  <r>
    <x v="59"/>
    <x v="4"/>
    <s v="AVE 30 AGOSTO 42-73"/>
    <m/>
    <n v="3361415"/>
    <m/>
    <s v="ZARAGOSA"/>
    <d v="2016-11-12T00:00:00"/>
    <d v="2016-11-14T00:00:00"/>
    <x v="0"/>
    <n v="3"/>
    <s v="MICROBUS"/>
    <n v="15"/>
    <n v="427"/>
    <n v="400000"/>
    <s v="PAGO"/>
    <n v="200000"/>
    <d v="2016-11-03T00:00:00"/>
    <s v="Pago"/>
    <m/>
    <x v="11"/>
    <n v="320000"/>
    <n v="8000"/>
    <n v="16000"/>
    <m/>
    <n v="72000"/>
    <m/>
    <s v="REPORTADO"/>
    <d v="2016-11-19T00:00:00"/>
    <m/>
    <m/>
    <m/>
  </r>
  <r>
    <x v="30"/>
    <x v="16"/>
    <s v="MZ 33 CS 1 VILLA DEL PRADO 1:30 PM A 4:30 MZ33 CS 1 VILLA DEL PADRO) POBLADO PLAZA"/>
    <m/>
    <n v="3117652493"/>
    <s v="mariaisabelchunga@hotmail.com"/>
    <s v="MARIPOSARIOA D/DAS LAS CAMELIAS"/>
    <d v="2016-11-09T00:00:00"/>
    <d v="2016-11-09T00:00:00"/>
    <x v="0"/>
    <n v="1"/>
    <s v="BUS"/>
    <n v="40"/>
    <n v="700"/>
    <n v="200000"/>
    <s v="PAGO"/>
    <m/>
    <m/>
    <m/>
    <m/>
    <x v="11"/>
    <n v="150000"/>
    <n v="6000"/>
    <n v="0"/>
    <m/>
    <n v="44000"/>
    <s v="SALIDA 1:30PM_x000a_REGRESO 4:30PM"/>
    <s v="REPORTADO"/>
    <d v="2016-11-19T00:00:00"/>
    <m/>
    <m/>
    <n v="1"/>
  </r>
  <r>
    <x v="39"/>
    <x v="4"/>
    <s v="URB LA CASTELLANA"/>
    <m/>
    <n v="3136194843"/>
    <m/>
    <s v="TULUA"/>
    <d v="2016-11-04T00:00:00"/>
    <d v="2016-11-07T00:00:00"/>
    <x v="0"/>
    <n v="4"/>
    <s v="BUSETA"/>
    <n v="30"/>
    <n v="701"/>
    <n v="450000"/>
    <s v="PAGO"/>
    <m/>
    <m/>
    <m/>
    <m/>
    <x v="14"/>
    <n v="320000"/>
    <n v="9000"/>
    <n v="16000"/>
    <m/>
    <n v="121000"/>
    <m/>
    <s v="REPORTADO"/>
    <d v="2016-11-19T00:00:00"/>
    <m/>
    <m/>
    <n v="1"/>
  </r>
  <r>
    <x v="39"/>
    <x v="4"/>
    <s v="URB LA CASTELLANA"/>
    <m/>
    <n v="3136194843"/>
    <m/>
    <s v="TULUA"/>
    <d v="2016-11-04T00:00:00"/>
    <d v="2016-11-07T00:00:00"/>
    <x v="0"/>
    <n v="4"/>
    <s v="BUSETA"/>
    <n v="38"/>
    <n v="113"/>
    <n v="450000"/>
    <s v="PAGO"/>
    <m/>
    <m/>
    <m/>
    <m/>
    <x v="14"/>
    <n v="450000"/>
    <n v="9000"/>
    <m/>
    <m/>
    <m/>
    <m/>
    <s v="REPORTADO"/>
    <d v="2016-11-19T00:00:00"/>
    <m/>
    <m/>
    <m/>
  </r>
  <r>
    <x v="60"/>
    <x v="40"/>
    <m/>
    <m/>
    <n v="3204954391"/>
    <m/>
    <s v="BOGOTÁ"/>
    <d v="2016-11-11T00:00:00"/>
    <d v="2016-11-14T00:00:00"/>
    <x v="0"/>
    <n v="1"/>
    <s v="BUS"/>
    <n v="40"/>
    <n v="700"/>
    <n v="2800000"/>
    <s v="PAGO"/>
    <n v="1450000"/>
    <d v="2016-11-03T00:00:00"/>
    <s v="Pago"/>
    <m/>
    <x v="11"/>
    <n v="1500000"/>
    <n v="56000"/>
    <n v="75000"/>
    <m/>
    <n v="1244000"/>
    <m/>
    <s v="REPORTADO"/>
    <d v="2016-11-19T00:00:00"/>
    <m/>
    <m/>
    <n v="0"/>
  </r>
  <r>
    <x v="61"/>
    <x v="41"/>
    <s v="Calle 17 16b-9 Pereira"/>
    <s v="12:30 pm a 8:30 pm"/>
    <s v="3350691 x 2"/>
    <m/>
    <s v="Pereira - Salento"/>
    <d v="2016-12-03T00:00:00"/>
    <d v="2016-12-03T00:00:00"/>
    <x v="0"/>
    <n v="1"/>
    <s v="BUS"/>
    <n v="40"/>
    <n v="700"/>
    <n v="500000"/>
    <s v="Anticipo"/>
    <n v="500000"/>
    <d v="2016-11-18T00:00:00"/>
    <m/>
    <m/>
    <x v="11"/>
    <n v="400000"/>
    <n v="15000"/>
    <n v="0"/>
    <m/>
    <n v="85000"/>
    <m/>
    <s v="REPORTADO"/>
    <m/>
    <m/>
    <m/>
    <m/>
  </r>
  <r>
    <x v="61"/>
    <x v="41"/>
    <s v="Calle 17 16b-9 Pereira"/>
    <s v="12:30 pm a 8:30 pm"/>
    <s v="3350691 x 2"/>
    <m/>
    <s v="Pereira - Salento"/>
    <d v="2016-12-03T00:00:00"/>
    <d v="2016-12-03T00:00:00"/>
    <x v="0"/>
    <n v="1"/>
    <s v="BUS"/>
    <n v="30"/>
    <n v="701"/>
    <n v="440000"/>
    <m/>
    <m/>
    <m/>
    <m/>
    <m/>
    <x v="11"/>
    <n v="352000"/>
    <n v="13200"/>
    <n v="0"/>
    <m/>
    <n v="74800"/>
    <m/>
    <s v="REPORTADO"/>
    <m/>
    <m/>
    <m/>
    <m/>
  </r>
  <r>
    <x v="62"/>
    <x v="42"/>
    <m/>
    <s v="8 a 5 pm"/>
    <m/>
    <m/>
    <s v="Pereira- Paeque del Café"/>
    <d v="2016-12-02T00:00:00"/>
    <d v="2016-12-02T00:00:00"/>
    <x v="0"/>
    <n v="1"/>
    <s v="BUSETA"/>
    <n v="30"/>
    <n v="701"/>
    <n v="420000"/>
    <m/>
    <m/>
    <m/>
    <m/>
    <m/>
    <x v="11"/>
    <n v="336000"/>
    <n v="8400"/>
    <n v="16800"/>
    <m/>
    <n v="75600"/>
    <m/>
    <s v="REPORTADO"/>
    <m/>
    <m/>
    <m/>
    <n v="0"/>
  </r>
  <r>
    <x v="55"/>
    <x v="37"/>
    <m/>
    <m/>
    <s v="3294288 - 3217763433"/>
    <m/>
    <s v="Pereira -  Virginia"/>
    <d v="2016-11-26T00:00:00"/>
    <d v="2016-11-26T00:00:00"/>
    <x v="0"/>
    <n v="1"/>
    <s v="BUS"/>
    <n v="40"/>
    <n v="700"/>
    <n v="320000"/>
    <s v="FACTURADO"/>
    <m/>
    <m/>
    <m/>
    <m/>
    <x v="11"/>
    <n v="256000"/>
    <n v="6400"/>
    <n v="12800"/>
    <m/>
    <n v="57600"/>
    <m/>
    <s v="REPORTADO"/>
    <m/>
    <m/>
    <m/>
    <n v="0"/>
  </r>
  <r>
    <x v="63"/>
    <x v="43"/>
    <s v="Calle 33 con 8 bis"/>
    <s v="8 a 5 pm"/>
    <n v="3116059570"/>
    <m/>
    <s v="Pereira - Atraer"/>
    <d v="2016-11-25T00:00:00"/>
    <d v="2016-11-25T00:00:00"/>
    <x v="0"/>
    <n v="1"/>
    <s v="BUSETA"/>
    <n v="30"/>
    <n v="3000"/>
    <n v="150000"/>
    <s v="PAGO"/>
    <m/>
    <m/>
    <m/>
    <m/>
    <x v="11"/>
    <n v="120000"/>
    <n v="3000"/>
    <n v="6000"/>
    <m/>
    <n v="27000"/>
    <m/>
    <s v="REPORTADO"/>
    <m/>
    <m/>
    <m/>
    <n v="0"/>
  </r>
  <r>
    <x v="64"/>
    <x v="44"/>
    <s v="cra 5 No 23-14"/>
    <s v="8 a 4.30pm"/>
    <n v="3252900"/>
    <m/>
    <s v="Pereira - Bailarinas"/>
    <d v="2016-12-11T00:00:00"/>
    <d v="2016-12-11T00:00:00"/>
    <x v="1"/>
    <n v="1"/>
    <s v="BUS"/>
    <n v="40"/>
    <n v="700"/>
    <n v="490000"/>
    <m/>
    <m/>
    <m/>
    <m/>
    <m/>
    <x v="11"/>
    <n v="392000"/>
    <n v="9800"/>
    <n v="19600"/>
    <m/>
    <n v="8820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m/>
    <n v="0"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m/>
    <m/>
    <m/>
    <n v="0"/>
    <m/>
    <m/>
    <m/>
    <m/>
    <m/>
    <n v="0"/>
  </r>
  <r>
    <x v="65"/>
    <x v="4"/>
    <m/>
    <m/>
    <m/>
    <m/>
    <m/>
    <m/>
    <m/>
    <x v="1"/>
    <m/>
    <m/>
    <m/>
    <m/>
    <m/>
    <m/>
    <m/>
    <m/>
    <m/>
    <m/>
    <x v="0"/>
    <m/>
    <m/>
    <m/>
    <m/>
    <n v="0"/>
    <m/>
    <m/>
    <m/>
    <m/>
    <m/>
    <n v="0"/>
  </r>
  <r>
    <x v="66"/>
    <x v="45"/>
    <s v="centenario "/>
    <s v="7:30 am a 6 pm"/>
    <n v="3105945325"/>
    <s v="administrativo.pereira@certiredes.com"/>
    <s v="Pereira - cerritos"/>
    <d v="2016-12-10T00:00:00"/>
    <d v="2016-12-10T00:00:00"/>
    <x v="0"/>
    <n v="1"/>
    <s v="BUS"/>
    <n v="40"/>
    <n v="700"/>
    <n v="220000"/>
    <s v="PAGO"/>
    <n v="110000"/>
    <m/>
    <m/>
    <m/>
    <x v="15"/>
    <n v="160000"/>
    <n v="6600"/>
    <n v="0"/>
    <m/>
    <n v="53400"/>
    <m/>
    <m/>
    <m/>
    <m/>
    <m/>
    <m/>
  </r>
  <r>
    <x v="67"/>
    <x v="4"/>
    <s v="la primavera Mz b Casa 12 playa rica "/>
    <s v="10 am a 6 pm "/>
    <n v="3137363528"/>
    <m/>
    <s v="Dosquebradas - parque ukumari "/>
    <d v="2016-12-04T00:00:00"/>
    <d v="2016-12-04T00:00:00"/>
    <x v="0"/>
    <n v="1"/>
    <s v="BUSETA"/>
    <n v="27"/>
    <n v="701"/>
    <n v="180000"/>
    <s v="facturado "/>
    <m/>
    <m/>
    <m/>
    <m/>
    <x v="15"/>
    <m/>
    <n v="5400"/>
    <n v="0"/>
    <m/>
    <n v="174600"/>
    <m/>
    <m/>
    <m/>
    <m/>
    <m/>
    <m/>
  </r>
  <r>
    <x v="55"/>
    <x v="37"/>
    <m/>
    <m/>
    <s v="3294288 - 3217763433"/>
    <m/>
    <s v="Pereira - UTP"/>
    <d v="2016-12-03T00:00:00"/>
    <d v="2016-12-03T00:00:00"/>
    <x v="0"/>
    <n v="1"/>
    <s v="BUSETA"/>
    <n v="30"/>
    <n v="701"/>
    <n v="90000"/>
    <s v="facturado "/>
    <m/>
    <m/>
    <m/>
    <m/>
    <x v="11"/>
    <n v="72000"/>
    <n v="2700"/>
    <n v="0"/>
    <m/>
    <n v="15300"/>
    <m/>
    <s v="REPORTADO"/>
    <m/>
    <m/>
    <m/>
    <m/>
  </r>
  <r>
    <x v="68"/>
    <x v="46"/>
    <s v="Cra 5 #23-14"/>
    <s v="8 a 4.30pm"/>
    <n v="3252900"/>
    <m/>
    <s v="Pereira - Bailarinas Montenegro"/>
    <d v="2016-12-11T00:00:00"/>
    <d v="2016-12-11T00:00:00"/>
    <x v="1"/>
    <n v="1"/>
    <s v="BUS"/>
    <n v="40"/>
    <n v="700"/>
    <n v="490000"/>
    <s v="Anticipo"/>
    <n v="245000"/>
    <m/>
    <m/>
    <m/>
    <x v="11"/>
    <n v="392000"/>
    <n v="14700"/>
    <n v="0"/>
    <m/>
    <n v="8330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n v="0"/>
    <n v="0"/>
    <m/>
    <n v="0"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  <r>
    <x v="65"/>
    <x v="4"/>
    <m/>
    <m/>
    <m/>
    <m/>
    <m/>
    <m/>
    <m/>
    <x v="1"/>
    <m/>
    <m/>
    <m/>
    <m/>
    <m/>
    <m/>
    <m/>
    <m/>
    <m/>
    <m/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s v="URBANO PEREIRA"/>
    <d v="2016-05-19T00:00:00"/>
    <d v="2016-05-19T00:00:00"/>
    <s v="MICROBUS"/>
    <x v="0"/>
    <n v="438"/>
    <x v="0"/>
    <n v="80000"/>
    <n v="60000"/>
    <n v="0"/>
    <m/>
    <n v="18400"/>
  </r>
  <r>
    <s v="URBANO ÁREA METROPOLITANA"/>
    <d v="2016-06-18T00:00:00"/>
    <d v="2016-06-18T00:00:00"/>
    <s v="BUSETA"/>
    <x v="1"/>
    <n v="113"/>
    <x v="1"/>
    <n v="500000"/>
    <n v="200000"/>
    <n v="25000"/>
    <n v="100000"/>
    <n v="190000"/>
  </r>
  <r>
    <s v="AEROPUERTO MATECAÑA-VIA ARMENIA-CERRITOS"/>
    <d v="2016-06-18T00:00:00"/>
    <d v="2016-06-18T00:00:00"/>
    <s v="BUS"/>
    <x v="2"/>
    <n v="700"/>
    <x v="2"/>
    <n v="500000"/>
    <n v="387016"/>
    <n v="0"/>
    <m/>
    <n v="102984"/>
  </r>
  <r>
    <s v="URBANO ÁREA METROPOLITANA"/>
    <d v="2016-06-20T00:00:00"/>
    <d v="2016-06-25T00:00:00"/>
    <s v="BUS"/>
    <x v="2"/>
    <n v="300"/>
    <x v="1"/>
    <n v="900000"/>
    <n v="900000"/>
    <n v="45000"/>
    <m/>
    <n v="27000"/>
  </r>
  <r>
    <s v="URBANO ÁREA METROPOLITANA"/>
    <d v="2016-06-20T00:00:00"/>
    <d v="2016-06-25T00:00:00"/>
    <s v="BUS"/>
    <x v="2"/>
    <n v="373"/>
    <x v="1"/>
    <n v="900000"/>
    <n v="900000"/>
    <n v="45000"/>
    <m/>
    <n v="27000"/>
  </r>
  <r>
    <s v="URBANO ÁREA METROPOLITANA"/>
    <d v="2016-06-20T00:00:00"/>
    <d v="2016-06-25T00:00:00"/>
    <s v="BUSETA"/>
    <x v="1"/>
    <n v="501"/>
    <x v="0"/>
    <n v="480000"/>
    <n v="462000"/>
    <n v="24000"/>
    <m/>
    <n v="8400"/>
  </r>
  <r>
    <s v="URBANO ÁREA METROPOLITANA"/>
    <d v="2016-06-20T00:00:00"/>
    <d v="2016-06-25T00:00:00"/>
    <s v="BUS"/>
    <x v="2"/>
    <n v="641"/>
    <x v="1"/>
    <n v="900000"/>
    <n v="900000"/>
    <n v="45000"/>
    <m/>
    <n v="27000"/>
  </r>
  <r>
    <s v="URBANO ÁREA METROPOLITANA"/>
    <d v="2016-06-20T00:00:00"/>
    <d v="2016-06-25T00:00:00"/>
    <s v="BUS"/>
    <x v="2"/>
    <n v="813"/>
    <x v="1"/>
    <n v="900000"/>
    <n v="900000"/>
    <n v="45000"/>
    <m/>
    <n v="27000"/>
  </r>
  <r>
    <s v="DOSQUEBRADAS-PUERTO ROYAL"/>
    <d v="2016-06-21T00:00:00"/>
    <d v="2016-06-21T00:00:00"/>
    <s v="BUSETA"/>
    <x v="1"/>
    <n v="2588"/>
    <x v="1"/>
    <n v="270000"/>
    <n v="250000"/>
    <n v="13500"/>
    <m/>
    <n v="14600"/>
  </r>
  <r>
    <s v="DOSQUEBRADAS-TERMALES ARBELAEZ"/>
    <d v="2016-06-23T00:00:00"/>
    <d v="2016-06-23T00:00:00"/>
    <s v="MICROBUS"/>
    <x v="3"/>
    <n v="438"/>
    <x v="0"/>
    <n v="200000"/>
    <n v="180000"/>
    <n v="10000"/>
    <m/>
    <n v="16000"/>
  </r>
  <r>
    <s v="URBANO ÁREA METROPOLITANA"/>
    <d v="2016-06-24T00:00:00"/>
    <d v="2016-06-24T00:00:00"/>
    <s v="MICROBUS"/>
    <x v="3"/>
    <n v="443"/>
    <x v="0"/>
    <n v="120000"/>
    <n v="100000"/>
    <n v="6000"/>
    <m/>
    <n v="17600"/>
  </r>
  <r>
    <s v="RECUCA-MARIPOSARIO"/>
    <d v="2016-06-29T00:00:00"/>
    <d v="2016-06-29T00:00:00"/>
    <s v="BUS"/>
    <x v="2"/>
    <n v="700"/>
    <x v="2"/>
    <n v="550000"/>
    <n v="294922"/>
    <n v="0"/>
    <m/>
    <n v="244078"/>
  </r>
  <r>
    <s v="UKUMARI"/>
    <d v="2016-06-30T00:00:00"/>
    <d v="2016-06-30T00:00:00"/>
    <s v="BUS"/>
    <x v="2"/>
    <n v="700"/>
    <x v="2"/>
    <n v="180000"/>
    <n v="93508"/>
    <n v="0"/>
    <m/>
    <n v="82892"/>
  </r>
  <r>
    <s v="FINCA COMBIA (SAN MARINO)"/>
    <d v="2016-06-30T00:00:00"/>
    <d v="2016-06-30T00:00:00"/>
    <s v="BUSETA"/>
    <x v="4"/>
    <n v="1011"/>
    <x v="1"/>
    <n v="180000"/>
    <n v="166666.66"/>
    <n v="9000"/>
    <m/>
    <n v="9733.3399999999965"/>
  </r>
  <r>
    <s v="FINCA COMBIA (SAN MARINO)"/>
    <d v="2016-06-30T00:00:00"/>
    <d v="2016-06-30T00:00:00"/>
    <s v="BUSETA"/>
    <x v="4"/>
    <n v="2511"/>
    <x v="1"/>
    <n v="180000"/>
    <n v="166666.66"/>
    <n v="9000"/>
    <m/>
    <n v="9733.3399999999965"/>
  </r>
  <r>
    <s v="FINCA COMBIA (SAN MARINO)"/>
    <d v="2016-06-30T00:00:00"/>
    <d v="2016-06-30T00:00:00"/>
    <s v="BUSETA"/>
    <x v="4"/>
    <n v="2563"/>
    <x v="1"/>
    <n v="180000"/>
    <n v="166666.66"/>
    <n v="9000"/>
    <m/>
    <n v="9733.3399999999965"/>
  </r>
  <r>
    <s v="CONSOTA"/>
    <d v="2016-07-01T00:00:00"/>
    <d v="2016-07-01T00:00:00"/>
    <s v="BUS"/>
    <x v="2"/>
    <n v="700"/>
    <x v="2"/>
    <n v="180000"/>
    <n v="93508"/>
    <n v="0"/>
    <m/>
    <n v="82892"/>
  </r>
  <r>
    <s v="BUGA"/>
    <d v="2016-07-02T00:00:00"/>
    <d v="2016-07-02T00:00:00"/>
    <s v="BUS"/>
    <x v="2"/>
    <n v="245"/>
    <x v="1"/>
    <n v="1000000"/>
    <n v="850000"/>
    <m/>
    <m/>
    <n v="130000"/>
  </r>
  <r>
    <s v="BUENAVENTURA"/>
    <d v="2016-07-02T00:00:00"/>
    <d v="2016-07-04T00:00:00"/>
    <s v="BUSETA"/>
    <x v="5"/>
    <n v="506"/>
    <x v="0"/>
    <n v="1700000"/>
    <n v="1600000"/>
    <n v="85000"/>
    <m/>
    <n v="66000"/>
  </r>
  <r>
    <s v="BUGA"/>
    <d v="2016-07-02T00:00:00"/>
    <d v="2016-07-02T00:00:00"/>
    <s v="BUS"/>
    <x v="2"/>
    <n v="607"/>
    <x v="0"/>
    <n v="1000000"/>
    <n v="850000"/>
    <m/>
    <m/>
    <n v="130000"/>
  </r>
  <r>
    <s v="BUENAVENTURA"/>
    <d v="2016-07-02T00:00:00"/>
    <d v="2016-07-04T00:00:00"/>
    <s v="BUSETA"/>
    <x v="1"/>
    <n v="701"/>
    <x v="2"/>
    <n v="1700000"/>
    <n v="767815"/>
    <n v="0"/>
    <m/>
    <n v="898185"/>
  </r>
  <r>
    <s v="URBANO ÁREA METROPOLITANA"/>
    <d v="2016-07-08T00:00:00"/>
    <d v="2016-07-08T00:00:00"/>
    <s v="BUS"/>
    <x v="2"/>
    <n v="2057"/>
    <x v="1"/>
    <n v="120000"/>
    <n v="120000"/>
    <n v="6000"/>
    <m/>
    <n v="3600"/>
  </r>
  <r>
    <s v="URBANO ÁREA METROPOLITANA"/>
    <d v="2016-07-09T00:00:00"/>
    <d v="2016-07-09T00:00:00"/>
    <s v="BUS"/>
    <x v="2"/>
    <n v="245"/>
    <x v="1"/>
    <n v="220000"/>
    <n v="180000"/>
    <n v="11000"/>
    <m/>
    <n v="35600"/>
  </r>
  <r>
    <s v="URBANO ÁREA METROPOLITANA"/>
    <d v="2016-07-09T00:00:00"/>
    <d v="2016-07-09T00:00:00"/>
    <s v="MICROBUS"/>
    <x v="3"/>
    <n v="466"/>
    <x v="0"/>
    <n v="120000"/>
    <n v="100000"/>
    <n v="6000"/>
    <m/>
    <n v="17600"/>
  </r>
  <r>
    <s v="PEREIRA-GUACARÍ (VALLE DEL CAUCA)"/>
    <d v="2016-07-11T00:00:00"/>
    <d v="2016-07-11T00:00:00"/>
    <s v="BUSETA"/>
    <x v="1"/>
    <n v="701"/>
    <x v="2"/>
    <n v="650000"/>
    <n v="500000"/>
    <n v="0"/>
    <n v="26000"/>
    <n v="111000"/>
  </r>
  <r>
    <s v="DOSQUEBRADAS-LA ROCHELA"/>
    <d v="2016-07-12T00:00:00"/>
    <d v="2016-07-12T00:00:00"/>
    <s v="BUS"/>
    <x v="2"/>
    <n v="1010"/>
    <x v="1"/>
    <n v="550000"/>
    <n v="480000"/>
    <n v="0"/>
    <m/>
    <n v="59000"/>
  </r>
  <r>
    <s v="AEROPUERTO MATECAÑA-MOVICH"/>
    <d v="2016-07-14T00:00:00"/>
    <d v="2016-07-15T00:00:00"/>
    <s v="AUTO"/>
    <x v="6"/>
    <n v="17"/>
    <x v="1"/>
    <n v="120000"/>
    <n v="80000"/>
    <n v="6000"/>
    <m/>
    <n v="37600"/>
  </r>
  <r>
    <s v="URBANO ÁREA METROPOLITANA"/>
    <d v="2016-07-22T00:00:00"/>
    <d v="2016-07-22T00:00:00"/>
    <s v="MICROBUS"/>
    <x v="7"/>
    <n v="478"/>
    <x v="0"/>
    <n v="100000"/>
    <n v="80000"/>
    <n v="5000"/>
    <m/>
    <n v="18000"/>
  </r>
  <r>
    <s v="ACAPULCO/VIA VITERBO"/>
    <d v="2016-07-23T00:00:00"/>
    <d v="2016-07-23T00:00:00"/>
    <s v="BUSETA"/>
    <x v="1"/>
    <n v="701"/>
    <x v="2"/>
    <n v="330000"/>
    <n v="197292"/>
    <n v="0"/>
    <m/>
    <n v="126108"/>
  </r>
  <r>
    <s v="ARMENIA-CARTAGO-MANIZALES-PEREIRA"/>
    <d v="2016-07-26T00:00:00"/>
    <d v="2016-07-28T00:00:00"/>
    <s v="VAN"/>
    <x v="8"/>
    <m/>
    <x v="1"/>
    <n v="1700000"/>
    <n v="1550000"/>
    <n v="85000"/>
    <m/>
    <n v="99000"/>
  </r>
  <r>
    <s v="PEREIRA-CHINCHINÁ"/>
    <d v="2016-07-29T00:00:00"/>
    <d v="2016-07-29T00:00:00"/>
    <s v="MICROBUS"/>
    <x v="7"/>
    <n v="478"/>
    <x v="0"/>
    <n v="250000"/>
    <n v="240000"/>
    <n v="12500"/>
    <m/>
    <n v="2500"/>
  </r>
  <r>
    <s v="PEREIRA-SANTAGUEDA"/>
    <d v="2016-07-29T00:00:00"/>
    <d v="2016-07-29T00:00:00"/>
    <s v="BUS"/>
    <x v="2"/>
    <n v="700"/>
    <x v="2"/>
    <n v="550000"/>
    <n v="412500"/>
    <n v="0"/>
    <m/>
    <n v="121000"/>
  </r>
  <r>
    <s v="PEREIRA-FINCA COMBIA ANTES MARCELIANO"/>
    <d v="2016-07-30T00:00:00"/>
    <d v="2016-07-30T00:00:00"/>
    <s v="BUS"/>
    <x v="2"/>
    <s v="?"/>
    <x v="1"/>
    <n v="220000"/>
    <n v="200000"/>
    <n v="11000"/>
    <m/>
    <n v="13400"/>
  </r>
  <r>
    <s v="PEREIRA-MANIZALES"/>
    <d v="2016-08-01T00:00:00"/>
    <d v="2016-08-01T00:00:00"/>
    <s v="BUSETA"/>
    <x v="1"/>
    <n v="701"/>
    <x v="2"/>
    <n v="440000"/>
    <n v="216652"/>
    <n v="0"/>
    <m/>
    <n v="210148"/>
  </r>
  <r>
    <s v="MANIZALES-PEREIRA"/>
    <d v="2016-08-01T00:00:00"/>
    <d v="2016-08-01T00:00:00"/>
    <s v="CAMIONETA"/>
    <x v="9"/>
    <s v="?"/>
    <x v="1"/>
    <n v="250000"/>
    <n v="200000"/>
    <n v="0"/>
    <m/>
    <n v="42500"/>
  </r>
  <r>
    <s v="URBANO ÁREA METROPOLITANA"/>
    <d v="2016-08-03T00:00:00"/>
    <d v="2016-08-03T00:00:00"/>
    <s v="BUS"/>
    <x v="10"/>
    <n v="608"/>
    <x v="0"/>
    <n v="200000"/>
    <n v="200000"/>
    <n v="10000"/>
    <m/>
    <n v="4000"/>
  </r>
  <r>
    <s v="PEREIRA-EL JORDAN"/>
    <d v="2016-08-05T00:00:00"/>
    <d v="2016-08-05T00:00:00"/>
    <s v="BUS"/>
    <x v="2"/>
    <n v="245"/>
    <x v="1"/>
    <n v="150000"/>
    <n v="150000"/>
    <n v="7500"/>
    <m/>
    <n v="3000"/>
  </r>
  <r>
    <s v="DOSQUEBRAS-CARTAGO"/>
    <d v="2016-08-05T00:00:00"/>
    <d v="2016-08-06T00:00:00"/>
    <s v="BUSETA"/>
    <x v="1"/>
    <n v="701"/>
    <x v="2"/>
    <n v="450000"/>
    <n v="172748"/>
    <n v="0"/>
    <m/>
    <n v="263752"/>
  </r>
  <r>
    <s v="PEREIRA-PALMIRA"/>
    <d v="2016-08-11T00:00:00"/>
    <d v="2016-08-11T00:00:00"/>
    <s v="MICROBUS"/>
    <x v="7"/>
    <n v="478"/>
    <x v="0"/>
    <n v="550000"/>
    <n v="480000"/>
    <n v="27500"/>
    <m/>
    <n v="53500"/>
  </r>
  <r>
    <s v="PEREIRA-BUENAVENTURA"/>
    <d v="2016-08-13T00:00:00"/>
    <d v="2016-08-15T00:00:00"/>
    <s v="BUS"/>
    <x v="2"/>
    <n v="243"/>
    <x v="1"/>
    <n v="2000000"/>
    <n v="1800000"/>
    <n v="90000"/>
    <m/>
    <n v="140000"/>
  </r>
  <r>
    <s v="DOSQUEBRADAS-ANSERMA CALDAS"/>
    <d v="2016-08-13T00:00:00"/>
    <d v="2016-08-13T00:00:00"/>
    <s v="BUSETA"/>
    <x v="1"/>
    <n v="701"/>
    <x v="2"/>
    <n v="400000"/>
    <n v="227692"/>
    <n v="0"/>
    <m/>
    <n v="160308"/>
  </r>
  <r>
    <s v="PEREIRA-ARMENIA"/>
    <d v="2016-08-14T00:00:00"/>
    <d v="2016-08-14T00:00:00"/>
    <s v="MICROBUS"/>
    <x v="3"/>
    <n v="417"/>
    <x v="0"/>
    <n v="250000"/>
    <n v="250000"/>
    <n v="12500"/>
    <m/>
    <n v="5000"/>
  </r>
  <r>
    <s v="PEREIRA-ARMENIA"/>
    <d v="2016-08-14T00:00:00"/>
    <d v="2016-08-14T00:00:00"/>
    <s v="MICROBUS"/>
    <x v="3"/>
    <n v="473"/>
    <x v="0"/>
    <n v="250000"/>
    <n v="250000"/>
    <n v="12500"/>
    <m/>
    <n v="5000"/>
  </r>
  <r>
    <s v="PEREIRA-BUGA"/>
    <d v="2016-08-17T00:00:00"/>
    <d v="2016-08-17T00:00:00"/>
    <s v="H1"/>
    <x v="11"/>
    <m/>
    <x v="1"/>
    <n v="350000"/>
    <n v="330000"/>
    <n v="0"/>
    <m/>
    <n v="9500"/>
  </r>
  <r>
    <s v="TERMALES DE SANTA ROSA"/>
    <d v="2016-08-18T00:00:00"/>
    <d v="2016-08-18T00:00:00"/>
    <s v="BUSETA"/>
    <x v="12"/>
    <n v="506"/>
    <x v="0"/>
    <n v="280000"/>
    <n v="230000"/>
    <n v="0"/>
    <m/>
    <n v="41600"/>
  </r>
  <r>
    <s v="MONTENEGRO"/>
    <d v="2016-08-20T00:00:00"/>
    <d v="2016-08-20T00:00:00"/>
    <s v="BUSETA"/>
    <x v="10"/>
    <n v="1047"/>
    <x v="1"/>
    <n v="370000"/>
    <n v="300000"/>
    <n v="0"/>
    <m/>
    <n v="58900"/>
  </r>
  <r>
    <s v="SAN CLEMENTE"/>
    <d v="2016-08-21T00:00:00"/>
    <d v="2016-08-21T00:00:00"/>
    <s v="BUS"/>
    <x v="2"/>
    <n v="245"/>
    <x v="1"/>
    <n v="700000"/>
    <n v="600000"/>
    <n v="0"/>
    <m/>
    <n v="79000"/>
  </r>
  <r>
    <s v="SAN CLEMENTE"/>
    <d v="2016-08-21T00:00:00"/>
    <d v="2016-08-21T00:00:00"/>
    <s v="BUS"/>
    <x v="2"/>
    <n v="607"/>
    <x v="0"/>
    <n v="700000"/>
    <n v="600000"/>
    <n v="0"/>
    <m/>
    <n v="79000"/>
  </r>
  <r>
    <s v="SAN CLEMENTE"/>
    <d v="2016-08-21T00:00:00"/>
    <d v="2016-08-21T00:00:00"/>
    <s v="BUS"/>
    <x v="2"/>
    <n v="700"/>
    <x v="2"/>
    <n v="700000"/>
    <n v="351175"/>
    <n v="0"/>
    <m/>
    <n v="327825"/>
  </r>
  <r>
    <s v="SAN CLEMENTE"/>
    <d v="2016-08-21T00:00:00"/>
    <d v="2016-08-21T00:00:00"/>
    <s v="BUSETA"/>
    <x v="2"/>
    <n v="701"/>
    <x v="2"/>
    <n v="600000"/>
    <n v="244460"/>
    <n v="0"/>
    <m/>
    <n v="337540"/>
  </r>
  <r>
    <s v="URBANO ÁREA METROPOLITANA"/>
    <d v="2016-08-23T00:00:00"/>
    <d v="2016-08-23T00:00:00"/>
    <s v="BUSETA"/>
    <x v="1"/>
    <n v="701"/>
    <x v="2"/>
    <n v="140000"/>
    <n v="54540"/>
    <n v="0"/>
    <m/>
    <n v="81260"/>
  </r>
  <r>
    <s v="PUERTO ROYAL"/>
    <d v="2016-08-25T00:00:00"/>
    <d v="2016-08-25T00:00:00"/>
    <s v="BUSETA"/>
    <x v="1"/>
    <n v="701"/>
    <x v="2"/>
    <n v="250000"/>
    <n v="157644"/>
    <n v="0"/>
    <m/>
    <n v="84856"/>
  </r>
  <r>
    <s v="CARTAGO"/>
    <d v="2016-08-30T00:00:00"/>
    <d v="2016-08-30T00:00:00"/>
    <s v="BUSETA"/>
    <x v="1"/>
    <n v="507"/>
    <x v="0"/>
    <n v="270000"/>
    <n v="250000"/>
    <n v="13500"/>
    <m/>
    <n v="11900"/>
  </r>
  <r>
    <s v="URBANO ÁREA METROPOLITANA"/>
    <d v="2016-09-09T00:00:00"/>
    <d v="2016-09-09T00:00:00"/>
    <s v="BUS"/>
    <x v="2"/>
    <n v="5022"/>
    <x v="1"/>
    <n v="180000"/>
    <n v="150000"/>
    <n v="9000"/>
    <m/>
    <n v="24600"/>
  </r>
  <r>
    <s v="CERRITOS MALABAR"/>
    <d v="2016-09-09T00:00:00"/>
    <d v="2016-09-09T00:00:00"/>
    <s v="BUS"/>
    <x v="2"/>
    <n v="5022"/>
    <x v="1"/>
    <n v="160000"/>
    <n v="150000"/>
    <n v="8000"/>
    <m/>
    <n v="5200"/>
  </r>
  <r>
    <s v="CERRITOS MALABAR"/>
    <d v="2016-09-10T00:00:00"/>
    <d v="2016-09-10T00:00:00"/>
    <s v="BUS"/>
    <x v="2"/>
    <n v="2057"/>
    <x v="1"/>
    <n v="160000"/>
    <n v="150000"/>
    <n v="8000"/>
    <m/>
    <n v="5200"/>
  </r>
  <r>
    <s v="PEREIRA-SANTA ROSA-MANIZALES-SALENTO ARMENIA"/>
    <d v="2016-09-12T00:00:00"/>
    <d v="2016-09-15T00:00:00"/>
    <s v="BUSETA"/>
    <x v="1"/>
    <n v="701"/>
    <x v="2"/>
    <n v="2740000"/>
    <n v="748496"/>
    <n v="0"/>
    <n v="150000"/>
    <n v="1909304"/>
  </r>
  <r>
    <s v="COLEGIO-LUCY TEJADA"/>
    <d v="2016-09-15T00:00:00"/>
    <d v="2016-09-15T00:00:00"/>
    <s v="BUS"/>
    <x v="2"/>
    <n v="2057"/>
    <x v="1"/>
    <n v="150000"/>
    <n v="100000"/>
    <n v="7500"/>
    <m/>
    <n v="45500"/>
  </r>
  <r>
    <s v="COLEGIO-LUCY TEJADA"/>
    <d v="2016-09-15T00:00:00"/>
    <d v="2016-09-15T00:00:00"/>
    <s v="BUS"/>
    <x v="2"/>
    <n v="2057"/>
    <x v="1"/>
    <n v="150000"/>
    <n v="100000"/>
    <n v="7500"/>
    <m/>
    <n v="45500"/>
  </r>
  <r>
    <s v="AEROPUERTO-PEREIRA"/>
    <d v="2016-09-15T00:00:00"/>
    <d v="2016-09-15T00:00:00"/>
    <s v="KIA"/>
    <x v="9"/>
    <m/>
    <x v="1"/>
    <n v="60000"/>
    <n v="20000"/>
    <n v="0"/>
    <m/>
    <n v="38200"/>
  </r>
  <r>
    <s v="CERRITOS MALABAR"/>
    <d v="2016-09-16T00:00:00"/>
    <d v="2016-09-16T00:00:00"/>
    <s v="BUS"/>
    <x v="2"/>
    <n v="5007"/>
    <x v="1"/>
    <n v="160000"/>
    <n v="150000"/>
    <n v="8000"/>
    <m/>
    <n v="5200"/>
  </r>
  <r>
    <s v="COLEGIO-LUCY TEJADA"/>
    <d v="2016-09-16T00:00:00"/>
    <d v="2016-09-16T00:00:00"/>
    <s v="BUS"/>
    <x v="2"/>
    <n v="7037"/>
    <x v="1"/>
    <n v="150000"/>
    <n v="100000"/>
    <n v="7500"/>
    <m/>
    <n v="45500"/>
  </r>
  <r>
    <s v="COLEGIO-LUCY TEJADA"/>
    <d v="2016-09-16T00:00:00"/>
    <d v="2016-09-16T00:00:00"/>
    <s v="BUS"/>
    <x v="2"/>
    <n v="7037"/>
    <x v="1"/>
    <n v="150000"/>
    <n v="100000"/>
    <n v="7500"/>
    <m/>
    <n v="45500"/>
  </r>
  <r>
    <s v="CERRITOS MALABAR"/>
    <d v="2016-09-17T00:00:00"/>
    <d v="2016-09-17T00:00:00"/>
    <s v="BUS"/>
    <x v="2"/>
    <n v="5007"/>
    <x v="1"/>
    <n v="160000"/>
    <n v="150000"/>
    <n v="8000"/>
    <m/>
    <n v="5200"/>
  </r>
  <r>
    <s v="COLEGIO-LUCY TEJADA"/>
    <d v="2016-09-19T00:00:00"/>
    <d v="2016-09-19T00:00:00"/>
    <s v="BUS"/>
    <x v="2"/>
    <n v="700"/>
    <x v="2"/>
    <n v="150000"/>
    <n v="73242"/>
    <n v="0"/>
    <m/>
    <n v="72258"/>
  </r>
  <r>
    <s v="COLEGIO-LUCY TEJADA"/>
    <d v="2016-09-19T00:00:00"/>
    <d v="2016-09-19T00:00:00"/>
    <s v="BUS"/>
    <x v="2"/>
    <n v="700"/>
    <x v="2"/>
    <n v="150000"/>
    <n v="73242"/>
    <n v="0"/>
    <m/>
    <n v="72258"/>
  </r>
  <r>
    <s v="CUBA"/>
    <d v="2016-09-20T00:00:00"/>
    <d v="2016-09-20T00:00:00"/>
    <s v="MICROBUS"/>
    <x v="7"/>
    <n v="402"/>
    <x v="0"/>
    <n v="110000"/>
    <n v="110000"/>
    <n v="5500"/>
    <m/>
    <n v="2200"/>
  </r>
  <r>
    <s v="DOSQUEBRADAS"/>
    <d v="2016-09-20T00:00:00"/>
    <d v="2016-09-20T00:00:00"/>
    <s v="MICROBUS"/>
    <x v="7"/>
    <n v="418"/>
    <x v="0"/>
    <n v="110000"/>
    <n v="110000"/>
    <n v="5500"/>
    <m/>
    <n v="2200"/>
  </r>
  <r>
    <s v="DOSQUEBRADAS"/>
    <d v="2016-09-20T00:00:00"/>
    <d v="2016-09-20T00:00:00"/>
    <s v="MICROBUS"/>
    <x v="7"/>
    <n v="418"/>
    <x v="0"/>
    <n v="110000"/>
    <n v="110000"/>
    <n v="5500"/>
    <m/>
    <n v="2200"/>
  </r>
  <r>
    <s v="CENTRO"/>
    <d v="2016-09-20T00:00:00"/>
    <d v="2016-09-20T00:00:00"/>
    <s v="MICROBUS"/>
    <x v="7"/>
    <n v="438"/>
    <x v="0"/>
    <n v="110000"/>
    <n v="110000"/>
    <n v="5500"/>
    <m/>
    <n v="2200"/>
  </r>
  <r>
    <s v="COLEGIO-LUCY TEJADA"/>
    <d v="2016-09-20T00:00:00"/>
    <d v="2016-09-20T00:00:00"/>
    <s v="BUS"/>
    <x v="2"/>
    <n v="700"/>
    <x v="2"/>
    <n v="150000"/>
    <n v="73242"/>
    <n v="0"/>
    <m/>
    <n v="72258"/>
  </r>
  <r>
    <s v="COLEGIO-LUCY TEJADA"/>
    <d v="2016-09-20T00:00:00"/>
    <d v="2016-09-20T00:00:00"/>
    <s v="BUS"/>
    <x v="2"/>
    <n v="700"/>
    <x v="2"/>
    <n v="150000"/>
    <n v="73242"/>
    <n v="0"/>
    <m/>
    <n v="72258"/>
  </r>
  <r>
    <s v="ATRAER-CERRITOS"/>
    <d v="2016-09-20T00:00:00"/>
    <d v="2016-09-20T00:00:00"/>
    <s v="BUSETA"/>
    <x v="1"/>
    <n v="701"/>
    <x v="2"/>
    <n v="180000"/>
    <n v="65484"/>
    <n v="0"/>
    <m/>
    <n v="109116"/>
  </r>
  <r>
    <s v="MARIPOSARIO VIA ARMENIA"/>
    <d v="2016-09-21T00:00:00"/>
    <d v="2016-09-21T00:00:00"/>
    <s v="BUSETA"/>
    <x v="1"/>
    <n v="701"/>
    <x v="2"/>
    <n v="120000"/>
    <n v="54540"/>
    <n v="0"/>
    <n v="6000"/>
    <n v="61860"/>
  </r>
  <r>
    <s v="COLEGIO-LUCY TEJADA"/>
    <d v="2016-09-21T00:00:00"/>
    <d v="2016-09-21T00:00:00"/>
    <s v="BUS"/>
    <x v="2"/>
    <n v="5022"/>
    <x v="1"/>
    <n v="150000"/>
    <n v="100000"/>
    <n v="7500"/>
    <m/>
    <n v="45500"/>
  </r>
  <r>
    <s v="COLEGIO-LUCY TEJADA"/>
    <d v="2016-09-21T00:00:00"/>
    <d v="2016-09-21T00:00:00"/>
    <s v="BUS"/>
    <x v="2"/>
    <n v="5022"/>
    <x v="1"/>
    <n v="150000"/>
    <n v="100000"/>
    <n v="7500"/>
    <m/>
    <n v="45500"/>
  </r>
  <r>
    <s v="COLEGIO-LUCY TEJADA"/>
    <d v="2016-09-22T00:00:00"/>
    <d v="2016-09-22T00:00:00"/>
    <s v="BUS"/>
    <x v="2"/>
    <n v="5022"/>
    <x v="1"/>
    <n v="150000"/>
    <n v="100000"/>
    <n v="7500"/>
    <m/>
    <n v="45500"/>
  </r>
  <r>
    <s v="LA BONANZA-STA ROSA"/>
    <d v="2016-09-23T00:00:00"/>
    <d v="2016-09-23T00:00:00"/>
    <s v="MICROBUS"/>
    <x v="3"/>
    <n v="296"/>
    <x v="1"/>
    <n v="120000"/>
    <n v="120000"/>
    <n v="6000"/>
    <m/>
    <n v="2400"/>
  </r>
  <r>
    <s v="COLEGIO-LUCY TEJADA"/>
    <d v="2016-09-23T00:00:00"/>
    <d v="2016-09-23T00:00:00"/>
    <s v="BUS"/>
    <x v="2"/>
    <n v="813"/>
    <x v="1"/>
    <n v="150000"/>
    <n v="150000"/>
    <n v="7500"/>
    <m/>
    <n v="3000"/>
  </r>
  <r>
    <s v="COLEGIO-LUCY TEJADA"/>
    <d v="2016-09-23T00:00:00"/>
    <d v="2016-09-23T00:00:00"/>
    <s v="BUS"/>
    <x v="2"/>
    <n v="813"/>
    <x v="1"/>
    <n v="150000"/>
    <n v="150000"/>
    <n v="7500"/>
    <m/>
    <n v="3000"/>
  </r>
  <r>
    <s v="LA BELLA"/>
    <d v="2016-09-24T00:00:00"/>
    <d v="2016-09-24T00:00:00"/>
    <s v="BUSETA"/>
    <x v="12"/>
    <n v="506"/>
    <x v="0"/>
    <n v="180000"/>
    <n v="180000"/>
    <n v="9000"/>
    <m/>
    <n v="3600"/>
  </r>
  <r>
    <s v="CERRITOS MALABAR"/>
    <d v="2016-09-24T00:00:00"/>
    <d v="2016-09-24T00:00:00"/>
    <s v="BUS"/>
    <x v="2"/>
    <n v="700"/>
    <x v="2"/>
    <n v="160000"/>
    <n v="91482"/>
    <n v="0"/>
    <m/>
    <n v="63718"/>
  </r>
  <r>
    <s v="COMBIA"/>
    <d v="2016-09-24T00:00:00"/>
    <d v="2016-09-24T00:00:00"/>
    <s v="BUS"/>
    <x v="2"/>
    <n v="700"/>
    <x v="2"/>
    <n v="180000"/>
    <n v="73242"/>
    <n v="0"/>
    <m/>
    <n v="101358"/>
  </r>
  <r>
    <s v="ARMENIA"/>
    <d v="2016-09-25T00:00:00"/>
    <d v="2016-09-25T00:00:00"/>
    <s v="BUS"/>
    <x v="2"/>
    <n v="700"/>
    <x v="2"/>
    <n v="450000"/>
    <n v="272628"/>
    <n v="0"/>
    <n v="22500"/>
    <n v="163872"/>
  </r>
  <r>
    <s v="TERMALES DE SANTA ROSA"/>
    <d v="2016-09-26T00:00:00"/>
    <d v="2016-09-26T00:00:00"/>
    <s v="BUSETA"/>
    <x v="12"/>
    <n v="113"/>
    <x v="1"/>
    <n v="350000"/>
    <n v="320000"/>
    <n v="17500"/>
    <m/>
    <n v="19500"/>
  </r>
  <r>
    <s v="COLEGIO-LUCY TEJADA"/>
    <d v="2016-09-27T00:00:00"/>
    <d v="2016-09-27T00:00:00"/>
    <s v="BUS"/>
    <x v="2"/>
    <n v="813"/>
    <x v="1"/>
    <n v="150000"/>
    <n v="150000"/>
    <n v="7500"/>
    <m/>
    <n v="3000"/>
  </r>
  <r>
    <s v="COLEGIO-LUCY TEJADA"/>
    <d v="2016-09-27T00:00:00"/>
    <d v="2016-09-27T00:00:00"/>
    <s v="BUS"/>
    <x v="2"/>
    <n v="813"/>
    <x v="1"/>
    <n v="150000"/>
    <n v="150000"/>
    <n v="7500"/>
    <m/>
    <n v="3000"/>
  </r>
  <r>
    <s v="COLEGIO-LUCY TEJADA"/>
    <d v="2016-09-28T00:00:00"/>
    <d v="2016-09-28T00:00:00"/>
    <s v="BUS"/>
    <x v="2"/>
    <n v="700"/>
    <x v="2"/>
    <n v="150000"/>
    <n v="73242"/>
    <n v="0"/>
    <m/>
    <n v="72258"/>
  </r>
  <r>
    <s v="COLEGIO-LUCY TEJADA"/>
    <d v="2016-09-28T00:00:00"/>
    <d v="2016-09-28T00:00:00"/>
    <s v="BUS"/>
    <x v="2"/>
    <n v="700"/>
    <x v="2"/>
    <n v="150000"/>
    <n v="73242"/>
    <n v="0"/>
    <m/>
    <n v="72258"/>
  </r>
  <r>
    <s v="COLEGIO-LUCY TEJADA"/>
    <d v="2016-09-29T00:00:00"/>
    <d v="2016-09-29T00:00:00"/>
    <s v="BUS"/>
    <x v="2"/>
    <n v="700"/>
    <x v="2"/>
    <n v="150000"/>
    <n v="73242"/>
    <n v="0"/>
    <m/>
    <n v="72258"/>
  </r>
  <r>
    <s v="COLEGIO-LUCY TEJADA"/>
    <d v="2016-09-29T00:00:00"/>
    <d v="2016-09-29T00:00:00"/>
    <s v="BUS"/>
    <x v="2"/>
    <n v="700"/>
    <x v="2"/>
    <n v="150000"/>
    <n v="73242"/>
    <n v="0"/>
    <m/>
    <n v="72258"/>
  </r>
  <r>
    <s v="SALENTO-VALLE DEL COCORA"/>
    <d v="2016-09-30T00:00:00"/>
    <d v="2016-09-30T00:00:00"/>
    <s v="MICROBUS"/>
    <x v="3"/>
    <n v="296"/>
    <x v="1"/>
    <n v="230000"/>
    <n v="220000"/>
    <n v="11500"/>
    <m/>
    <n v="3100"/>
  </r>
  <r>
    <s v="SALENTO-VALLE DEL COCORA"/>
    <d v="2016-09-30T00:00:00"/>
    <d v="2016-09-30T00:00:00"/>
    <s v="MICROBUS"/>
    <x v="13"/>
    <n v="408"/>
    <x v="0"/>
    <n v="230000"/>
    <n v="225000"/>
    <n v="11500"/>
    <m/>
    <n v="-1900"/>
  </r>
  <r>
    <s v="SALENTO-VALLE DEL COCORA"/>
    <d v="2016-09-30T00:00:00"/>
    <d v="2016-09-30T00:00:00"/>
    <s v="MICROBUS"/>
    <x v="3"/>
    <n v="471"/>
    <x v="0"/>
    <n v="230000"/>
    <n v="220000"/>
    <n v="11500"/>
    <m/>
    <n v="3100"/>
  </r>
  <r>
    <s v="SALENTO-VALLE DEL COCORA"/>
    <d v="2016-09-30T00:00:00"/>
    <d v="2016-09-30T00:00:00"/>
    <s v="BUSETA"/>
    <x v="14"/>
    <n v="501"/>
    <x v="0"/>
    <n v="310000"/>
    <n v="300000"/>
    <n v="15500"/>
    <m/>
    <n v="700"/>
  </r>
  <r>
    <s v="COLEGIO-LUCY TEJADA"/>
    <d v="2016-10-03T00:00:00"/>
    <d v="2016-10-03T00:00:00"/>
    <s v="BUS"/>
    <x v="2"/>
    <n v="700"/>
    <x v="2"/>
    <n v="150000"/>
    <n v="73242"/>
    <n v="0"/>
    <m/>
    <n v="72258"/>
  </r>
  <r>
    <s v="COLEGIO-LUCY TEJADA"/>
    <d v="2016-10-03T00:00:00"/>
    <d v="2016-10-03T00:00:00"/>
    <s v="BUS"/>
    <x v="2"/>
    <n v="700"/>
    <x v="2"/>
    <n v="150000"/>
    <n v="73242"/>
    <n v="0"/>
    <m/>
    <n v="72258"/>
  </r>
  <r>
    <s v="COLEGIO-LUCY TEJADA"/>
    <d v="2016-10-05T00:00:00"/>
    <d v="2016-10-05T00:00:00"/>
    <s v="BUS"/>
    <x v="2"/>
    <n v="300"/>
    <x v="1"/>
    <n v="150000"/>
    <n v="120000"/>
    <n v="7500"/>
    <m/>
    <n v="25500"/>
  </r>
  <r>
    <s v="COLEGIO-LUCY TEJADA"/>
    <d v="2016-10-05T00:00:00"/>
    <d v="2016-10-05T00:00:00"/>
    <s v="BUS"/>
    <x v="2"/>
    <n v="300"/>
    <x v="1"/>
    <n v="150000"/>
    <n v="120000"/>
    <n v="7500"/>
    <m/>
    <n v="25500"/>
  </r>
  <r>
    <s v="SANTA ROSA"/>
    <d v="2016-10-05T00:00:00"/>
    <d v="2016-10-07T00:00:00"/>
    <s v="BUS"/>
    <x v="2"/>
    <n v="506"/>
    <x v="0"/>
    <n v="100000"/>
    <n v="80000"/>
    <n v="0"/>
    <n v="5000"/>
    <n v="17000"/>
  </r>
  <r>
    <s v="SANTA ROSA"/>
    <d v="2016-10-05T00:00:00"/>
    <d v="2016-10-07T00:00:00"/>
    <s v="BUS"/>
    <x v="2"/>
    <s v="james"/>
    <x v="1"/>
    <n v="200000"/>
    <n v="200000"/>
    <n v="10000"/>
    <n v="10000"/>
    <n v="4000"/>
  </r>
  <r>
    <s v="COLEGIO-LUCY TEJADA"/>
    <d v="2016-10-06T00:00:00"/>
    <d v="2016-10-06T00:00:00"/>
    <s v="BUS"/>
    <x v="2"/>
    <n v="300"/>
    <x v="1"/>
    <n v="150000"/>
    <n v="120000"/>
    <n v="7500"/>
    <m/>
    <n v="25500"/>
  </r>
  <r>
    <s v="COLEGIO-LUCY TEJADA"/>
    <d v="2016-10-06T00:00:00"/>
    <d v="2016-10-06T00:00:00"/>
    <s v="BUS"/>
    <x v="2"/>
    <n v="300"/>
    <x v="1"/>
    <n v="150000"/>
    <n v="120000"/>
    <n v="7500"/>
    <m/>
    <n v="25500"/>
  </r>
  <r>
    <s v="PITAL COMBIA"/>
    <d v="2016-10-12T00:00:00"/>
    <d v="2016-10-12T00:00:00"/>
    <s v="BUS"/>
    <x v="2"/>
    <n v="700"/>
    <x v="2"/>
    <n v="230000"/>
    <n v="73242"/>
    <n v="0"/>
    <m/>
    <n v="149858"/>
  </r>
  <r>
    <s v="HOTEL SONESTA"/>
    <d v="2016-10-12T00:00:00"/>
    <d v="2016-10-12T00:00:00"/>
    <s v="BUS"/>
    <x v="2"/>
    <n v="813"/>
    <x v="1"/>
    <n v="180000"/>
    <n v="150000"/>
    <n v="9000"/>
    <m/>
    <n v="24600"/>
  </r>
  <r>
    <s v="HOTEL SONESTA"/>
    <d v="2016-10-12T00:00:00"/>
    <d v="2016-10-12T00:00:00"/>
    <s v="BUS"/>
    <x v="2"/>
    <n v="6000"/>
    <x v="1"/>
    <n v="180000"/>
    <n v="150000"/>
    <n v="9000"/>
    <m/>
    <n v="24600"/>
  </r>
  <r>
    <s v="MONTENEGRO"/>
    <d v="2016-10-13T00:00:00"/>
    <d v="2016-10-13T00:00:00"/>
    <s v="BUSETA"/>
    <x v="14"/>
    <n v="501"/>
    <x v="0"/>
    <n v="370000"/>
    <n v="350000"/>
    <n v="18500"/>
    <m/>
    <n v="8900"/>
  </r>
  <r>
    <s v="MONTENEGRO"/>
    <d v="2016-10-13T00:00:00"/>
    <d v="2016-10-13T00:00:00"/>
    <s v="BUSETA"/>
    <x v="15"/>
    <n v="504"/>
    <x v="0"/>
    <n v="370000"/>
    <n v="330000"/>
    <n v="18500"/>
    <m/>
    <n v="28900"/>
  </r>
  <r>
    <s v="POPAYAN"/>
    <d v="2016-10-13T00:00:00"/>
    <d v="2016-10-16T00:00:00"/>
    <s v="BUS"/>
    <x v="2"/>
    <n v="700"/>
    <x v="2"/>
    <n v="2350000"/>
    <n v="1496087"/>
    <n v="0"/>
    <n v="117500"/>
    <n v="783413"/>
  </r>
  <r>
    <s v="MANIZALES-RECINTO DEL PENSAMIENTO"/>
    <d v="2016-10-13T00:00:00"/>
    <d v="2016-10-13T00:00:00"/>
    <s v="BUSETA"/>
    <x v="12"/>
    <n v="701"/>
    <x v="2"/>
    <n v="500000"/>
    <n v="216652"/>
    <n v="0"/>
    <m/>
    <n v="268348"/>
  </r>
  <r>
    <s v="GALICIA-SUIZA-TERMALES-MALABAR"/>
    <d v="2016-10-17T00:00:00"/>
    <d v="2016-10-20T00:00:00"/>
    <s v="BUSETA"/>
    <x v="12"/>
    <n v="701"/>
    <x v="2"/>
    <n v="1900000"/>
    <n v="744884"/>
    <n v="0"/>
    <m/>
    <n v="1098116"/>
  </r>
  <r>
    <s v="VDA GRAMINIA CONDINA"/>
    <d v="2016-10-19T00:00:00"/>
    <d v="2016-10-19T00:00:00"/>
    <s v="MICROBUS"/>
    <x v="13"/>
    <n v="408"/>
    <x v="0"/>
    <n v="200000"/>
    <n v="140000"/>
    <n v="10000"/>
    <m/>
    <n v="54000"/>
  </r>
  <r>
    <s v="VDA GRAMINIA CONDINA"/>
    <d v="2016-10-20T00:00:00"/>
    <d v="2016-10-20T00:00:00"/>
    <s v="MICROBUS"/>
    <x v="13"/>
    <n v="701"/>
    <x v="2"/>
    <n v="200000"/>
    <n v="141836"/>
    <n v="0"/>
    <m/>
    <n v="52164"/>
  </r>
  <r>
    <s v="LICEO INGLES"/>
    <d v="2016-10-22T00:00:00"/>
    <d v="2016-10-22T00:00:00"/>
    <s v="BUSETA"/>
    <x v="14"/>
    <n v="501"/>
    <x v="0"/>
    <n v="140000"/>
    <n v="120000"/>
    <n v="7000"/>
    <m/>
    <n v="15800"/>
  </r>
  <r>
    <s v="RONDANILLO"/>
    <d v="2016-10-23T00:00:00"/>
    <d v="2016-10-23T00:00:00"/>
    <s v="BUS"/>
    <x v="2"/>
    <n v="700"/>
    <x v="2"/>
    <n v="580000"/>
    <n v="357748"/>
    <n v="0"/>
    <n v="29000"/>
    <n v="204852"/>
  </r>
  <r>
    <s v="AEROPUERTO-PEREIRA"/>
    <d v="2016-10-24T00:00:00"/>
    <d v="2016-10-27T00:00:00"/>
    <s v="CAMIONETA"/>
    <x v="9"/>
    <n v="98"/>
    <x v="1"/>
    <n v="500000"/>
    <n v="400000"/>
    <n v="25000"/>
    <m/>
    <n v="8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5" indent="0" outline="1" outlineData="1" multipleFieldFilters="0" chartFormat="9">
  <location ref="A3:D7" firstHeaderRow="0" firstDataRow="1" firstDataCol="1"/>
  <pivotFields count="12">
    <pivotField showAll="0"/>
    <pivotField numFmtId="14" showAll="0"/>
    <pivotField numFmtId="14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168" showAll="0"/>
    <pivotField dataField="1" showAll="0"/>
    <pivotField showAll="0"/>
    <pivotField showAll="0"/>
    <pivotField dataField="1" numFmtId="168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SERVICIO" fld="7" baseField="0" baseItem="0"/>
    <dataField name="Suma de PAGO CONDUCTOR" fld="8" baseField="0" baseItem="0"/>
    <dataField name="Suma de UTILIDAD ROYAL" fld="11" baseField="0" baseItem="0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B46" firstHeaderRow="1" firstDataRow="1" firstDataCol="1"/>
  <pivotFields count="12">
    <pivotField showAll="0"/>
    <pivotField numFmtId="14" showAll="0"/>
    <pivotField numFmtId="14" showAll="0"/>
    <pivotField showAll="0"/>
    <pivotField axis="axisRow" showAll="0">
      <items count="17">
        <item x="6"/>
        <item x="9"/>
        <item x="8"/>
        <item x="11"/>
        <item x="7"/>
        <item x="3"/>
        <item x="0"/>
        <item x="13"/>
        <item x="10"/>
        <item x="15"/>
        <item x="14"/>
        <item x="1"/>
        <item x="4"/>
        <item x="5"/>
        <item x="12"/>
        <item x="2"/>
        <item t="default"/>
      </items>
    </pivotField>
    <pivotField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2"/>
        <item x="1"/>
        <item t="default"/>
      </items>
    </pivotField>
    <pivotField dataField="1" numFmtId="168" showAll="0"/>
    <pivotField showAll="0"/>
    <pivotField showAll="0"/>
    <pivotField showAll="0"/>
    <pivotField numFmtId="168" showAll="0"/>
  </pivotFields>
  <rowFields count="2">
    <field x="4"/>
    <field x="6"/>
  </rowFields>
  <rowItems count="42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/>
    </i>
    <i>
      <x v="5"/>
    </i>
    <i r="1">
      <x/>
    </i>
    <i r="1">
      <x v="2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2"/>
    </i>
    <i>
      <x v="9"/>
    </i>
    <i r="1">
      <x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 v="2"/>
    </i>
    <i>
      <x v="13"/>
    </i>
    <i r="1">
      <x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 t="grand">
      <x/>
    </i>
  </rowItems>
  <colItems count="1">
    <i/>
  </colItems>
  <dataFields count="1">
    <dataField name="Suma de VALOR SERVICIO" fld="7" baseField="0" baseItem="0" numFmtId="17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:F21" firstHeaderRow="0" firstDataRow="1" firstDataCol="2" rowPageCount="2" colPageCount="1"/>
  <pivotFields count="32">
    <pivotField axis="axisRow" outline="0" showAll="0" defaultSubtotal="0">
      <items count="70">
        <item x="48"/>
        <item x="51"/>
        <item x="52"/>
        <item x="1"/>
        <item x="28"/>
        <item x="13"/>
        <item x="50"/>
        <item x="7"/>
        <item x="53"/>
        <item x="23"/>
        <item x="17"/>
        <item x="32"/>
        <item x="16"/>
        <item x="2"/>
        <item x="20"/>
        <item x="46"/>
        <item x="19"/>
        <item x="54"/>
        <item x="10"/>
        <item x="31"/>
        <item x="55"/>
        <item x="40"/>
        <item x="21"/>
        <item x="29"/>
        <item x="9"/>
        <item x="49"/>
        <item x="0"/>
        <item x="42"/>
        <item x="18"/>
        <item x="27"/>
        <item x="25"/>
        <item x="33"/>
        <item x="14"/>
        <item x="36"/>
        <item x="34"/>
        <item x="59"/>
        <item x="24"/>
        <item x="35"/>
        <item x="30"/>
        <item x="45"/>
        <item x="39"/>
        <item x="4"/>
        <item x="43"/>
        <item x="37"/>
        <item x="47"/>
        <item x="44"/>
        <item x="15"/>
        <item x="38"/>
        <item x="8"/>
        <item x="60"/>
        <item x="26"/>
        <item x="6"/>
        <item x="5"/>
        <item x="3"/>
        <item x="41"/>
        <item x="11"/>
        <item x="12"/>
        <item x="22"/>
        <item x="65"/>
        <item x="56"/>
        <item x="57"/>
        <item x="58"/>
        <item x="61"/>
        <item m="1" x="69"/>
        <item x="62"/>
        <item x="63"/>
        <item x="64"/>
        <item x="66"/>
        <item x="67"/>
        <item x="68"/>
      </items>
    </pivotField>
    <pivotField axis="axisRow" outline="0" showAll="0" defaultSubtotal="0">
      <items count="47">
        <item x="1"/>
        <item x="2"/>
        <item x="12"/>
        <item x="32"/>
        <item x="29"/>
        <item x="25"/>
        <item x="28"/>
        <item x="5"/>
        <item x="22"/>
        <item x="8"/>
        <item x="34"/>
        <item x="23"/>
        <item x="11"/>
        <item x="17"/>
        <item x="37"/>
        <item x="3"/>
        <item x="19"/>
        <item x="14"/>
        <item x="21"/>
        <item x="16"/>
        <item x="31"/>
        <item x="20"/>
        <item x="0"/>
        <item x="18"/>
        <item x="26"/>
        <item x="15"/>
        <item x="27"/>
        <item x="9"/>
        <item x="13"/>
        <item x="7"/>
        <item x="30"/>
        <item x="6"/>
        <item x="10"/>
        <item x="40"/>
        <item x="33"/>
        <item x="36"/>
        <item x="24"/>
        <item x="4"/>
        <item x="38"/>
        <item x="35"/>
        <item x="39"/>
        <item x="41"/>
        <item x="42"/>
        <item x="43"/>
        <item x="44"/>
        <item x="45"/>
        <item x="46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7">
        <item h="1" x="14"/>
        <item x="11"/>
        <item h="1" x="12"/>
        <item h="1" x="1"/>
        <item h="1" x="2"/>
        <item h="1" x="4"/>
        <item h="1" x="3"/>
        <item h="1" x="5"/>
        <item h="1" x="6"/>
        <item h="1" x="7"/>
        <item h="1" x="8"/>
        <item h="1" x="9"/>
        <item h="1" x="10"/>
        <item h="1" x="0"/>
        <item h="1" x="13"/>
        <item h="1" x="15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7">
    <i>
      <x/>
      <x v="20"/>
    </i>
    <i>
      <x v="1"/>
      <x v="34"/>
    </i>
    <i>
      <x v="2"/>
      <x v="10"/>
    </i>
    <i r="1">
      <x v="39"/>
    </i>
    <i>
      <x v="8"/>
      <x v="31"/>
    </i>
    <i>
      <x v="17"/>
      <x v="35"/>
    </i>
    <i>
      <x v="20"/>
      <x v="14"/>
    </i>
    <i>
      <x v="35"/>
      <x v="37"/>
    </i>
    <i>
      <x v="38"/>
      <x v="19"/>
    </i>
    <i>
      <x v="49"/>
      <x v="33"/>
    </i>
    <i>
      <x v="59"/>
      <x v="38"/>
    </i>
    <i>
      <x v="60"/>
      <x v="37"/>
    </i>
    <i>
      <x v="61"/>
      <x v="40"/>
    </i>
    <i>
      <x v="62"/>
      <x v="41"/>
    </i>
    <i>
      <x v="64"/>
      <x v="42"/>
    </i>
    <i>
      <x v="65"/>
      <x v="4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0" hier="-1"/>
    <pageField fld="9" hier="-1"/>
  </pageFields>
  <dataFields count="4">
    <dataField name="Suma de VALOR SERVICIO" fld="14" baseField="0" baseItem="0"/>
    <dataField name="Suma de PAGO CONDUCTOR" fld="21" baseField="0" baseItem="0"/>
    <dataField name="Suma de UTILIDAD ROYAL" fld="25" baseField="0" baseItem="0"/>
    <dataField name="Suma de COMISIÓN " fld="22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" sourceName="EST">
  <pivotTables>
    <pivotTable tabId="27" name="Tabla dinámica1"/>
  </pivotTables>
  <data>
    <tabular pivotCacheId="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ST" cache="SegmentaciónDeDatos_EST" caption="EST" rowHeight="241300"/>
</slicer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elgado@liceoingles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oordinacion.fundacion3@cooperativalarosa.coop" TargetMode="External"/><Relationship Id="rId1" Type="http://schemas.openxmlformats.org/officeDocument/2006/relationships/hyperlink" Target="mailto:coordinacion.fundacion3@cooperativalarosa.coo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contacto@diegonaranjo.co" TargetMode="External"/><Relationship Id="rId18" Type="http://schemas.openxmlformats.org/officeDocument/2006/relationships/hyperlink" Target="mailto:mariaisabelchunga@hotmail.com" TargetMode="External"/><Relationship Id="rId26" Type="http://schemas.openxmlformats.org/officeDocument/2006/relationships/hyperlink" Target="mailto:comercial@viaeje.com" TargetMode="External"/><Relationship Id="rId39" Type="http://schemas.openxmlformats.org/officeDocument/2006/relationships/hyperlink" Target="mailto:alejandra.bedoya@uam.edu.co" TargetMode="External"/><Relationship Id="rId3" Type="http://schemas.openxmlformats.org/officeDocument/2006/relationships/hyperlink" Target="mailto:raveladmon@gmail.com" TargetMode="External"/><Relationship Id="rId21" Type="http://schemas.openxmlformats.org/officeDocument/2006/relationships/hyperlink" Target="mailto:frangoag@gmail.com" TargetMode="External"/><Relationship Id="rId34" Type="http://schemas.openxmlformats.org/officeDocument/2006/relationships/hyperlink" Target="mailto:alejandra.bedoya@uam.edu.co" TargetMode="External"/><Relationship Id="rId42" Type="http://schemas.openxmlformats.org/officeDocument/2006/relationships/hyperlink" Target="mailto:alejandra.bedoya@uam.edu.co" TargetMode="External"/><Relationship Id="rId47" Type="http://schemas.openxmlformats.org/officeDocument/2006/relationships/hyperlink" Target="mailto:ADMINISTRACION@SUESPACIOINTEGRAL.COM" TargetMode="External"/><Relationship Id="rId7" Type="http://schemas.openxmlformats.org/officeDocument/2006/relationships/hyperlink" Target="mailto:comunicaciones@cooperativalarosa.com" TargetMode="External"/><Relationship Id="rId12" Type="http://schemas.openxmlformats.org/officeDocument/2006/relationships/hyperlink" Target="mailto:ptamayo@auteco.com.co" TargetMode="External"/><Relationship Id="rId17" Type="http://schemas.openxmlformats.org/officeDocument/2006/relationships/hyperlink" Target="mailto:cproyectos@utp.edu.co" TargetMode="External"/><Relationship Id="rId25" Type="http://schemas.openxmlformats.org/officeDocument/2006/relationships/hyperlink" Target="mailto:frangoag@gmail.com" TargetMode="External"/><Relationship Id="rId33" Type="http://schemas.openxmlformats.org/officeDocument/2006/relationships/hyperlink" Target="mailto:ventasyreservas@colombiaccs.com" TargetMode="External"/><Relationship Id="rId38" Type="http://schemas.openxmlformats.org/officeDocument/2006/relationships/hyperlink" Target="mailto:alejandra.bedoya@uam.edu.co" TargetMode="External"/><Relationship Id="rId46" Type="http://schemas.openxmlformats.org/officeDocument/2006/relationships/hyperlink" Target="mailto:JORGE_ALZATE@PARMALAT.COM.CO" TargetMode="External"/><Relationship Id="rId2" Type="http://schemas.openxmlformats.org/officeDocument/2006/relationships/hyperlink" Target="mailto:raveladmon@gmail.com" TargetMode="External"/><Relationship Id="rId16" Type="http://schemas.openxmlformats.org/officeDocument/2006/relationships/hyperlink" Target="mailto:ventasyreservas@colombiaccs.com" TargetMode="External"/><Relationship Id="rId20" Type="http://schemas.openxmlformats.org/officeDocument/2006/relationships/hyperlink" Target="mailto:sermasa@live.com" TargetMode="External"/><Relationship Id="rId29" Type="http://schemas.openxmlformats.org/officeDocument/2006/relationships/hyperlink" Target="mailto:coffeeaxistours@gmail.com" TargetMode="External"/><Relationship Id="rId41" Type="http://schemas.openxmlformats.org/officeDocument/2006/relationships/hyperlink" Target="mailto:EVALENCIATORO@UTP.EDU.CO" TargetMode="External"/><Relationship Id="rId1" Type="http://schemas.openxmlformats.org/officeDocument/2006/relationships/hyperlink" Target="mailto:raveladmon@gmail.com" TargetMode="External"/><Relationship Id="rId6" Type="http://schemas.openxmlformats.org/officeDocument/2006/relationships/hyperlink" Target="mailto:vvillegasb@sena.edu.co" TargetMode="External"/><Relationship Id="rId11" Type="http://schemas.openxmlformats.org/officeDocument/2006/relationships/hyperlink" Target="mailto:korozco@edding.com.co" TargetMode="External"/><Relationship Id="rId24" Type="http://schemas.openxmlformats.org/officeDocument/2006/relationships/hyperlink" Target="mailto:frangoag@gmail.com" TargetMode="External"/><Relationship Id="rId32" Type="http://schemas.openxmlformats.org/officeDocument/2006/relationships/hyperlink" Target="mailto:mariaisabelchunga@hotmail.com" TargetMode="External"/><Relationship Id="rId37" Type="http://schemas.openxmlformats.org/officeDocument/2006/relationships/hyperlink" Target="mailto:alejandra.bedoya@uam.edu.co" TargetMode="External"/><Relationship Id="rId40" Type="http://schemas.openxmlformats.org/officeDocument/2006/relationships/hyperlink" Target="mailto:alejandra.bedoya@uam.edu.co" TargetMode="External"/><Relationship Id="rId45" Type="http://schemas.openxmlformats.org/officeDocument/2006/relationships/hyperlink" Target="mailto:venta@proveaire.com" TargetMode="External"/><Relationship Id="rId5" Type="http://schemas.openxmlformats.org/officeDocument/2006/relationships/hyperlink" Target="mailto:vvillegasb@sena.edu.co" TargetMode="External"/><Relationship Id="rId15" Type="http://schemas.openxmlformats.org/officeDocument/2006/relationships/hyperlink" Target="mailto:ventasyreservas@colombiaccs.com" TargetMode="External"/><Relationship Id="rId23" Type="http://schemas.openxmlformats.org/officeDocument/2006/relationships/hyperlink" Target="mailto:frangoag@gmail.com" TargetMode="External"/><Relationship Id="rId28" Type="http://schemas.openxmlformats.org/officeDocument/2006/relationships/hyperlink" Target="mailto:nakusa@rednakusa.com" TargetMode="External"/><Relationship Id="rId36" Type="http://schemas.openxmlformats.org/officeDocument/2006/relationships/hyperlink" Target="mailto:alejandra.bedoya@uam.edu.co" TargetMode="External"/><Relationship Id="rId49" Type="http://schemas.openxmlformats.org/officeDocument/2006/relationships/printerSettings" Target="../printerSettings/printerSettings3.bin"/><Relationship Id="rId10" Type="http://schemas.openxmlformats.org/officeDocument/2006/relationships/hyperlink" Target="mailto:ventasyreservas@colombiaccs.com" TargetMode="External"/><Relationship Id="rId19" Type="http://schemas.openxmlformats.org/officeDocument/2006/relationships/hyperlink" Target="mailto:ventasyreservas@colombiaccs.com" TargetMode="External"/><Relationship Id="rId31" Type="http://schemas.openxmlformats.org/officeDocument/2006/relationships/hyperlink" Target="mailto:hseltda.natalia@gmail.com" TargetMode="External"/><Relationship Id="rId44" Type="http://schemas.openxmlformats.org/officeDocument/2006/relationships/hyperlink" Target="mailto:gvelez@siap.com.co" TargetMode="External"/><Relationship Id="rId4" Type="http://schemas.openxmlformats.org/officeDocument/2006/relationships/hyperlink" Target="mailto:vvillegasb@sena.edu.co" TargetMode="External"/><Relationship Id="rId9" Type="http://schemas.openxmlformats.org/officeDocument/2006/relationships/hyperlink" Target="mailto:coordinadora_piku@hotmail.com" TargetMode="External"/><Relationship Id="rId14" Type="http://schemas.openxmlformats.org/officeDocument/2006/relationships/hyperlink" Target="mailto:dcpuerta2690@gmail.com" TargetMode="External"/><Relationship Id="rId22" Type="http://schemas.openxmlformats.org/officeDocument/2006/relationships/hyperlink" Target="mailto:frangoag@gmail.com" TargetMode="External"/><Relationship Id="rId27" Type="http://schemas.openxmlformats.org/officeDocument/2006/relationships/hyperlink" Target="mailto:comercial@viaeje.com" TargetMode="External"/><Relationship Id="rId30" Type="http://schemas.openxmlformats.org/officeDocument/2006/relationships/hyperlink" Target="mailto:hseltda.natalia@gmail.com" TargetMode="External"/><Relationship Id="rId35" Type="http://schemas.openxmlformats.org/officeDocument/2006/relationships/hyperlink" Target="mailto:alejandra.bedoya@uam.edu.co" TargetMode="External"/><Relationship Id="rId43" Type="http://schemas.openxmlformats.org/officeDocument/2006/relationships/hyperlink" Target="mailto:administrativo.pereira@certiredes.com" TargetMode="External"/><Relationship Id="rId48" Type="http://schemas.openxmlformats.org/officeDocument/2006/relationships/hyperlink" Target="mailto:SERVICIOSSOCIALES@COOEDUCAR.COM" TargetMode="External"/><Relationship Id="rId8" Type="http://schemas.openxmlformats.org/officeDocument/2006/relationships/hyperlink" Target="mailto:comunicaciones@cooperativalaros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I42"/>
  <sheetViews>
    <sheetView showGridLines="0" topLeftCell="A19" zoomScaleNormal="100" workbookViewId="0">
      <selection activeCell="A19" sqref="A19:B19"/>
    </sheetView>
  </sheetViews>
  <sheetFormatPr baseColWidth="10" defaultColWidth="9.140625" defaultRowHeight="15"/>
  <cols>
    <col min="1" max="1" width="10.42578125" style="1" customWidth="1"/>
    <col min="2" max="2" width="40.7109375" style="1" customWidth="1"/>
    <col min="3" max="3" width="13" style="1" customWidth="1"/>
    <col min="4" max="4" width="12.5703125" style="1" customWidth="1"/>
    <col min="5" max="5" width="13.5703125" style="1" customWidth="1"/>
    <col min="6" max="6" width="16.7109375" style="1" customWidth="1"/>
    <col min="7" max="7" width="14.85546875" style="1" customWidth="1"/>
    <col min="8" max="8" width="2.85546875" style="1" customWidth="1"/>
    <col min="9" max="9" width="22.5703125" style="1" customWidth="1"/>
    <col min="10" max="16384" width="9.140625" style="1"/>
  </cols>
  <sheetData>
    <row r="1" spans="1:9" ht="42" customHeight="1">
      <c r="B1" s="30"/>
      <c r="C1" s="30"/>
      <c r="D1" s="30"/>
      <c r="E1" s="149" t="s">
        <v>8</v>
      </c>
      <c r="F1" s="149"/>
    </row>
    <row r="2" spans="1:9" ht="24.75" customHeight="1">
      <c r="B2" s="17"/>
      <c r="C2" s="17"/>
      <c r="D2" s="17"/>
      <c r="E2" s="18"/>
      <c r="F2" s="19"/>
    </row>
    <row r="3" spans="1:9">
      <c r="A3" s="3" t="s">
        <v>9</v>
      </c>
      <c r="C3" s="10"/>
      <c r="D3" s="10"/>
      <c r="H3" s="2"/>
    </row>
    <row r="4" spans="1:9">
      <c r="A4" s="3" t="s">
        <v>10</v>
      </c>
      <c r="E4" s="11" t="s">
        <v>2</v>
      </c>
      <c r="F4" s="4">
        <f ca="1">TODAY()</f>
        <v>42872</v>
      </c>
      <c r="H4" s="5"/>
    </row>
    <row r="5" spans="1:9">
      <c r="A5" s="3" t="s">
        <v>11</v>
      </c>
      <c r="E5" s="46" t="s">
        <v>3</v>
      </c>
      <c r="F5" s="47"/>
    </row>
    <row r="6" spans="1:9">
      <c r="A6" s="3" t="s">
        <v>500</v>
      </c>
      <c r="E6" s="48" t="s">
        <v>44</v>
      </c>
      <c r="F6" s="49"/>
      <c r="H6" s="14"/>
    </row>
    <row r="7" spans="1:9">
      <c r="A7" s="3" t="s">
        <v>495</v>
      </c>
      <c r="H7" s="13"/>
    </row>
    <row r="8" spans="1:9" ht="6.75" customHeight="1">
      <c r="F8" s="26"/>
      <c r="H8" s="13"/>
    </row>
    <row r="9" spans="1:9" ht="15.75">
      <c r="A9" s="174" t="s">
        <v>4</v>
      </c>
      <c r="B9" s="174"/>
      <c r="H9" s="13"/>
    </row>
    <row r="10" spans="1:9">
      <c r="A10" s="27" t="s">
        <v>28</v>
      </c>
      <c r="B10" s="32" t="s">
        <v>510</v>
      </c>
      <c r="I10" s="13"/>
    </row>
    <row r="11" spans="1:9">
      <c r="A11" s="27" t="s">
        <v>27</v>
      </c>
      <c r="B11" s="1" t="s">
        <v>521</v>
      </c>
      <c r="I11" s="13"/>
    </row>
    <row r="12" spans="1:9">
      <c r="A12" s="3" t="s">
        <v>26</v>
      </c>
      <c r="I12" s="13"/>
    </row>
    <row r="13" spans="1:9">
      <c r="A13" s="3" t="s">
        <v>23</v>
      </c>
      <c r="B13" s="114">
        <v>3148900013</v>
      </c>
      <c r="I13" s="13"/>
    </row>
    <row r="14" spans="1:9">
      <c r="A14" s="3" t="s">
        <v>25</v>
      </c>
      <c r="B14" s="84" t="s">
        <v>511</v>
      </c>
      <c r="I14" s="13"/>
    </row>
    <row r="15" spans="1:9">
      <c r="A15" s="27" t="s">
        <v>24</v>
      </c>
      <c r="B15" s="1" t="s">
        <v>524</v>
      </c>
      <c r="I15" s="15"/>
    </row>
    <row r="16" spans="1:9" ht="30" customHeight="1">
      <c r="A16" s="150" t="s">
        <v>7</v>
      </c>
      <c r="B16" s="151"/>
      <c r="C16" s="77" t="s">
        <v>248</v>
      </c>
      <c r="D16" s="77" t="s">
        <v>12</v>
      </c>
      <c r="E16" s="77" t="s">
        <v>47</v>
      </c>
      <c r="F16" s="77" t="s">
        <v>199</v>
      </c>
      <c r="I16" s="16"/>
    </row>
    <row r="17" spans="1:9" ht="32.25" customHeight="1">
      <c r="A17" s="145" t="s">
        <v>522</v>
      </c>
      <c r="B17" s="146"/>
      <c r="C17" s="98" t="s">
        <v>159</v>
      </c>
      <c r="D17" s="96">
        <v>4</v>
      </c>
      <c r="E17" s="96">
        <v>4</v>
      </c>
      <c r="F17" s="85">
        <v>600000</v>
      </c>
      <c r="G17" s="73"/>
      <c r="I17" s="74"/>
    </row>
    <row r="18" spans="1:9" ht="158.25" customHeight="1">
      <c r="A18" s="147" t="s">
        <v>509</v>
      </c>
      <c r="B18" s="148"/>
      <c r="C18" s="97"/>
      <c r="D18" s="112"/>
      <c r="E18" s="112"/>
      <c r="F18" s="44"/>
      <c r="G18" s="73"/>
      <c r="I18" s="74"/>
    </row>
    <row r="19" spans="1:9">
      <c r="A19" s="147"/>
      <c r="B19" s="148"/>
      <c r="C19" s="97"/>
      <c r="D19" s="112"/>
      <c r="E19" s="112"/>
      <c r="F19" s="44"/>
      <c r="G19" s="73"/>
      <c r="I19" s="74"/>
    </row>
    <row r="20" spans="1:9">
      <c r="A20" s="147"/>
      <c r="B20" s="148"/>
      <c r="C20" s="97"/>
      <c r="D20" s="112"/>
      <c r="E20" s="112"/>
      <c r="F20" s="44"/>
      <c r="G20" s="73"/>
      <c r="I20" s="74"/>
    </row>
    <row r="21" spans="1:9">
      <c r="A21" s="147"/>
      <c r="B21" s="148"/>
      <c r="C21" s="97"/>
      <c r="D21" s="93"/>
      <c r="E21" s="95"/>
      <c r="F21" s="44"/>
      <c r="G21" s="73"/>
      <c r="I21" s="74"/>
    </row>
    <row r="22" spans="1:9">
      <c r="A22" s="147"/>
      <c r="B22" s="148"/>
      <c r="C22" s="97"/>
      <c r="D22" s="93"/>
      <c r="E22" s="95"/>
      <c r="F22" s="44"/>
      <c r="G22" s="73"/>
      <c r="I22" s="74"/>
    </row>
    <row r="23" spans="1:9">
      <c r="A23" s="147"/>
      <c r="B23" s="148"/>
      <c r="C23" s="99"/>
      <c r="D23" s="93"/>
      <c r="E23" s="112"/>
      <c r="F23" s="44"/>
      <c r="I23" s="13"/>
    </row>
    <row r="24" spans="1:9">
      <c r="A24" s="169"/>
      <c r="B24" s="170"/>
      <c r="C24" s="100"/>
      <c r="D24" s="94"/>
      <c r="E24" s="113"/>
      <c r="F24" s="86"/>
      <c r="I24" s="13"/>
    </row>
    <row r="25" spans="1:9" ht="17.25" thickBot="1">
      <c r="B25" s="7"/>
      <c r="C25" s="7"/>
      <c r="D25" s="7"/>
      <c r="E25" s="6" t="s">
        <v>0</v>
      </c>
      <c r="F25" s="76"/>
      <c r="G25" s="8"/>
      <c r="I25" s="13"/>
    </row>
    <row r="26" spans="1:9" ht="17.25" thickTop="1">
      <c r="A26" s="171" t="s">
        <v>5</v>
      </c>
      <c r="B26" s="172"/>
      <c r="C26" s="173"/>
      <c r="D26" s="6"/>
      <c r="E26" s="12" t="s">
        <v>1</v>
      </c>
      <c r="F26" s="45">
        <f>SUM(F17:F25)</f>
        <v>600000</v>
      </c>
      <c r="H26" s="13"/>
    </row>
    <row r="27" spans="1:9" ht="15" customHeight="1">
      <c r="A27" s="153" t="s">
        <v>13</v>
      </c>
      <c r="B27" s="154"/>
      <c r="C27" s="155"/>
      <c r="D27" s="6"/>
      <c r="E27" s="7"/>
      <c r="F27" s="8"/>
      <c r="H27" s="13"/>
    </row>
    <row r="28" spans="1:9" ht="16.5">
      <c r="A28" s="156" t="s">
        <v>14</v>
      </c>
      <c r="B28" s="157"/>
      <c r="C28" s="158"/>
      <c r="D28" s="6"/>
      <c r="E28" s="7"/>
      <c r="F28" s="8"/>
      <c r="G28" s="7"/>
      <c r="H28" s="23"/>
      <c r="I28" s="7"/>
    </row>
    <row r="29" spans="1:9" ht="33.75" customHeight="1">
      <c r="A29" s="166" t="s">
        <v>15</v>
      </c>
      <c r="B29" s="167"/>
      <c r="C29" s="168"/>
      <c r="D29" s="6"/>
      <c r="E29" s="7"/>
      <c r="F29" s="8"/>
      <c r="G29" s="7"/>
      <c r="H29" s="23"/>
      <c r="I29" s="7"/>
    </row>
    <row r="30" spans="1:9" ht="33.75" customHeight="1">
      <c r="A30" s="166" t="s">
        <v>56</v>
      </c>
      <c r="B30" s="167"/>
      <c r="C30" s="168"/>
      <c r="D30" s="6"/>
      <c r="E30" s="7"/>
      <c r="F30" s="8"/>
      <c r="G30" s="7"/>
      <c r="H30" s="23"/>
      <c r="I30" s="7"/>
    </row>
    <row r="31" spans="1:9" ht="16.5" customHeight="1">
      <c r="A31" s="159" t="s">
        <v>55</v>
      </c>
      <c r="B31" s="160"/>
      <c r="C31" s="161"/>
      <c r="D31" s="9"/>
      <c r="E31" s="7"/>
      <c r="F31" s="24"/>
      <c r="G31" s="7"/>
      <c r="H31" s="23"/>
      <c r="I31" s="7"/>
    </row>
    <row r="32" spans="1:9" ht="9" customHeight="1">
      <c r="D32" s="9"/>
      <c r="E32" s="7"/>
      <c r="F32" s="8"/>
      <c r="G32" s="7"/>
      <c r="H32" s="25"/>
      <c r="I32" s="7"/>
    </row>
    <row r="33" spans="1:9" ht="17.25" customHeight="1">
      <c r="A33" s="163" t="s">
        <v>6</v>
      </c>
      <c r="B33" s="163"/>
      <c r="C33" s="163"/>
      <c r="D33" s="163"/>
      <c r="E33" s="163"/>
      <c r="F33" s="163"/>
      <c r="G33" s="7"/>
      <c r="H33" s="23"/>
      <c r="I33" s="7"/>
    </row>
    <row r="34" spans="1:9" ht="16.5" customHeight="1">
      <c r="A34" s="164" t="s">
        <v>496</v>
      </c>
      <c r="B34" s="164"/>
      <c r="C34" s="164"/>
      <c r="D34" s="164"/>
      <c r="E34" s="164"/>
      <c r="F34" s="164"/>
      <c r="H34" s="13"/>
    </row>
    <row r="35" spans="1:9" ht="18">
      <c r="A35" s="165" t="s">
        <v>523</v>
      </c>
      <c r="B35" s="165"/>
      <c r="C35" s="165"/>
      <c r="D35" s="165"/>
      <c r="E35" s="165"/>
      <c r="F35" s="165"/>
      <c r="H35" s="13"/>
    </row>
    <row r="36" spans="1:9">
      <c r="E36" s="162"/>
      <c r="F36" s="162"/>
      <c r="H36" s="13"/>
    </row>
    <row r="37" spans="1:9">
      <c r="F37" s="152"/>
      <c r="G37" s="152"/>
      <c r="I37" s="13"/>
    </row>
    <row r="38" spans="1:9">
      <c r="E38" s="20"/>
      <c r="F38" s="20"/>
      <c r="G38" s="20"/>
      <c r="I38" s="13"/>
    </row>
    <row r="39" spans="1:9">
      <c r="E39" s="22"/>
      <c r="F39" s="22"/>
      <c r="G39" s="22"/>
      <c r="I39" s="13"/>
    </row>
    <row r="40" spans="1:9" ht="18">
      <c r="E40" s="21"/>
      <c r="F40" s="21"/>
      <c r="G40" s="21"/>
      <c r="I40" s="13"/>
    </row>
    <row r="41" spans="1:9">
      <c r="E41" s="22"/>
      <c r="F41" s="22"/>
      <c r="G41" s="22"/>
      <c r="I41" s="13"/>
    </row>
    <row r="42" spans="1:9" ht="18">
      <c r="E42" s="21"/>
      <c r="F42" s="21"/>
      <c r="G42" s="21"/>
      <c r="I42" s="13"/>
    </row>
  </sheetData>
  <dataConsolidate link="1"/>
  <mergeCells count="22">
    <mergeCell ref="E1:F1"/>
    <mergeCell ref="A16:B16"/>
    <mergeCell ref="F37:G37"/>
    <mergeCell ref="A27:C27"/>
    <mergeCell ref="A28:C28"/>
    <mergeCell ref="A31:C31"/>
    <mergeCell ref="E36:F36"/>
    <mergeCell ref="A33:F33"/>
    <mergeCell ref="A34:F34"/>
    <mergeCell ref="A35:F35"/>
    <mergeCell ref="A30:C30"/>
    <mergeCell ref="A29:C29"/>
    <mergeCell ref="A23:B23"/>
    <mergeCell ref="A24:B24"/>
    <mergeCell ref="A26:C26"/>
    <mergeCell ref="A9:B9"/>
    <mergeCell ref="A17:B17"/>
    <mergeCell ref="A20:B20"/>
    <mergeCell ref="A21:B21"/>
    <mergeCell ref="A22:B22"/>
    <mergeCell ref="A19:B19"/>
    <mergeCell ref="A18:B18"/>
  </mergeCells>
  <conditionalFormatting sqref="D21:E23 C24:E24">
    <cfRule type="expression" dxfId="941" priority="83" stopIfTrue="1">
      <formula>MOD(ROW(),2)=1</formula>
    </cfRule>
  </conditionalFormatting>
  <conditionalFormatting sqref="F17">
    <cfRule type="expression" dxfId="940" priority="82" stopIfTrue="1">
      <formula>MOD(ROW(),2)=1</formula>
    </cfRule>
  </conditionalFormatting>
  <conditionalFormatting sqref="C17">
    <cfRule type="expression" dxfId="939" priority="81" stopIfTrue="1">
      <formula>MOD(ROW(),2)=1</formula>
    </cfRule>
  </conditionalFormatting>
  <conditionalFormatting sqref="C17 C23">
    <cfRule type="expression" dxfId="938" priority="80" stopIfTrue="1">
      <formula>MOD(ROW(),2)=1</formula>
    </cfRule>
  </conditionalFormatting>
  <conditionalFormatting sqref="F23">
    <cfRule type="expression" dxfId="937" priority="79" stopIfTrue="1">
      <formula>MOD(ROW(),2)=1</formula>
    </cfRule>
  </conditionalFormatting>
  <conditionalFormatting sqref="E23">
    <cfRule type="expression" dxfId="936" priority="78" stopIfTrue="1">
      <formula>MOD(ROW(),2)=1</formula>
    </cfRule>
  </conditionalFormatting>
  <conditionalFormatting sqref="C23">
    <cfRule type="expression" dxfId="935" priority="77" stopIfTrue="1">
      <formula>MOD(ROW(),2)=1</formula>
    </cfRule>
  </conditionalFormatting>
  <conditionalFormatting sqref="D23">
    <cfRule type="expression" dxfId="934" priority="76" stopIfTrue="1">
      <formula>MOD(ROW(),2)=1</formula>
    </cfRule>
  </conditionalFormatting>
  <conditionalFormatting sqref="F24">
    <cfRule type="expression" dxfId="933" priority="74" stopIfTrue="1">
      <formula>MOD(ROW(),2)=1</formula>
    </cfRule>
  </conditionalFormatting>
  <conditionalFormatting sqref="E21">
    <cfRule type="expression" dxfId="932" priority="68" stopIfTrue="1">
      <formula>MOD(ROW(),2)=1</formula>
    </cfRule>
  </conditionalFormatting>
  <conditionalFormatting sqref="C21">
    <cfRule type="expression" dxfId="931" priority="67" stopIfTrue="1">
      <formula>MOD(ROW(),2)=1</formula>
    </cfRule>
  </conditionalFormatting>
  <conditionalFormatting sqref="C21">
    <cfRule type="expression" dxfId="930" priority="66" stopIfTrue="1">
      <formula>MOD(ROW(),2)=1</formula>
    </cfRule>
  </conditionalFormatting>
  <conditionalFormatting sqref="D21">
    <cfRule type="expression" dxfId="929" priority="65" stopIfTrue="1">
      <formula>MOD(ROW(),2)=1</formula>
    </cfRule>
  </conditionalFormatting>
  <conditionalFormatting sqref="F21">
    <cfRule type="expression" dxfId="928" priority="64" stopIfTrue="1">
      <formula>MOD(ROW(),2)=1</formula>
    </cfRule>
  </conditionalFormatting>
  <conditionalFormatting sqref="E22">
    <cfRule type="expression" dxfId="927" priority="63" stopIfTrue="1">
      <formula>MOD(ROW(),2)=1</formula>
    </cfRule>
  </conditionalFormatting>
  <conditionalFormatting sqref="C22">
    <cfRule type="expression" dxfId="926" priority="62" stopIfTrue="1">
      <formula>MOD(ROW(),2)=1</formula>
    </cfRule>
  </conditionalFormatting>
  <conditionalFormatting sqref="C22">
    <cfRule type="expression" dxfId="925" priority="61" stopIfTrue="1">
      <formula>MOD(ROW(),2)=1</formula>
    </cfRule>
  </conditionalFormatting>
  <conditionalFormatting sqref="D22">
    <cfRule type="expression" dxfId="924" priority="60" stopIfTrue="1">
      <formula>MOD(ROW(),2)=1</formula>
    </cfRule>
  </conditionalFormatting>
  <conditionalFormatting sqref="F22">
    <cfRule type="expression" dxfId="923" priority="59" stopIfTrue="1">
      <formula>MOD(ROW(),2)=1</formula>
    </cfRule>
  </conditionalFormatting>
  <conditionalFormatting sqref="D17">
    <cfRule type="expression" dxfId="922" priority="58" stopIfTrue="1">
      <formula>MOD(ROW(),2)=1</formula>
    </cfRule>
  </conditionalFormatting>
  <conditionalFormatting sqref="D17">
    <cfRule type="expression" dxfId="921" priority="57" stopIfTrue="1">
      <formula>MOD(ROW(),2)=1</formula>
    </cfRule>
  </conditionalFormatting>
  <conditionalFormatting sqref="E17">
    <cfRule type="expression" dxfId="920" priority="56" stopIfTrue="1">
      <formula>MOD(ROW(),2)=1</formula>
    </cfRule>
  </conditionalFormatting>
  <conditionalFormatting sqref="E17">
    <cfRule type="expression" dxfId="919" priority="55" stopIfTrue="1">
      <formula>MOD(ROW(),2)=1</formula>
    </cfRule>
  </conditionalFormatting>
  <conditionalFormatting sqref="A17">
    <cfRule type="expression" dxfId="918" priority="47" stopIfTrue="1">
      <formula>MOD(ROW(),2)=1</formula>
    </cfRule>
  </conditionalFormatting>
  <conditionalFormatting sqref="A21">
    <cfRule type="expression" dxfId="917" priority="43" stopIfTrue="1">
      <formula>MOD(ROW(),2)=1</formula>
    </cfRule>
  </conditionalFormatting>
  <conditionalFormatting sqref="A21">
    <cfRule type="expression" dxfId="916" priority="40" stopIfTrue="1">
      <formula>MOD(ROW(),2)=1</formula>
    </cfRule>
  </conditionalFormatting>
  <conditionalFormatting sqref="A22:A24">
    <cfRule type="expression" dxfId="915" priority="29" stopIfTrue="1">
      <formula>MOD(ROW(),2)=1</formula>
    </cfRule>
  </conditionalFormatting>
  <conditionalFormatting sqref="A22:A24">
    <cfRule type="expression" dxfId="914" priority="28" stopIfTrue="1">
      <formula>MOD(ROW(),2)=1</formula>
    </cfRule>
  </conditionalFormatting>
  <conditionalFormatting sqref="F18">
    <cfRule type="expression" dxfId="913" priority="27" stopIfTrue="1">
      <formula>MOD(ROW(),2)=1</formula>
    </cfRule>
  </conditionalFormatting>
  <conditionalFormatting sqref="C18">
    <cfRule type="expression" dxfId="912" priority="26" stopIfTrue="1">
      <formula>MOD(ROW(),2)=1</formula>
    </cfRule>
  </conditionalFormatting>
  <conditionalFormatting sqref="C18">
    <cfRule type="expression" dxfId="911" priority="25" stopIfTrue="1">
      <formula>MOD(ROW(),2)=1</formula>
    </cfRule>
  </conditionalFormatting>
  <conditionalFormatting sqref="D18">
    <cfRule type="expression" dxfId="910" priority="24" stopIfTrue="1">
      <formula>MOD(ROW(),2)=1</formula>
    </cfRule>
  </conditionalFormatting>
  <conditionalFormatting sqref="D18">
    <cfRule type="expression" dxfId="909" priority="23" stopIfTrue="1">
      <formula>MOD(ROW(),2)=1</formula>
    </cfRule>
  </conditionalFormatting>
  <conditionalFormatting sqref="E18">
    <cfRule type="expression" dxfId="908" priority="22" stopIfTrue="1">
      <formula>MOD(ROW(),2)=1</formula>
    </cfRule>
  </conditionalFormatting>
  <conditionalFormatting sqref="E18">
    <cfRule type="expression" dxfId="907" priority="21" stopIfTrue="1">
      <formula>MOD(ROW(),2)=1</formula>
    </cfRule>
  </conditionalFormatting>
  <conditionalFormatting sqref="F19">
    <cfRule type="expression" dxfId="906" priority="19" stopIfTrue="1">
      <formula>MOD(ROW(),2)=1</formula>
    </cfRule>
  </conditionalFormatting>
  <conditionalFormatting sqref="C19">
    <cfRule type="expression" dxfId="905" priority="18" stopIfTrue="1">
      <formula>MOD(ROW(),2)=1</formula>
    </cfRule>
  </conditionalFormatting>
  <conditionalFormatting sqref="C19">
    <cfRule type="expression" dxfId="904" priority="17" stopIfTrue="1">
      <formula>MOD(ROW(),2)=1</formula>
    </cfRule>
  </conditionalFormatting>
  <conditionalFormatting sqref="D19">
    <cfRule type="expression" dxfId="903" priority="16" stopIfTrue="1">
      <formula>MOD(ROW(),2)=1</formula>
    </cfRule>
  </conditionalFormatting>
  <conditionalFormatting sqref="D19">
    <cfRule type="expression" dxfId="902" priority="15" stopIfTrue="1">
      <formula>MOD(ROW(),2)=1</formula>
    </cfRule>
  </conditionalFormatting>
  <conditionalFormatting sqref="E19">
    <cfRule type="expression" dxfId="901" priority="14" stopIfTrue="1">
      <formula>MOD(ROW(),2)=1</formula>
    </cfRule>
  </conditionalFormatting>
  <conditionalFormatting sqref="E19">
    <cfRule type="expression" dxfId="900" priority="13" stopIfTrue="1">
      <formula>MOD(ROW(),2)=1</formula>
    </cfRule>
  </conditionalFormatting>
  <conditionalFormatting sqref="F20">
    <cfRule type="expression" dxfId="899" priority="11" stopIfTrue="1">
      <formula>MOD(ROW(),2)=1</formula>
    </cfRule>
  </conditionalFormatting>
  <conditionalFormatting sqref="C20">
    <cfRule type="expression" dxfId="898" priority="10" stopIfTrue="1">
      <formula>MOD(ROW(),2)=1</formula>
    </cfRule>
  </conditionalFormatting>
  <conditionalFormatting sqref="C20">
    <cfRule type="expression" dxfId="897" priority="9" stopIfTrue="1">
      <formula>MOD(ROW(),2)=1</formula>
    </cfRule>
  </conditionalFormatting>
  <conditionalFormatting sqref="D20">
    <cfRule type="expression" dxfId="896" priority="8" stopIfTrue="1">
      <formula>MOD(ROW(),2)=1</formula>
    </cfRule>
  </conditionalFormatting>
  <conditionalFormatting sqref="D20">
    <cfRule type="expression" dxfId="895" priority="7" stopIfTrue="1">
      <formula>MOD(ROW(),2)=1</formula>
    </cfRule>
  </conditionalFormatting>
  <conditionalFormatting sqref="E20">
    <cfRule type="expression" dxfId="894" priority="6" stopIfTrue="1">
      <formula>MOD(ROW(),2)=1</formula>
    </cfRule>
  </conditionalFormatting>
  <conditionalFormatting sqref="E20">
    <cfRule type="expression" dxfId="893" priority="5" stopIfTrue="1">
      <formula>MOD(ROW(),2)=1</formula>
    </cfRule>
  </conditionalFormatting>
  <conditionalFormatting sqref="A20">
    <cfRule type="expression" dxfId="892" priority="4" stopIfTrue="1">
      <formula>MOD(ROW(),2)=1</formula>
    </cfRule>
  </conditionalFormatting>
  <conditionalFormatting sqref="A18">
    <cfRule type="expression" dxfId="891" priority="2" stopIfTrue="1">
      <formula>MOD(ROW(),2)=1</formula>
    </cfRule>
  </conditionalFormatting>
  <conditionalFormatting sqref="A19">
    <cfRule type="expression" dxfId="890" priority="1" stopIfTrue="1">
      <formula>MOD(ROW(),2)=1</formula>
    </cfRule>
  </conditionalFormatting>
  <dataValidations count="1">
    <dataValidation type="list" allowBlank="1" showInputMessage="1" showErrorMessage="1" sqref="A21:B24">
      <formula1>"No Incluye recorridos en el destino, Se puede adicionar el servicio de asistecia medica por valor de $4.000 por pasajero por día."</formula1>
    </dataValidation>
  </dataValidations>
  <hyperlinks>
    <hyperlink ref="B14" r:id="rId1"/>
  </hyperlinks>
  <printOptions horizontalCentered="1"/>
  <pageMargins left="0.51181102362204722" right="0.51181102362204722" top="0.51181102362204722" bottom="0.51181102362204722" header="0.51181102362204722" footer="0.23622047244094491"/>
  <pageSetup scale="95" orientation="portrait" r:id="rId2"/>
  <headerFooter alignWithMargins="0">
    <oddFooter>&amp;CPágina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O738"/>
  <sheetViews>
    <sheetView tabSelected="1" zoomScale="71" zoomScaleNormal="71" zoomScaleSheetLayoutView="70" workbookViewId="0">
      <pane xSplit="2" ySplit="6" topLeftCell="C7" activePane="bottomRight" state="frozen"/>
      <selection activeCell="A11" sqref="A11"/>
      <selection pane="topRight" activeCell="A11" sqref="A11"/>
      <selection pane="bottomLeft" activeCell="A11" sqref="A11"/>
      <selection pane="bottomRight" activeCell="M5" sqref="M5:M6"/>
    </sheetView>
  </sheetViews>
  <sheetFormatPr baseColWidth="10" defaultRowHeight="27.75" outlineLevelCol="1"/>
  <cols>
    <col min="1" max="1" width="18.5703125" style="34" customWidth="1"/>
    <col min="2" max="2" width="17" style="34" customWidth="1"/>
    <col min="3" max="3" width="19.140625" style="34" customWidth="1"/>
    <col min="4" max="4" width="12.85546875" style="43" customWidth="1"/>
    <col min="5" max="5" width="21.140625" style="34" customWidth="1"/>
    <col min="6" max="6" width="18" style="34" customWidth="1"/>
    <col min="7" max="7" width="13.42578125" style="43" customWidth="1"/>
    <col min="8" max="8" width="11.42578125" style="43" customWidth="1"/>
    <col min="9" max="9" width="6" style="65" bestFit="1" customWidth="1"/>
    <col min="10" max="10" width="6.7109375" style="40" customWidth="1"/>
    <col min="11" max="11" width="10.42578125" style="43" customWidth="1"/>
    <col min="12" max="12" width="6" style="43" customWidth="1"/>
    <col min="13" max="13" width="5.5703125" style="43" customWidth="1"/>
    <col min="14" max="14" width="12.85546875" style="39" customWidth="1"/>
    <col min="15" max="15" width="10" style="43" bestFit="1" customWidth="1"/>
    <col min="16" max="16" width="14.140625" style="58" bestFit="1" customWidth="1"/>
    <col min="17" max="17" width="13.140625" style="62" customWidth="1" outlineLevel="1"/>
    <col min="18" max="18" width="10.5703125" style="58" customWidth="1" outlineLevel="1"/>
    <col min="19" max="19" width="9.7109375" style="58" customWidth="1" outlineLevel="1"/>
    <col min="20" max="20" width="11.28515625" style="58" customWidth="1" outlineLevel="1"/>
    <col min="21" max="21" width="15.42578125" style="34" customWidth="1"/>
    <col min="22" max="22" width="12.5703125" style="34" customWidth="1" outlineLevel="1"/>
    <col min="23" max="23" width="14.85546875" style="34" customWidth="1" outlineLevel="1"/>
    <col min="24" max="24" width="10.85546875" style="34" customWidth="1" outlineLevel="1"/>
    <col min="25" max="25" width="13.5703125" style="34" customWidth="1" outlineLevel="1"/>
    <col min="26" max="26" width="18.42578125" style="28" customWidth="1"/>
    <col min="27" max="27" width="13.7109375" style="28" customWidth="1"/>
    <col min="28" max="28" width="12.5703125" style="28" customWidth="1"/>
    <col min="29" max="29" width="13.7109375" style="28" customWidth="1"/>
    <col min="30" max="30" width="11.42578125" style="28" customWidth="1"/>
    <col min="31" max="31" width="9.85546875" style="101" customWidth="1"/>
    <col min="32" max="32" width="12.85546875" style="28" customWidth="1"/>
  </cols>
  <sheetData>
    <row r="1" spans="1:41">
      <c r="A1" s="32"/>
      <c r="B1" s="32"/>
      <c r="C1" s="32"/>
      <c r="D1" s="136"/>
      <c r="E1" s="32"/>
      <c r="F1" s="32"/>
      <c r="G1" s="136"/>
      <c r="H1" s="136"/>
      <c r="I1" s="137"/>
      <c r="J1" s="138"/>
      <c r="K1" s="136"/>
      <c r="L1" s="136"/>
      <c r="M1" s="136"/>
      <c r="N1" s="139"/>
      <c r="O1" s="136"/>
      <c r="P1" s="140"/>
      <c r="Q1" s="141"/>
      <c r="R1" s="140"/>
      <c r="S1" s="140"/>
      <c r="T1" s="140"/>
      <c r="U1" s="32"/>
      <c r="V1" s="32"/>
      <c r="W1" s="32"/>
      <c r="X1" s="32"/>
      <c r="Y1" s="32"/>
      <c r="Z1" s="142"/>
      <c r="AA1" s="142"/>
      <c r="AB1" s="142"/>
      <c r="AC1" s="142"/>
      <c r="AD1" s="142"/>
      <c r="AE1" s="143"/>
      <c r="AF1" s="142"/>
    </row>
    <row r="2" spans="1:41">
      <c r="A2" s="32"/>
      <c r="B2" s="32"/>
      <c r="C2" s="32"/>
      <c r="D2" s="136"/>
      <c r="E2" s="32"/>
      <c r="F2" s="32"/>
      <c r="G2" s="136"/>
      <c r="H2" s="136"/>
      <c r="I2" s="137"/>
      <c r="J2" s="138"/>
      <c r="K2" s="136"/>
      <c r="L2" s="136"/>
      <c r="M2" s="136"/>
      <c r="N2" s="139"/>
      <c r="O2" s="136"/>
      <c r="P2" s="140"/>
      <c r="Q2" s="141"/>
      <c r="R2" s="140"/>
      <c r="S2" s="140"/>
      <c r="T2" s="140"/>
      <c r="U2" s="32"/>
      <c r="V2" s="32"/>
      <c r="W2" s="32"/>
      <c r="X2" s="32"/>
      <c r="Y2" s="32"/>
      <c r="Z2" s="142"/>
      <c r="AA2" s="142"/>
      <c r="AB2" s="142"/>
      <c r="AC2" s="142"/>
      <c r="AD2" s="142"/>
      <c r="AE2" s="143"/>
      <c r="AF2" s="142"/>
    </row>
    <row r="3" spans="1:41">
      <c r="A3" s="32"/>
      <c r="B3" s="32"/>
      <c r="C3" s="32"/>
      <c r="D3" s="136"/>
      <c r="E3" s="32"/>
      <c r="F3" s="32"/>
      <c r="G3" s="136"/>
      <c r="H3" s="136"/>
      <c r="I3" s="137"/>
      <c r="J3" s="138"/>
      <c r="K3" s="136"/>
      <c r="L3" s="136"/>
      <c r="M3" s="136"/>
      <c r="N3" s="139"/>
      <c r="O3" s="136"/>
      <c r="P3" s="140"/>
      <c r="Q3" s="141"/>
      <c r="R3" s="140"/>
      <c r="S3" s="140"/>
      <c r="T3" s="140"/>
      <c r="U3" s="32"/>
      <c r="V3" s="32"/>
      <c r="W3" s="32"/>
      <c r="X3" s="32"/>
      <c r="Y3" s="32"/>
      <c r="Z3" s="142"/>
      <c r="AA3" s="142"/>
      <c r="AB3" s="142"/>
      <c r="AC3" s="142"/>
      <c r="AD3" s="142"/>
      <c r="AE3" s="143"/>
      <c r="AF3" s="142"/>
    </row>
    <row r="4" spans="1:41" ht="22.5" customHeight="1">
      <c r="A4" s="67">
        <f ca="1">TODAY()</f>
        <v>42872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32"/>
      <c r="W4" s="32"/>
      <c r="X4" s="32"/>
      <c r="Y4" s="32"/>
      <c r="Z4" s="144"/>
      <c r="AA4" s="144"/>
      <c r="AB4" s="144"/>
      <c r="AC4" s="144"/>
      <c r="AD4" s="144"/>
      <c r="AE4" s="144"/>
      <c r="AF4"/>
    </row>
    <row r="5" spans="1:41" ht="15" customHeight="1">
      <c r="A5" s="175" t="s">
        <v>498</v>
      </c>
      <c r="B5" s="175" t="s">
        <v>18</v>
      </c>
      <c r="C5" s="175" t="s">
        <v>19</v>
      </c>
      <c r="D5" s="175" t="s">
        <v>20</v>
      </c>
      <c r="E5" s="175" t="s">
        <v>21</v>
      </c>
      <c r="F5" s="175" t="s">
        <v>22</v>
      </c>
      <c r="G5" s="178" t="s">
        <v>43</v>
      </c>
      <c r="H5" s="179"/>
      <c r="I5" s="175" t="s">
        <v>81</v>
      </c>
      <c r="J5" s="175" t="s">
        <v>47</v>
      </c>
      <c r="K5" s="175" t="s">
        <v>42</v>
      </c>
      <c r="L5" s="175" t="s">
        <v>48</v>
      </c>
      <c r="M5" s="175" t="s">
        <v>49</v>
      </c>
      <c r="N5" s="180" t="s">
        <v>45</v>
      </c>
      <c r="O5" s="178" t="s">
        <v>76</v>
      </c>
      <c r="P5" s="182"/>
      <c r="Q5" s="182"/>
      <c r="R5" s="182"/>
      <c r="S5" s="182"/>
      <c r="T5" s="179"/>
      <c r="U5" s="175" t="s">
        <v>70</v>
      </c>
      <c r="V5" s="175" t="s">
        <v>309</v>
      </c>
      <c r="W5" s="175" t="s">
        <v>75</v>
      </c>
      <c r="X5" s="175" t="s">
        <v>94</v>
      </c>
      <c r="Y5" s="175" t="s">
        <v>74</v>
      </c>
      <c r="Z5" s="175" t="s">
        <v>96</v>
      </c>
      <c r="AA5" s="183" t="s">
        <v>100</v>
      </c>
      <c r="AB5" s="184"/>
      <c r="AC5" s="184" t="s">
        <v>101</v>
      </c>
      <c r="AD5" s="184"/>
      <c r="AE5" s="177" t="s">
        <v>105</v>
      </c>
      <c r="AF5" s="177" t="s">
        <v>172</v>
      </c>
    </row>
    <row r="6" spans="1:41" ht="30">
      <c r="A6" s="176"/>
      <c r="B6" s="176"/>
      <c r="C6" s="176"/>
      <c r="D6" s="176"/>
      <c r="E6" s="176"/>
      <c r="F6" s="176"/>
      <c r="G6" s="118" t="s">
        <v>79</v>
      </c>
      <c r="H6" s="118" t="s">
        <v>80</v>
      </c>
      <c r="I6" s="176"/>
      <c r="J6" s="176"/>
      <c r="K6" s="176"/>
      <c r="L6" s="176"/>
      <c r="M6" s="176"/>
      <c r="N6" s="181"/>
      <c r="O6" s="118" t="s">
        <v>76</v>
      </c>
      <c r="P6" s="68" t="s">
        <v>99</v>
      </c>
      <c r="Q6" s="60" t="s">
        <v>2</v>
      </c>
      <c r="R6" s="119" t="s">
        <v>76</v>
      </c>
      <c r="S6" s="119" t="s">
        <v>99</v>
      </c>
      <c r="T6" s="119" t="s">
        <v>2</v>
      </c>
      <c r="U6" s="176"/>
      <c r="V6" s="176"/>
      <c r="W6" s="176"/>
      <c r="X6" s="176"/>
      <c r="Y6" s="176"/>
      <c r="Z6" s="176"/>
      <c r="AA6" s="134" t="s">
        <v>102</v>
      </c>
      <c r="AB6" s="135" t="s">
        <v>2</v>
      </c>
      <c r="AC6" s="135" t="s">
        <v>102</v>
      </c>
      <c r="AD6" s="135" t="s">
        <v>2</v>
      </c>
      <c r="AE6" s="177"/>
      <c r="AF6" s="177"/>
    </row>
    <row r="7" spans="1:41" s="37" customFormat="1" ht="45">
      <c r="A7" s="36" t="s">
        <v>59</v>
      </c>
      <c r="B7" s="36" t="s">
        <v>60</v>
      </c>
      <c r="C7" s="36" t="s">
        <v>65</v>
      </c>
      <c r="D7" s="40" t="s">
        <v>61</v>
      </c>
      <c r="E7" s="34" t="s">
        <v>62</v>
      </c>
      <c r="F7" s="36" t="s">
        <v>501</v>
      </c>
      <c r="G7" s="42">
        <v>42808</v>
      </c>
      <c r="H7" s="42">
        <v>42808</v>
      </c>
      <c r="I7" s="63">
        <f t="shared" ref="I7:I9" ca="1" si="0">IF(H7&lt;$A$4,1,0)</f>
        <v>1</v>
      </c>
      <c r="J7" s="40">
        <v>1</v>
      </c>
      <c r="K7" s="40" t="s">
        <v>46</v>
      </c>
      <c r="L7" s="40">
        <v>40</v>
      </c>
      <c r="M7" s="40">
        <v>700</v>
      </c>
      <c r="N7" s="38">
        <v>670000</v>
      </c>
      <c r="O7" s="40" t="s">
        <v>77</v>
      </c>
      <c r="P7" s="57">
        <v>670000</v>
      </c>
      <c r="Q7" s="61">
        <v>42823</v>
      </c>
      <c r="R7" s="57"/>
      <c r="S7" s="57"/>
      <c r="T7" s="57"/>
      <c r="U7" s="38">
        <v>630000</v>
      </c>
      <c r="V7" s="38">
        <f t="shared" ref="V7:V13" si="1">N7*2%</f>
        <v>13400</v>
      </c>
      <c r="W7" s="38">
        <v>0</v>
      </c>
      <c r="X7" s="38"/>
      <c r="Y7" s="38">
        <f>IF(N7=U7,W7-V7,N7-U7-V7)*2</f>
        <v>53200</v>
      </c>
      <c r="Z7" s="36"/>
      <c r="AA7" s="36" t="s">
        <v>103</v>
      </c>
      <c r="AB7" s="59">
        <v>42851</v>
      </c>
      <c r="AC7" s="36" t="s">
        <v>104</v>
      </c>
      <c r="AD7" s="59"/>
      <c r="AE7" s="64">
        <v>2</v>
      </c>
      <c r="AF7" s="40">
        <v>7262</v>
      </c>
      <c r="AN7" s="37" t="s">
        <v>103</v>
      </c>
      <c r="AO7" s="37">
        <v>1</v>
      </c>
    </row>
    <row r="8" spans="1:41" s="37" customFormat="1" ht="45">
      <c r="A8" s="36" t="s">
        <v>59</v>
      </c>
      <c r="B8" s="36" t="s">
        <v>60</v>
      </c>
      <c r="C8" s="36" t="s">
        <v>65</v>
      </c>
      <c r="D8" s="40" t="s">
        <v>61</v>
      </c>
      <c r="E8" s="34" t="s">
        <v>62</v>
      </c>
      <c r="F8" s="36" t="s">
        <v>502</v>
      </c>
      <c r="G8" s="42">
        <v>42822</v>
      </c>
      <c r="H8" s="42">
        <v>42822</v>
      </c>
      <c r="I8" s="63">
        <f t="shared" ca="1" si="0"/>
        <v>1</v>
      </c>
      <c r="J8" s="40">
        <v>1</v>
      </c>
      <c r="K8" s="40" t="s">
        <v>46</v>
      </c>
      <c r="L8" s="40">
        <v>40</v>
      </c>
      <c r="M8" s="40">
        <v>700</v>
      </c>
      <c r="N8" s="38">
        <v>270000</v>
      </c>
      <c r="O8" s="40" t="s">
        <v>77</v>
      </c>
      <c r="P8" s="57">
        <v>270000</v>
      </c>
      <c r="Q8" s="61">
        <v>42829</v>
      </c>
      <c r="R8" s="57"/>
      <c r="S8" s="57"/>
      <c r="T8" s="57"/>
      <c r="U8" s="38">
        <v>260000</v>
      </c>
      <c r="V8" s="38">
        <f t="shared" si="1"/>
        <v>5400</v>
      </c>
      <c r="W8" s="38">
        <v>0</v>
      </c>
      <c r="X8" s="38"/>
      <c r="Y8" s="38">
        <f>IF(N8=U8,W8-V8,N8-U8-V8)*2</f>
        <v>9200</v>
      </c>
      <c r="Z8" s="36"/>
      <c r="AA8" s="36" t="s">
        <v>103</v>
      </c>
      <c r="AB8" s="59">
        <v>42851</v>
      </c>
      <c r="AC8" s="36" t="s">
        <v>104</v>
      </c>
      <c r="AD8" s="59"/>
      <c r="AE8" s="64">
        <v>2</v>
      </c>
      <c r="AF8" s="36" t="s">
        <v>499</v>
      </c>
      <c r="AN8" s="37" t="s">
        <v>104</v>
      </c>
      <c r="AO8" s="37">
        <v>2</v>
      </c>
    </row>
    <row r="9" spans="1:41" s="37" customFormat="1" ht="45">
      <c r="A9" s="36" t="s">
        <v>59</v>
      </c>
      <c r="B9" s="36" t="s">
        <v>60</v>
      </c>
      <c r="C9" s="36" t="s">
        <v>65</v>
      </c>
      <c r="D9" s="40" t="s">
        <v>61</v>
      </c>
      <c r="E9" s="34" t="s">
        <v>62</v>
      </c>
      <c r="F9" s="36" t="s">
        <v>504</v>
      </c>
      <c r="G9" s="50">
        <v>42843</v>
      </c>
      <c r="H9" s="50">
        <v>42843</v>
      </c>
      <c r="I9" s="63">
        <f t="shared" ca="1" si="0"/>
        <v>1</v>
      </c>
      <c r="J9" s="40">
        <v>1</v>
      </c>
      <c r="K9" s="40" t="s">
        <v>46</v>
      </c>
      <c r="L9" s="40">
        <v>36</v>
      </c>
      <c r="M9" s="40">
        <v>608</v>
      </c>
      <c r="N9" s="38">
        <v>220000</v>
      </c>
      <c r="O9" s="40"/>
      <c r="P9" s="57"/>
      <c r="Q9" s="61"/>
      <c r="R9" s="57"/>
      <c r="S9" s="57"/>
      <c r="T9" s="57"/>
      <c r="U9" s="38">
        <v>150000</v>
      </c>
      <c r="V9" s="38">
        <f t="shared" si="1"/>
        <v>4400</v>
      </c>
      <c r="W9" s="38">
        <v>0</v>
      </c>
      <c r="X9" s="38"/>
      <c r="Y9" s="38">
        <f>IF(N9=U9,W9-V9,N9-U9-V9)*2</f>
        <v>131200</v>
      </c>
      <c r="Z9" s="36"/>
      <c r="AA9" s="36" t="s">
        <v>103</v>
      </c>
      <c r="AB9" s="59">
        <v>42851</v>
      </c>
      <c r="AC9" s="36" t="s">
        <v>104</v>
      </c>
      <c r="AD9" s="59"/>
      <c r="AE9" s="64">
        <v>1</v>
      </c>
      <c r="AF9" s="36" t="s">
        <v>517</v>
      </c>
    </row>
    <row r="10" spans="1:41" s="37" customFormat="1" ht="45">
      <c r="A10" s="53" t="s">
        <v>505</v>
      </c>
      <c r="B10" s="36" t="s">
        <v>60</v>
      </c>
      <c r="C10" s="41" t="s">
        <v>506</v>
      </c>
      <c r="D10" s="40" t="s">
        <v>507</v>
      </c>
      <c r="E10" s="34" t="s">
        <v>508</v>
      </c>
      <c r="F10" s="36" t="s">
        <v>503</v>
      </c>
      <c r="G10" s="50">
        <v>42847</v>
      </c>
      <c r="H10" s="50">
        <v>42847</v>
      </c>
      <c r="I10" s="63">
        <f ca="1">IF(H10&lt;$A$4,1,0)</f>
        <v>1</v>
      </c>
      <c r="J10" s="40">
        <v>1</v>
      </c>
      <c r="K10" s="40" t="s">
        <v>46</v>
      </c>
      <c r="L10" s="40">
        <v>40</v>
      </c>
      <c r="M10" s="40">
        <v>700</v>
      </c>
      <c r="N10" s="38">
        <v>300000</v>
      </c>
      <c r="O10" s="40"/>
      <c r="P10" s="57"/>
      <c r="Q10" s="61"/>
      <c r="R10" s="57"/>
      <c r="S10" s="57"/>
      <c r="T10" s="57"/>
      <c r="U10" s="38">
        <v>200000</v>
      </c>
      <c r="V10" s="38">
        <f t="shared" si="1"/>
        <v>6000</v>
      </c>
      <c r="W10" s="38">
        <v>0</v>
      </c>
      <c r="X10" s="38"/>
      <c r="Y10" s="38"/>
      <c r="Z10" s="56"/>
      <c r="AA10" s="36" t="s">
        <v>103</v>
      </c>
      <c r="AB10" s="59">
        <v>42851</v>
      </c>
      <c r="AC10" s="36" t="s">
        <v>104</v>
      </c>
      <c r="AD10" s="59"/>
      <c r="AE10" s="64">
        <v>2</v>
      </c>
      <c r="AF10" s="36" t="s">
        <v>519</v>
      </c>
    </row>
    <row r="11" spans="1:41" s="37" customFormat="1" ht="45">
      <c r="A11" s="53" t="s">
        <v>505</v>
      </c>
      <c r="B11" s="36" t="s">
        <v>60</v>
      </c>
      <c r="C11" s="41" t="s">
        <v>506</v>
      </c>
      <c r="D11" s="40" t="s">
        <v>507</v>
      </c>
      <c r="E11" s="34" t="s">
        <v>508</v>
      </c>
      <c r="F11" s="36" t="s">
        <v>503</v>
      </c>
      <c r="G11" s="50">
        <v>42847</v>
      </c>
      <c r="H11" s="50">
        <v>42847</v>
      </c>
      <c r="I11" s="63">
        <f ca="1">IF(H11&lt;$A$4,1,0)</f>
        <v>1</v>
      </c>
      <c r="J11" s="40">
        <v>1</v>
      </c>
      <c r="K11" s="40" t="s">
        <v>46</v>
      </c>
      <c r="L11" s="40">
        <v>40</v>
      </c>
      <c r="M11" s="40">
        <v>5007</v>
      </c>
      <c r="N11" s="38">
        <v>250000</v>
      </c>
      <c r="O11" s="40"/>
      <c r="P11" s="57"/>
      <c r="Q11" s="61"/>
      <c r="R11" s="57"/>
      <c r="S11" s="57"/>
      <c r="T11" s="57"/>
      <c r="U11" s="38">
        <v>130000</v>
      </c>
      <c r="V11" s="38">
        <f t="shared" si="1"/>
        <v>5000</v>
      </c>
      <c r="W11" s="38">
        <v>0</v>
      </c>
      <c r="X11" s="38"/>
      <c r="Y11" s="38"/>
      <c r="Z11" s="36"/>
      <c r="AA11" s="36" t="s">
        <v>103</v>
      </c>
      <c r="AB11" s="59">
        <v>42851</v>
      </c>
      <c r="AC11" s="36" t="s">
        <v>104</v>
      </c>
      <c r="AD11" s="59"/>
      <c r="AE11" s="64">
        <v>2</v>
      </c>
      <c r="AF11" s="36"/>
    </row>
    <row r="12" spans="1:41" s="37" customFormat="1" ht="28.5">
      <c r="A12" s="53" t="s">
        <v>512</v>
      </c>
      <c r="B12" s="41"/>
      <c r="C12" s="41" t="s">
        <v>513</v>
      </c>
      <c r="D12" s="40" t="s">
        <v>514</v>
      </c>
      <c r="E12" s="41"/>
      <c r="F12" s="41" t="s">
        <v>515</v>
      </c>
      <c r="G12" s="50">
        <v>42852</v>
      </c>
      <c r="H12" s="50">
        <v>42853</v>
      </c>
      <c r="I12" s="63">
        <f ca="1">IF(H12&lt;$A$4,1,0)</f>
        <v>1</v>
      </c>
      <c r="J12" s="40">
        <v>2</v>
      </c>
      <c r="K12" s="40" t="s">
        <v>516</v>
      </c>
      <c r="L12" s="40">
        <v>16</v>
      </c>
      <c r="M12" s="40">
        <v>427</v>
      </c>
      <c r="N12" s="38">
        <v>1100000</v>
      </c>
      <c r="O12" s="40" t="s">
        <v>77</v>
      </c>
      <c r="P12" s="57">
        <v>1100000</v>
      </c>
      <c r="Q12" s="61">
        <v>42850</v>
      </c>
      <c r="R12" s="57"/>
      <c r="S12" s="57"/>
      <c r="T12" s="57"/>
      <c r="U12" s="38">
        <v>1000000</v>
      </c>
      <c r="V12" s="38">
        <f t="shared" si="1"/>
        <v>22000</v>
      </c>
      <c r="W12" s="38">
        <v>0</v>
      </c>
      <c r="X12" s="38"/>
      <c r="Y12" s="38"/>
      <c r="Z12" s="36"/>
      <c r="AA12" s="36" t="s">
        <v>103</v>
      </c>
      <c r="AB12" s="59">
        <v>42851</v>
      </c>
      <c r="AC12" s="36" t="s">
        <v>104</v>
      </c>
      <c r="AD12" s="59"/>
      <c r="AE12" s="64">
        <v>1</v>
      </c>
      <c r="AF12" s="36" t="s">
        <v>520</v>
      </c>
    </row>
    <row r="13" spans="1:41" s="37" customFormat="1" ht="45">
      <c r="A13" s="36" t="s">
        <v>59</v>
      </c>
      <c r="B13" s="36" t="s">
        <v>60</v>
      </c>
      <c r="C13" s="36" t="s">
        <v>65</v>
      </c>
      <c r="D13" s="40" t="s">
        <v>61</v>
      </c>
      <c r="E13" s="34" t="s">
        <v>62</v>
      </c>
      <c r="F13" s="36" t="s">
        <v>504</v>
      </c>
      <c r="G13" s="50">
        <v>42862</v>
      </c>
      <c r="H13" s="50">
        <v>42862</v>
      </c>
      <c r="I13" s="63">
        <f t="shared" ref="I13" ca="1" si="2">IF(H14&lt;$A$4,1,0)</f>
        <v>1</v>
      </c>
      <c r="J13" s="40">
        <v>1</v>
      </c>
      <c r="K13" s="40" t="s">
        <v>516</v>
      </c>
      <c r="L13" s="40">
        <v>14</v>
      </c>
      <c r="M13" s="40">
        <v>428</v>
      </c>
      <c r="N13" s="38">
        <v>360000</v>
      </c>
      <c r="O13" s="40" t="s">
        <v>77</v>
      </c>
      <c r="P13" s="57">
        <v>360000</v>
      </c>
      <c r="Q13" s="61">
        <v>42864</v>
      </c>
      <c r="R13" s="57"/>
      <c r="S13" s="57"/>
      <c r="T13" s="57"/>
      <c r="U13" s="38">
        <v>300000</v>
      </c>
      <c r="V13" s="38">
        <f t="shared" si="1"/>
        <v>7200</v>
      </c>
      <c r="W13" s="38">
        <v>0</v>
      </c>
      <c r="X13" s="38"/>
      <c r="Y13" s="38"/>
      <c r="Z13" s="36"/>
      <c r="AA13" s="36" t="s">
        <v>103</v>
      </c>
      <c r="AB13" s="59">
        <v>42863</v>
      </c>
      <c r="AC13" s="36" t="s">
        <v>104</v>
      </c>
      <c r="AD13" s="59"/>
      <c r="AE13" s="64">
        <v>1</v>
      </c>
      <c r="AF13" s="36" t="s">
        <v>518</v>
      </c>
    </row>
    <row r="14" spans="1:41" s="37" customFormat="1" ht="28.5">
      <c r="A14" s="53"/>
      <c r="B14" s="41"/>
      <c r="C14" s="41"/>
      <c r="D14" s="40"/>
      <c r="E14" s="41"/>
      <c r="F14" s="41"/>
      <c r="G14" s="50"/>
      <c r="H14" s="50"/>
      <c r="I14" s="63"/>
      <c r="J14" s="40"/>
      <c r="K14" s="40"/>
      <c r="L14" s="40"/>
      <c r="M14" s="40"/>
      <c r="N14" s="38"/>
      <c r="O14" s="40"/>
      <c r="P14" s="57"/>
      <c r="Q14" s="61"/>
      <c r="R14" s="57"/>
      <c r="S14" s="57"/>
      <c r="T14" s="57"/>
      <c r="U14" s="38"/>
      <c r="V14" s="38"/>
      <c r="W14" s="38"/>
      <c r="X14" s="38"/>
      <c r="Y14" s="38"/>
      <c r="Z14" s="36"/>
      <c r="AA14" s="36"/>
      <c r="AB14" s="59"/>
      <c r="AC14" s="36"/>
      <c r="AD14" s="59"/>
      <c r="AE14" s="64"/>
      <c r="AF14" s="36"/>
    </row>
    <row r="15" spans="1:41" s="37" customFormat="1" ht="28.5">
      <c r="A15" s="52"/>
      <c r="B15" s="34"/>
      <c r="C15" s="34"/>
      <c r="D15" s="43"/>
      <c r="E15" s="34"/>
      <c r="F15" s="34"/>
      <c r="G15" s="51"/>
      <c r="H15" s="51"/>
      <c r="I15" s="63"/>
      <c r="J15" s="40"/>
      <c r="K15" s="40"/>
      <c r="L15" s="40"/>
      <c r="M15" s="40"/>
      <c r="N15" s="38"/>
      <c r="O15" s="40"/>
      <c r="P15" s="57"/>
      <c r="Q15" s="61"/>
      <c r="R15" s="57"/>
      <c r="S15" s="57"/>
      <c r="T15" s="57"/>
      <c r="U15" s="38"/>
      <c r="V15" s="38"/>
      <c r="W15" s="38"/>
      <c r="X15" s="38"/>
      <c r="Y15" s="38"/>
      <c r="Z15" s="36"/>
      <c r="AA15" s="36"/>
      <c r="AB15" s="59"/>
      <c r="AC15" s="36"/>
      <c r="AD15" s="59"/>
      <c r="AE15" s="64"/>
      <c r="AF15" s="36"/>
    </row>
    <row r="16" spans="1:41" s="37" customFormat="1" ht="28.5">
      <c r="A16" s="52"/>
      <c r="B16" s="34"/>
      <c r="C16" s="34"/>
      <c r="D16" s="43"/>
      <c r="E16" s="34"/>
      <c r="F16" s="34"/>
      <c r="G16" s="51"/>
      <c r="H16" s="51"/>
      <c r="I16" s="63"/>
      <c r="J16" s="40"/>
      <c r="K16" s="40"/>
      <c r="L16" s="40"/>
      <c r="M16" s="40"/>
      <c r="N16" s="38"/>
      <c r="O16" s="40"/>
      <c r="P16" s="57"/>
      <c r="Q16" s="61"/>
      <c r="R16" s="57"/>
      <c r="S16" s="57"/>
      <c r="T16" s="57"/>
      <c r="U16" s="38"/>
      <c r="V16" s="38"/>
      <c r="W16" s="38"/>
      <c r="X16" s="38"/>
      <c r="Y16" s="38"/>
      <c r="Z16" s="36"/>
      <c r="AA16" s="36"/>
      <c r="AB16" s="59"/>
      <c r="AC16" s="36"/>
      <c r="AD16" s="59"/>
      <c r="AE16" s="64"/>
      <c r="AF16" s="36"/>
    </row>
    <row r="17" spans="1:32" s="37" customFormat="1" ht="28.5">
      <c r="A17" s="52"/>
      <c r="B17" s="34"/>
      <c r="C17" s="34"/>
      <c r="D17" s="43"/>
      <c r="E17" s="34"/>
      <c r="F17" s="41"/>
      <c r="G17" s="51"/>
      <c r="H17" s="51"/>
      <c r="I17" s="63"/>
      <c r="J17" s="40"/>
      <c r="K17" s="40"/>
      <c r="L17" s="40"/>
      <c r="M17" s="40"/>
      <c r="N17" s="38"/>
      <c r="O17" s="40"/>
      <c r="P17" s="57"/>
      <c r="Q17" s="61"/>
      <c r="R17" s="57"/>
      <c r="S17" s="57"/>
      <c r="T17" s="50"/>
      <c r="U17" s="38"/>
      <c r="V17" s="38"/>
      <c r="W17" s="38"/>
      <c r="X17" s="38"/>
      <c r="Y17" s="38"/>
      <c r="Z17" s="36"/>
      <c r="AA17" s="36"/>
      <c r="AB17" s="59"/>
      <c r="AC17" s="36"/>
      <c r="AD17" s="59"/>
      <c r="AE17" s="64"/>
      <c r="AF17" s="36"/>
    </row>
    <row r="18" spans="1:32" s="37" customFormat="1" ht="28.5">
      <c r="A18" s="36"/>
      <c r="B18" s="36"/>
      <c r="C18" s="36"/>
      <c r="D18" s="40"/>
      <c r="E18" s="55"/>
      <c r="F18" s="36"/>
      <c r="G18" s="51"/>
      <c r="H18" s="51"/>
      <c r="I18" s="63"/>
      <c r="J18" s="40"/>
      <c r="K18" s="40"/>
      <c r="L18" s="40"/>
      <c r="M18" s="40"/>
      <c r="N18" s="38"/>
      <c r="O18" s="40"/>
      <c r="P18" s="57"/>
      <c r="Q18" s="61"/>
      <c r="R18" s="57"/>
      <c r="S18" s="57"/>
      <c r="T18" s="50"/>
      <c r="U18" s="38"/>
      <c r="V18" s="38"/>
      <c r="W18" s="38"/>
      <c r="X18" s="38"/>
      <c r="Y18" s="38"/>
      <c r="Z18" s="36"/>
      <c r="AA18" s="36"/>
      <c r="AB18" s="59"/>
      <c r="AC18" s="36"/>
      <c r="AD18" s="59"/>
      <c r="AE18" s="64"/>
      <c r="AF18" s="36"/>
    </row>
    <row r="19" spans="1:32" s="37" customFormat="1" ht="28.5">
      <c r="A19" s="36"/>
      <c r="B19" s="36"/>
      <c r="C19" s="36"/>
      <c r="D19" s="40"/>
      <c r="E19" s="55"/>
      <c r="F19" s="36"/>
      <c r="G19" s="51"/>
      <c r="H19" s="51"/>
      <c r="I19" s="63"/>
      <c r="J19" s="40"/>
      <c r="K19" s="40"/>
      <c r="L19" s="40"/>
      <c r="M19" s="40"/>
      <c r="N19" s="38"/>
      <c r="O19" s="40"/>
      <c r="P19" s="57"/>
      <c r="Q19" s="50"/>
      <c r="R19" s="57"/>
      <c r="S19" s="57"/>
      <c r="T19" s="50"/>
      <c r="U19" s="38"/>
      <c r="V19" s="38"/>
      <c r="W19" s="38"/>
      <c r="X19" s="38"/>
      <c r="Y19" s="38"/>
      <c r="Z19" s="36"/>
      <c r="AA19" s="36"/>
      <c r="AB19" s="59"/>
      <c r="AC19" s="36"/>
      <c r="AD19" s="59"/>
      <c r="AE19" s="64"/>
      <c r="AF19" s="36"/>
    </row>
    <row r="20" spans="1:32" s="37" customFormat="1" ht="28.5">
      <c r="A20" s="36"/>
      <c r="B20" s="36"/>
      <c r="C20" s="36"/>
      <c r="D20" s="40"/>
      <c r="E20" s="55"/>
      <c r="F20" s="36"/>
      <c r="G20" s="51"/>
      <c r="H20" s="51"/>
      <c r="I20" s="63"/>
      <c r="J20" s="40"/>
      <c r="K20" s="40"/>
      <c r="L20" s="40"/>
      <c r="M20" s="40"/>
      <c r="N20" s="38"/>
      <c r="O20" s="40"/>
      <c r="P20" s="57"/>
      <c r="Q20" s="50"/>
      <c r="R20" s="36"/>
      <c r="S20" s="57"/>
      <c r="T20" s="50"/>
      <c r="U20" s="38"/>
      <c r="V20" s="38"/>
      <c r="W20" s="38"/>
      <c r="X20" s="38"/>
      <c r="Y20" s="38"/>
      <c r="Z20" s="36"/>
      <c r="AA20" s="36"/>
      <c r="AB20" s="59"/>
      <c r="AC20" s="36"/>
      <c r="AD20" s="59"/>
      <c r="AE20" s="64"/>
      <c r="AF20" s="36"/>
    </row>
    <row r="21" spans="1:32" s="37" customFormat="1" ht="28.5">
      <c r="A21" s="36"/>
      <c r="B21" s="36"/>
      <c r="C21" s="36"/>
      <c r="D21" s="40"/>
      <c r="E21" s="55"/>
      <c r="F21" s="36"/>
      <c r="G21" s="51"/>
      <c r="H21" s="51"/>
      <c r="I21" s="63"/>
      <c r="J21" s="40"/>
      <c r="K21" s="40"/>
      <c r="L21" s="40"/>
      <c r="M21" s="40"/>
      <c r="N21" s="38"/>
      <c r="O21" s="40"/>
      <c r="P21" s="57"/>
      <c r="Q21" s="50"/>
      <c r="R21" s="36"/>
      <c r="S21" s="57"/>
      <c r="T21" s="50"/>
      <c r="U21" s="38"/>
      <c r="V21" s="38"/>
      <c r="W21" s="38"/>
      <c r="X21" s="38"/>
      <c r="Y21" s="38"/>
      <c r="Z21" s="36"/>
      <c r="AA21" s="36"/>
      <c r="AB21" s="59"/>
      <c r="AC21" s="36"/>
      <c r="AD21" s="59"/>
      <c r="AE21" s="64"/>
      <c r="AF21" s="36"/>
    </row>
    <row r="22" spans="1:32" s="37" customFormat="1" ht="28.5">
      <c r="A22" s="36"/>
      <c r="B22" s="36"/>
      <c r="C22" s="36"/>
      <c r="D22" s="40"/>
      <c r="E22" s="55"/>
      <c r="F22" s="36"/>
      <c r="G22" s="51"/>
      <c r="H22" s="51"/>
      <c r="I22" s="63"/>
      <c r="J22" s="40"/>
      <c r="K22" s="40"/>
      <c r="L22" s="40"/>
      <c r="M22" s="40"/>
      <c r="N22" s="38"/>
      <c r="O22" s="40"/>
      <c r="P22" s="57"/>
      <c r="Q22" s="50"/>
      <c r="R22" s="36"/>
      <c r="S22" s="57"/>
      <c r="T22" s="50"/>
      <c r="U22" s="38"/>
      <c r="V22" s="38"/>
      <c r="W22" s="38"/>
      <c r="X22" s="38"/>
      <c r="Y22" s="38"/>
      <c r="Z22" s="36"/>
      <c r="AA22" s="36"/>
      <c r="AB22" s="59"/>
      <c r="AC22" s="36"/>
      <c r="AD22" s="59"/>
      <c r="AE22" s="64"/>
      <c r="AF22" s="36"/>
    </row>
    <row r="23" spans="1:32" s="37" customFormat="1" ht="28.5">
      <c r="A23" s="36"/>
      <c r="B23" s="36"/>
      <c r="C23" s="36"/>
      <c r="D23" s="40"/>
      <c r="E23" s="55"/>
      <c r="F23" s="36"/>
      <c r="G23" s="51"/>
      <c r="H23" s="51"/>
      <c r="I23" s="63"/>
      <c r="J23" s="40"/>
      <c r="K23" s="40"/>
      <c r="L23" s="40"/>
      <c r="M23" s="40"/>
      <c r="N23" s="38"/>
      <c r="O23" s="40"/>
      <c r="P23" s="57"/>
      <c r="Q23" s="50"/>
      <c r="R23" s="57"/>
      <c r="S23" s="57"/>
      <c r="T23" s="50"/>
      <c r="U23" s="38"/>
      <c r="V23" s="38"/>
      <c r="W23" s="38"/>
      <c r="X23" s="38"/>
      <c r="Y23" s="38"/>
      <c r="Z23" s="66"/>
      <c r="AA23" s="36"/>
      <c r="AB23" s="59"/>
      <c r="AC23" s="36"/>
      <c r="AD23" s="59"/>
      <c r="AE23" s="64"/>
      <c r="AF23" s="36"/>
    </row>
    <row r="24" spans="1:32" s="37" customFormat="1" ht="28.5">
      <c r="A24" s="52"/>
      <c r="B24" s="36"/>
      <c r="C24" s="36"/>
      <c r="D24" s="40"/>
      <c r="E24" s="41"/>
      <c r="F24" s="36"/>
      <c r="G24" s="42"/>
      <c r="H24" s="42"/>
      <c r="I24" s="63"/>
      <c r="J24" s="40"/>
      <c r="K24" s="40"/>
      <c r="L24" s="40"/>
      <c r="M24" s="40"/>
      <c r="N24" s="38"/>
      <c r="O24" s="40"/>
      <c r="P24" s="57"/>
      <c r="Q24" s="61"/>
      <c r="R24" s="57"/>
      <c r="S24" s="57"/>
      <c r="T24" s="57"/>
      <c r="U24" s="38"/>
      <c r="V24" s="38"/>
      <c r="W24" s="38"/>
      <c r="X24" s="38"/>
      <c r="Y24" s="38"/>
      <c r="Z24" s="36"/>
      <c r="AA24" s="36"/>
      <c r="AB24" s="59"/>
      <c r="AC24" s="36"/>
      <c r="AD24" s="59"/>
      <c r="AE24" s="64"/>
      <c r="AF24" s="36"/>
    </row>
    <row r="25" spans="1:32" s="37" customFormat="1" ht="28.5">
      <c r="A25" s="52"/>
      <c r="B25" s="36"/>
      <c r="C25" s="36"/>
      <c r="D25" s="40"/>
      <c r="E25" s="41"/>
      <c r="F25" s="36"/>
      <c r="G25" s="42"/>
      <c r="H25" s="42"/>
      <c r="I25" s="63"/>
      <c r="J25" s="40"/>
      <c r="K25" s="40"/>
      <c r="L25" s="40"/>
      <c r="M25" s="40"/>
      <c r="N25" s="38"/>
      <c r="O25" s="40"/>
      <c r="P25" s="57"/>
      <c r="Q25" s="61"/>
      <c r="R25" s="57"/>
      <c r="S25" s="57"/>
      <c r="T25" s="57"/>
      <c r="U25" s="38"/>
      <c r="V25" s="38"/>
      <c r="W25" s="38"/>
      <c r="X25" s="38"/>
      <c r="Y25" s="38"/>
      <c r="Z25" s="36"/>
      <c r="AA25" s="36"/>
      <c r="AB25" s="59"/>
      <c r="AC25" s="36"/>
      <c r="AD25" s="59"/>
      <c r="AE25" s="64"/>
      <c r="AF25" s="36"/>
    </row>
    <row r="26" spans="1:32" s="37" customFormat="1" ht="28.5">
      <c r="A26" s="52"/>
      <c r="B26" s="34"/>
      <c r="C26" s="34"/>
      <c r="D26" s="43"/>
      <c r="E26" s="34"/>
      <c r="F26" s="36"/>
      <c r="G26" s="42"/>
      <c r="H26" s="42"/>
      <c r="I26" s="63"/>
      <c r="J26" s="40"/>
      <c r="K26" s="40"/>
      <c r="L26" s="40"/>
      <c r="M26" s="40"/>
      <c r="N26" s="38"/>
      <c r="O26" s="40"/>
      <c r="P26" s="57"/>
      <c r="Q26" s="61"/>
      <c r="R26" s="57"/>
      <c r="S26" s="57"/>
      <c r="T26" s="57"/>
      <c r="U26" s="38"/>
      <c r="V26" s="38"/>
      <c r="W26" s="38"/>
      <c r="X26" s="38"/>
      <c r="Y26" s="38"/>
      <c r="Z26" s="36"/>
      <c r="AA26" s="36"/>
      <c r="AB26" s="59"/>
      <c r="AC26" s="36"/>
      <c r="AD26" s="59"/>
      <c r="AE26" s="64"/>
      <c r="AF26" s="36"/>
    </row>
    <row r="27" spans="1:32" s="37" customFormat="1" ht="28.5">
      <c r="A27" s="52"/>
      <c r="B27" s="34"/>
      <c r="C27" s="34"/>
      <c r="D27" s="43"/>
      <c r="E27" s="34"/>
      <c r="F27" s="36"/>
      <c r="G27" s="42"/>
      <c r="H27" s="42"/>
      <c r="I27" s="63"/>
      <c r="J27" s="40"/>
      <c r="K27" s="40"/>
      <c r="L27" s="40"/>
      <c r="M27" s="40"/>
      <c r="N27" s="38"/>
      <c r="O27" s="40"/>
      <c r="P27" s="57"/>
      <c r="Q27" s="61"/>
      <c r="R27" s="57"/>
      <c r="S27" s="57"/>
      <c r="T27" s="57"/>
      <c r="U27" s="38"/>
      <c r="V27" s="38"/>
      <c r="W27" s="38"/>
      <c r="X27" s="38"/>
      <c r="Y27" s="38"/>
      <c r="Z27" s="36"/>
      <c r="AA27" s="36"/>
      <c r="AB27" s="59"/>
      <c r="AC27" s="36"/>
      <c r="AD27" s="59"/>
      <c r="AE27" s="64"/>
      <c r="AF27" s="36"/>
    </row>
    <row r="28" spans="1:32" s="37" customFormat="1" ht="28.5">
      <c r="A28" s="36"/>
      <c r="B28" s="36"/>
      <c r="C28" s="36"/>
      <c r="D28" s="40"/>
      <c r="E28" s="36"/>
      <c r="F28" s="41"/>
      <c r="G28" s="42"/>
      <c r="H28" s="42"/>
      <c r="I28" s="63"/>
      <c r="J28" s="40"/>
      <c r="K28" s="40"/>
      <c r="L28" s="40"/>
      <c r="M28" s="40"/>
      <c r="N28" s="38"/>
      <c r="O28" s="40"/>
      <c r="P28" s="57"/>
      <c r="Q28" s="61"/>
      <c r="R28" s="57"/>
      <c r="S28" s="57"/>
      <c r="T28" s="57"/>
      <c r="U28" s="38"/>
      <c r="V28" s="38"/>
      <c r="W28" s="38"/>
      <c r="X28" s="36"/>
      <c r="Y28" s="38"/>
      <c r="Z28" s="36"/>
      <c r="AA28" s="36"/>
      <c r="AB28" s="59"/>
      <c r="AC28" s="36"/>
      <c r="AD28" s="59"/>
      <c r="AE28" s="64"/>
      <c r="AF28" s="36"/>
    </row>
    <row r="29" spans="1:32" s="37" customFormat="1" ht="28.5">
      <c r="A29" s="36"/>
      <c r="B29" s="36"/>
      <c r="C29" s="34"/>
      <c r="D29" s="43"/>
      <c r="E29" s="55"/>
      <c r="F29" s="41"/>
      <c r="G29" s="42"/>
      <c r="H29" s="42"/>
      <c r="I29" s="63"/>
      <c r="J29" s="40"/>
      <c r="K29" s="40"/>
      <c r="L29" s="40"/>
      <c r="M29" s="40"/>
      <c r="N29" s="38"/>
      <c r="O29" s="40"/>
      <c r="P29" s="57"/>
      <c r="Q29" s="61"/>
      <c r="R29" s="57"/>
      <c r="S29" s="57"/>
      <c r="T29" s="57"/>
      <c r="U29" s="38"/>
      <c r="V29" s="38"/>
      <c r="W29" s="38"/>
      <c r="X29" s="36"/>
      <c r="Y29" s="38"/>
      <c r="Z29" s="36"/>
      <c r="AA29" s="36"/>
      <c r="AB29" s="59"/>
      <c r="AC29" s="36"/>
      <c r="AD29" s="59"/>
      <c r="AE29" s="64"/>
      <c r="AF29" s="36"/>
    </row>
    <row r="30" spans="1:32" s="37" customFormat="1" ht="28.5">
      <c r="A30" s="36"/>
      <c r="B30" s="36"/>
      <c r="C30" s="34"/>
      <c r="D30" s="43"/>
      <c r="E30" s="55"/>
      <c r="F30" s="41"/>
      <c r="G30" s="42"/>
      <c r="H30" s="42"/>
      <c r="I30" s="63"/>
      <c r="J30" s="40"/>
      <c r="K30" s="40"/>
      <c r="L30" s="40"/>
      <c r="M30" s="40"/>
      <c r="N30" s="38"/>
      <c r="O30" s="40"/>
      <c r="P30" s="57"/>
      <c r="Q30" s="61"/>
      <c r="R30" s="57"/>
      <c r="S30" s="57"/>
      <c r="T30" s="57"/>
      <c r="U30" s="38"/>
      <c r="V30" s="38"/>
      <c r="W30" s="38"/>
      <c r="X30" s="36"/>
      <c r="Y30" s="38"/>
      <c r="Z30" s="36"/>
      <c r="AA30" s="36"/>
      <c r="AB30" s="59"/>
      <c r="AC30" s="36"/>
      <c r="AD30" s="59"/>
      <c r="AE30" s="64"/>
      <c r="AF30" s="36"/>
    </row>
    <row r="31" spans="1:32" s="37" customFormat="1" ht="28.5">
      <c r="A31" s="36"/>
      <c r="B31" s="36"/>
      <c r="C31" s="36"/>
      <c r="D31" s="40"/>
      <c r="E31" s="55"/>
      <c r="F31" s="36"/>
      <c r="G31" s="42"/>
      <c r="H31" s="42"/>
      <c r="I31" s="63"/>
      <c r="J31" s="40"/>
      <c r="K31" s="40"/>
      <c r="L31" s="40"/>
      <c r="M31" s="40"/>
      <c r="N31" s="38"/>
      <c r="O31" s="40"/>
      <c r="P31" s="57"/>
      <c r="Q31" s="61"/>
      <c r="R31" s="57"/>
      <c r="S31" s="57"/>
      <c r="T31" s="57"/>
      <c r="U31" s="36"/>
      <c r="V31" s="38"/>
      <c r="W31" s="38"/>
      <c r="X31" s="56"/>
      <c r="Y31" s="38"/>
      <c r="Z31" s="36"/>
      <c r="AA31" s="36"/>
      <c r="AB31" s="59"/>
      <c r="AC31" s="36"/>
      <c r="AD31" s="59"/>
      <c r="AE31" s="64"/>
      <c r="AF31" s="36"/>
    </row>
    <row r="32" spans="1:32" s="37" customFormat="1" ht="28.5">
      <c r="A32" s="36"/>
      <c r="B32" s="36"/>
      <c r="C32" s="34"/>
      <c r="D32" s="43"/>
      <c r="E32" s="34"/>
      <c r="F32" s="36"/>
      <c r="G32" s="42"/>
      <c r="H32" s="42"/>
      <c r="I32" s="63"/>
      <c r="J32" s="40"/>
      <c r="K32" s="40"/>
      <c r="L32" s="40"/>
      <c r="M32" s="40"/>
      <c r="N32" s="38"/>
      <c r="O32" s="40"/>
      <c r="P32" s="57"/>
      <c r="Q32" s="61"/>
      <c r="R32" s="57"/>
      <c r="S32" s="57"/>
      <c r="T32" s="57"/>
      <c r="U32" s="38"/>
      <c r="V32" s="38"/>
      <c r="W32" s="38"/>
      <c r="X32" s="36"/>
      <c r="Y32" s="38"/>
      <c r="Z32" s="36"/>
      <c r="AA32" s="36"/>
      <c r="AB32" s="59"/>
      <c r="AC32" s="36"/>
      <c r="AD32" s="59"/>
      <c r="AE32" s="64"/>
      <c r="AF32" s="36"/>
    </row>
    <row r="33" spans="1:32" s="37" customFormat="1" ht="28.5">
      <c r="A33" s="36"/>
      <c r="B33" s="36"/>
      <c r="C33" s="36"/>
      <c r="D33" s="40"/>
      <c r="E33" s="55"/>
      <c r="F33" s="36"/>
      <c r="G33" s="42"/>
      <c r="H33" s="42"/>
      <c r="I33" s="63"/>
      <c r="J33" s="40"/>
      <c r="K33" s="40"/>
      <c r="L33" s="40"/>
      <c r="M33" s="40"/>
      <c r="N33" s="38"/>
      <c r="O33" s="40"/>
      <c r="P33" s="57"/>
      <c r="Q33" s="61"/>
      <c r="R33" s="57"/>
      <c r="S33" s="57"/>
      <c r="T33" s="57"/>
      <c r="U33" s="38"/>
      <c r="V33" s="38"/>
      <c r="W33" s="38"/>
      <c r="X33" s="36"/>
      <c r="Y33" s="38"/>
      <c r="Z33" s="36"/>
      <c r="AA33" s="36"/>
      <c r="AB33" s="59"/>
      <c r="AC33" s="36"/>
      <c r="AD33" s="59"/>
      <c r="AE33" s="64"/>
      <c r="AF33" s="36"/>
    </row>
    <row r="34" spans="1:32" s="37" customFormat="1" ht="28.5">
      <c r="A34" s="36"/>
      <c r="B34" s="36"/>
      <c r="C34" s="34"/>
      <c r="D34" s="43"/>
      <c r="E34" s="34"/>
      <c r="F34" s="41"/>
      <c r="G34" s="42"/>
      <c r="H34" s="50"/>
      <c r="I34" s="63"/>
      <c r="J34" s="40"/>
      <c r="K34" s="40"/>
      <c r="L34" s="40"/>
      <c r="M34" s="40"/>
      <c r="N34" s="38"/>
      <c r="O34" s="40"/>
      <c r="P34" s="57"/>
      <c r="Q34" s="61"/>
      <c r="R34" s="57"/>
      <c r="S34" s="57"/>
      <c r="T34" s="57"/>
      <c r="U34" s="38"/>
      <c r="V34" s="38"/>
      <c r="W34" s="38"/>
      <c r="X34" s="36"/>
      <c r="Y34" s="38"/>
      <c r="Z34" s="36"/>
      <c r="AA34" s="36"/>
      <c r="AB34" s="59"/>
      <c r="AC34" s="36"/>
      <c r="AD34" s="59"/>
      <c r="AE34" s="64"/>
      <c r="AF34" s="36"/>
    </row>
    <row r="35" spans="1:32" s="37" customFormat="1" ht="28.5">
      <c r="A35" s="36"/>
      <c r="B35" s="36"/>
      <c r="C35" s="36"/>
      <c r="D35" s="40"/>
      <c r="E35" s="55"/>
      <c r="F35" s="36"/>
      <c r="G35" s="50"/>
      <c r="H35" s="50"/>
      <c r="I35" s="63"/>
      <c r="J35" s="40"/>
      <c r="K35" s="40"/>
      <c r="L35" s="40"/>
      <c r="M35" s="40"/>
      <c r="N35" s="38"/>
      <c r="O35" s="40"/>
      <c r="P35" s="57"/>
      <c r="Q35" s="50"/>
      <c r="R35" s="57"/>
      <c r="S35" s="57"/>
      <c r="T35" s="57"/>
      <c r="U35" s="38"/>
      <c r="V35" s="38"/>
      <c r="W35" s="38"/>
      <c r="X35" s="36"/>
      <c r="Y35" s="38"/>
      <c r="Z35" s="36"/>
      <c r="AA35" s="36"/>
      <c r="AB35" s="59"/>
      <c r="AC35" s="36"/>
      <c r="AD35" s="59"/>
      <c r="AE35" s="64"/>
      <c r="AF35" s="36"/>
    </row>
    <row r="36" spans="1:32" s="37" customFormat="1" ht="28.5">
      <c r="A36" s="36"/>
      <c r="B36" s="36"/>
      <c r="C36" s="36"/>
      <c r="D36" s="40"/>
      <c r="E36" s="55"/>
      <c r="F36" s="36"/>
      <c r="G36" s="50"/>
      <c r="H36" s="50"/>
      <c r="I36" s="63"/>
      <c r="J36" s="40"/>
      <c r="K36" s="40"/>
      <c r="L36" s="40"/>
      <c r="M36" s="40"/>
      <c r="N36" s="38"/>
      <c r="O36" s="40"/>
      <c r="P36" s="57"/>
      <c r="Q36" s="61"/>
      <c r="R36" s="57"/>
      <c r="S36" s="57"/>
      <c r="T36" s="57"/>
      <c r="U36" s="38"/>
      <c r="V36" s="38"/>
      <c r="W36" s="38"/>
      <c r="X36" s="36"/>
      <c r="Y36" s="38"/>
      <c r="Z36" s="36"/>
      <c r="AA36" s="36"/>
      <c r="AB36" s="59"/>
      <c r="AC36" s="36"/>
      <c r="AD36" s="59"/>
      <c r="AE36" s="64"/>
      <c r="AF36" s="36"/>
    </row>
    <row r="37" spans="1:32" s="37" customFormat="1" ht="28.5">
      <c r="A37" s="36"/>
      <c r="B37" s="36"/>
      <c r="C37" s="36"/>
      <c r="D37" s="40"/>
      <c r="E37" s="55"/>
      <c r="F37" s="36"/>
      <c r="G37" s="50"/>
      <c r="H37" s="50"/>
      <c r="I37" s="63"/>
      <c r="J37" s="40"/>
      <c r="K37" s="40"/>
      <c r="L37" s="40"/>
      <c r="M37" s="40"/>
      <c r="N37" s="38"/>
      <c r="O37" s="40"/>
      <c r="P37" s="57"/>
      <c r="Q37" s="61"/>
      <c r="R37" s="57"/>
      <c r="S37" s="57"/>
      <c r="T37" s="57"/>
      <c r="U37" s="38"/>
      <c r="V37" s="38"/>
      <c r="W37" s="38"/>
      <c r="X37" s="36"/>
      <c r="Y37" s="38"/>
      <c r="Z37" s="36"/>
      <c r="AA37" s="36"/>
      <c r="AB37" s="59"/>
      <c r="AC37" s="36"/>
      <c r="AD37" s="59"/>
      <c r="AE37" s="64"/>
      <c r="AF37" s="36"/>
    </row>
    <row r="38" spans="1:32" s="37" customFormat="1" ht="28.5">
      <c r="A38" s="36"/>
      <c r="B38" s="36"/>
      <c r="C38" s="36"/>
      <c r="D38" s="40"/>
      <c r="E38" s="36"/>
      <c r="F38" s="36"/>
      <c r="G38" s="50"/>
      <c r="H38" s="50"/>
      <c r="I38" s="63"/>
      <c r="J38" s="40"/>
      <c r="K38" s="40"/>
      <c r="L38" s="40"/>
      <c r="M38" s="40"/>
      <c r="N38" s="38"/>
      <c r="O38" s="40"/>
      <c r="P38" s="57"/>
      <c r="Q38" s="61"/>
      <c r="R38" s="57"/>
      <c r="S38" s="57"/>
      <c r="T38" s="57"/>
      <c r="U38" s="56"/>
      <c r="V38" s="38"/>
      <c r="W38" s="38"/>
      <c r="X38" s="36"/>
      <c r="Y38" s="38"/>
      <c r="Z38" s="36"/>
      <c r="AA38" s="36"/>
      <c r="AB38" s="59"/>
      <c r="AC38" s="36"/>
      <c r="AD38" s="59"/>
      <c r="AE38" s="64"/>
      <c r="AF38" s="36"/>
    </row>
    <row r="39" spans="1:32" s="37" customFormat="1" ht="28.5">
      <c r="A39" s="36"/>
      <c r="B39" s="36"/>
      <c r="C39" s="36"/>
      <c r="D39" s="40"/>
      <c r="E39" s="36"/>
      <c r="F39" s="36"/>
      <c r="G39" s="42"/>
      <c r="H39" s="42"/>
      <c r="I39" s="63"/>
      <c r="J39" s="40"/>
      <c r="K39" s="40"/>
      <c r="L39" s="40"/>
      <c r="M39" s="40"/>
      <c r="N39" s="38"/>
      <c r="O39" s="40"/>
      <c r="P39" s="57"/>
      <c r="Q39" s="61"/>
      <c r="R39" s="57"/>
      <c r="S39" s="57"/>
      <c r="T39" s="57"/>
      <c r="U39" s="38"/>
      <c r="V39" s="38"/>
      <c r="W39" s="38"/>
      <c r="X39" s="36"/>
      <c r="Y39" s="38"/>
      <c r="Z39" s="36"/>
      <c r="AA39" s="36"/>
      <c r="AB39" s="59"/>
      <c r="AC39" s="36"/>
      <c r="AD39" s="59"/>
      <c r="AE39" s="64"/>
      <c r="AF39" s="36"/>
    </row>
    <row r="40" spans="1:32" s="37" customFormat="1" ht="28.5">
      <c r="A40" s="36"/>
      <c r="B40" s="36"/>
      <c r="C40" s="36"/>
      <c r="D40" s="40"/>
      <c r="E40" s="55"/>
      <c r="F40" s="36"/>
      <c r="G40" s="50"/>
      <c r="H40" s="50"/>
      <c r="I40" s="63"/>
      <c r="J40" s="40"/>
      <c r="K40" s="40"/>
      <c r="L40" s="40"/>
      <c r="M40" s="40"/>
      <c r="N40" s="38"/>
      <c r="O40" s="40"/>
      <c r="P40" s="57"/>
      <c r="Q40" s="61"/>
      <c r="R40" s="57"/>
      <c r="S40" s="57"/>
      <c r="T40" s="61"/>
      <c r="U40" s="56"/>
      <c r="V40" s="38"/>
      <c r="W40" s="38"/>
      <c r="X40" s="71"/>
      <c r="Y40" s="38"/>
      <c r="Z40" s="36"/>
      <c r="AA40" s="36"/>
      <c r="AB40" s="59"/>
      <c r="AC40" s="36"/>
      <c r="AD40" s="59"/>
      <c r="AE40" s="64"/>
      <c r="AF40" s="36"/>
    </row>
    <row r="41" spans="1:32" s="37" customFormat="1" ht="28.5">
      <c r="A41" s="36"/>
      <c r="B41" s="36"/>
      <c r="C41" s="36"/>
      <c r="D41" s="40"/>
      <c r="E41" s="55"/>
      <c r="F41" s="36"/>
      <c r="G41" s="50"/>
      <c r="H41" s="50"/>
      <c r="I41" s="63"/>
      <c r="J41" s="40"/>
      <c r="K41" s="40"/>
      <c r="L41" s="40"/>
      <c r="M41" s="40"/>
      <c r="N41" s="38"/>
      <c r="O41" s="40"/>
      <c r="P41" s="57"/>
      <c r="Q41" s="61"/>
      <c r="R41" s="57"/>
      <c r="S41" s="57"/>
      <c r="T41" s="61"/>
      <c r="U41" s="38"/>
      <c r="V41" s="38"/>
      <c r="W41" s="38"/>
      <c r="X41" s="36"/>
      <c r="Y41" s="38"/>
      <c r="Z41" s="36"/>
      <c r="AA41" s="36"/>
      <c r="AB41" s="59"/>
      <c r="AC41" s="36"/>
      <c r="AD41" s="59"/>
      <c r="AE41" s="64"/>
      <c r="AF41" s="36"/>
    </row>
    <row r="42" spans="1:32" s="37" customFormat="1" ht="28.5">
      <c r="A42" s="36"/>
      <c r="B42" s="36"/>
      <c r="C42" s="36"/>
      <c r="D42" s="40"/>
      <c r="E42" s="36"/>
      <c r="F42" s="41"/>
      <c r="G42" s="51"/>
      <c r="H42" s="51"/>
      <c r="I42" s="63"/>
      <c r="J42" s="40"/>
      <c r="K42" s="40"/>
      <c r="L42" s="40"/>
      <c r="M42" s="40"/>
      <c r="N42" s="38"/>
      <c r="O42" s="40"/>
      <c r="P42" s="57"/>
      <c r="Q42" s="42"/>
      <c r="R42" s="57"/>
      <c r="S42" s="57"/>
      <c r="T42" s="61"/>
      <c r="U42" s="38"/>
      <c r="V42" s="38"/>
      <c r="W42" s="38"/>
      <c r="X42" s="36"/>
      <c r="Y42" s="38"/>
      <c r="Z42" s="36"/>
      <c r="AA42" s="36"/>
      <c r="AB42" s="59"/>
      <c r="AC42" s="36"/>
      <c r="AD42" s="59"/>
      <c r="AE42" s="64"/>
      <c r="AF42" s="36"/>
    </row>
    <row r="43" spans="1:32" s="37" customFormat="1" ht="28.5">
      <c r="A43" s="36"/>
      <c r="B43" s="36"/>
      <c r="C43" s="36"/>
      <c r="D43" s="40"/>
      <c r="E43" s="36"/>
      <c r="F43" s="36"/>
      <c r="G43" s="51"/>
      <c r="H43" s="51"/>
      <c r="I43" s="63"/>
      <c r="J43" s="40"/>
      <c r="K43" s="40"/>
      <c r="L43" s="40"/>
      <c r="M43" s="40"/>
      <c r="N43" s="38"/>
      <c r="O43" s="40"/>
      <c r="P43" s="57"/>
      <c r="Q43" s="61"/>
      <c r="R43" s="57"/>
      <c r="S43" s="57"/>
      <c r="T43" s="61"/>
      <c r="U43" s="38"/>
      <c r="V43" s="38"/>
      <c r="W43" s="38"/>
      <c r="X43" s="36"/>
      <c r="Y43" s="38"/>
      <c r="Z43" s="36"/>
      <c r="AA43" s="36"/>
      <c r="AB43" s="59"/>
      <c r="AC43" s="36"/>
      <c r="AD43" s="59"/>
      <c r="AE43" s="64"/>
      <c r="AF43" s="36"/>
    </row>
    <row r="44" spans="1:32" s="37" customFormat="1" ht="28.5">
      <c r="A44" s="36"/>
      <c r="B44" s="36"/>
      <c r="C44" s="36"/>
      <c r="D44" s="40"/>
      <c r="E44" s="55"/>
      <c r="F44" s="36"/>
      <c r="G44" s="51"/>
      <c r="H44" s="51"/>
      <c r="I44" s="63"/>
      <c r="J44" s="40"/>
      <c r="K44" s="40"/>
      <c r="L44" s="40"/>
      <c r="M44" s="40"/>
      <c r="N44" s="38"/>
      <c r="O44" s="40"/>
      <c r="P44" s="57"/>
      <c r="Q44" s="61"/>
      <c r="R44" s="57"/>
      <c r="S44" s="57"/>
      <c r="T44" s="61"/>
      <c r="U44" s="56"/>
      <c r="V44" s="38"/>
      <c r="W44" s="38"/>
      <c r="X44" s="36"/>
      <c r="Y44" s="38"/>
      <c r="Z44" s="36"/>
      <c r="AA44" s="36"/>
      <c r="AB44" s="59"/>
      <c r="AC44" s="36"/>
      <c r="AD44" s="59"/>
      <c r="AE44" s="64"/>
      <c r="AF44" s="36"/>
    </row>
    <row r="45" spans="1:32" s="37" customFormat="1" ht="28.5">
      <c r="A45" s="36"/>
      <c r="B45" s="36"/>
      <c r="C45" s="36"/>
      <c r="D45" s="40"/>
      <c r="E45" s="55"/>
      <c r="F45" s="36"/>
      <c r="G45" s="42"/>
      <c r="H45" s="42"/>
      <c r="I45" s="63"/>
      <c r="J45" s="40"/>
      <c r="K45" s="40"/>
      <c r="L45" s="40"/>
      <c r="M45" s="40"/>
      <c r="N45" s="38"/>
      <c r="O45" s="40"/>
      <c r="P45" s="57"/>
      <c r="Q45" s="61"/>
      <c r="R45" s="57"/>
      <c r="S45" s="57"/>
      <c r="T45" s="61"/>
      <c r="U45" s="38"/>
      <c r="V45" s="38"/>
      <c r="W45" s="38"/>
      <c r="X45" s="36"/>
      <c r="Y45" s="38"/>
      <c r="Z45" s="36"/>
      <c r="AA45" s="36"/>
      <c r="AB45" s="59"/>
      <c r="AC45" s="36"/>
      <c r="AD45" s="59"/>
      <c r="AE45" s="64"/>
      <c r="AF45" s="36"/>
    </row>
    <row r="46" spans="1:32" s="37" customFormat="1" ht="28.5">
      <c r="A46" s="36"/>
      <c r="B46" s="36"/>
      <c r="C46" s="36"/>
      <c r="D46" s="40"/>
      <c r="E46" s="36"/>
      <c r="F46" s="36"/>
      <c r="G46" s="42"/>
      <c r="H46" s="42"/>
      <c r="I46" s="63"/>
      <c r="J46" s="40"/>
      <c r="K46" s="40"/>
      <c r="L46" s="40"/>
      <c r="M46" s="40"/>
      <c r="N46" s="38"/>
      <c r="O46" s="40"/>
      <c r="P46" s="57"/>
      <c r="Q46" s="61"/>
      <c r="R46" s="57"/>
      <c r="S46" s="57"/>
      <c r="T46" s="61"/>
      <c r="U46" s="56"/>
      <c r="V46" s="38"/>
      <c r="W46" s="38"/>
      <c r="X46" s="36"/>
      <c r="Y46" s="38"/>
      <c r="Z46" s="36"/>
      <c r="AA46" s="36"/>
      <c r="AB46" s="59"/>
      <c r="AC46" s="36"/>
      <c r="AD46" s="59"/>
      <c r="AE46" s="64"/>
      <c r="AF46" s="36"/>
    </row>
    <row r="47" spans="1:32" s="37" customFormat="1" ht="28.5">
      <c r="A47" s="36"/>
      <c r="B47" s="36"/>
      <c r="C47" s="36"/>
      <c r="D47" s="40"/>
      <c r="E47" s="36"/>
      <c r="F47" s="36"/>
      <c r="G47" s="42"/>
      <c r="H47" s="42"/>
      <c r="I47" s="63"/>
      <c r="J47" s="40"/>
      <c r="K47" s="40"/>
      <c r="L47" s="40"/>
      <c r="M47" s="40"/>
      <c r="N47" s="38"/>
      <c r="O47" s="40"/>
      <c r="P47" s="57"/>
      <c r="Q47" s="61"/>
      <c r="R47" s="57"/>
      <c r="S47" s="57"/>
      <c r="T47" s="61"/>
      <c r="U47" s="38"/>
      <c r="V47" s="38"/>
      <c r="W47" s="38"/>
      <c r="X47" s="36"/>
      <c r="Y47" s="38"/>
      <c r="Z47" s="36"/>
      <c r="AA47" s="36"/>
      <c r="AB47" s="59"/>
      <c r="AC47" s="36"/>
      <c r="AD47" s="59"/>
      <c r="AE47" s="64"/>
      <c r="AF47" s="36"/>
    </row>
    <row r="48" spans="1:32" s="37" customFormat="1" ht="28.5">
      <c r="A48" s="36"/>
      <c r="B48" s="36"/>
      <c r="C48" s="36"/>
      <c r="D48" s="36"/>
      <c r="E48" s="36"/>
      <c r="F48" s="36"/>
      <c r="G48" s="42"/>
      <c r="H48" s="42"/>
      <c r="I48" s="63"/>
      <c r="J48" s="40"/>
      <c r="K48" s="40"/>
      <c r="L48" s="40"/>
      <c r="M48" s="40"/>
      <c r="N48" s="38"/>
      <c r="O48" s="75"/>
      <c r="P48" s="57"/>
      <c r="Q48" s="61"/>
      <c r="R48" s="57"/>
      <c r="S48" s="57"/>
      <c r="T48" s="57"/>
      <c r="U48" s="38"/>
      <c r="V48" s="38"/>
      <c r="W48" s="38"/>
      <c r="X48" s="36"/>
      <c r="Y48" s="38"/>
      <c r="Z48" s="36"/>
      <c r="AA48" s="36"/>
      <c r="AB48" s="59"/>
      <c r="AC48" s="36"/>
      <c r="AD48" s="59"/>
      <c r="AE48" s="64"/>
      <c r="AF48" s="36"/>
    </row>
    <row r="49" spans="1:32" s="37" customFormat="1" ht="28.5">
      <c r="A49" s="36"/>
      <c r="B49" s="36"/>
      <c r="C49" s="36"/>
      <c r="D49" s="36"/>
      <c r="E49" s="36"/>
      <c r="F49" s="36"/>
      <c r="G49" s="42"/>
      <c r="H49" s="42"/>
      <c r="I49" s="63"/>
      <c r="J49" s="40"/>
      <c r="K49" s="40"/>
      <c r="L49" s="40"/>
      <c r="M49" s="40"/>
      <c r="N49" s="38"/>
      <c r="O49" s="40"/>
      <c r="P49" s="57"/>
      <c r="Q49" s="61"/>
      <c r="R49" s="57"/>
      <c r="S49" s="57"/>
      <c r="T49" s="57"/>
      <c r="U49" s="38"/>
      <c r="V49" s="38"/>
      <c r="W49" s="38"/>
      <c r="X49" s="36"/>
      <c r="Y49" s="38"/>
      <c r="Z49" s="36"/>
      <c r="AA49" s="36"/>
      <c r="AB49" s="59"/>
      <c r="AC49" s="36"/>
      <c r="AD49" s="59"/>
      <c r="AE49" s="64"/>
      <c r="AF49" s="36"/>
    </row>
    <row r="50" spans="1:32" s="37" customFormat="1" ht="28.5">
      <c r="A50" s="52"/>
      <c r="B50" s="36"/>
      <c r="C50" s="36"/>
      <c r="D50" s="40"/>
      <c r="E50" s="36"/>
      <c r="F50" s="36"/>
      <c r="G50" s="42"/>
      <c r="H50" s="42"/>
      <c r="I50" s="63"/>
      <c r="J50" s="40"/>
      <c r="K50" s="40"/>
      <c r="L50" s="40"/>
      <c r="M50" s="40"/>
      <c r="N50" s="38"/>
      <c r="O50" s="40"/>
      <c r="P50" s="57"/>
      <c r="Q50" s="61"/>
      <c r="R50" s="57"/>
      <c r="S50" s="57"/>
      <c r="T50" s="57"/>
      <c r="U50" s="38"/>
      <c r="V50" s="38"/>
      <c r="W50" s="38"/>
      <c r="X50" s="36"/>
      <c r="Y50" s="38"/>
      <c r="Z50" s="36"/>
      <c r="AA50" s="36"/>
      <c r="AB50" s="59"/>
      <c r="AC50" s="36"/>
      <c r="AD50" s="59"/>
      <c r="AE50" s="64"/>
      <c r="AF50" s="36"/>
    </row>
    <row r="51" spans="1:32" s="37" customFormat="1" ht="28.5">
      <c r="A51" s="36"/>
      <c r="B51" s="36"/>
      <c r="C51" s="36"/>
      <c r="D51" s="40"/>
      <c r="E51" s="36"/>
      <c r="F51" s="36"/>
      <c r="G51" s="42"/>
      <c r="H51" s="42"/>
      <c r="I51" s="63"/>
      <c r="J51" s="40"/>
      <c r="K51" s="40"/>
      <c r="L51" s="40"/>
      <c r="M51" s="40"/>
      <c r="N51" s="38"/>
      <c r="O51" s="40"/>
      <c r="P51" s="57"/>
      <c r="Q51" s="61"/>
      <c r="R51" s="57"/>
      <c r="S51" s="57"/>
      <c r="T51" s="57"/>
      <c r="U51" s="38"/>
      <c r="V51" s="38"/>
      <c r="W51" s="38"/>
      <c r="X51" s="36"/>
      <c r="Y51" s="38"/>
      <c r="Z51" s="36"/>
      <c r="AA51" s="36"/>
      <c r="AB51" s="59"/>
      <c r="AC51" s="36"/>
      <c r="AD51" s="59"/>
      <c r="AE51" s="64"/>
      <c r="AF51" s="36"/>
    </row>
    <row r="52" spans="1:32" s="37" customFormat="1" ht="28.5">
      <c r="A52" s="36"/>
      <c r="B52" s="36"/>
      <c r="C52" s="36"/>
      <c r="D52" s="40"/>
      <c r="E52" s="36"/>
      <c r="F52" s="36"/>
      <c r="G52" s="42"/>
      <c r="H52" s="42"/>
      <c r="I52" s="63"/>
      <c r="J52" s="40"/>
      <c r="K52" s="40"/>
      <c r="L52" s="40"/>
      <c r="M52" s="40"/>
      <c r="N52" s="38"/>
      <c r="O52" s="40"/>
      <c r="P52" s="57"/>
      <c r="Q52" s="61"/>
      <c r="R52" s="57"/>
      <c r="S52" s="57"/>
      <c r="T52" s="57"/>
      <c r="U52" s="38"/>
      <c r="V52" s="38"/>
      <c r="W52" s="38"/>
      <c r="X52" s="36"/>
      <c r="Y52" s="38"/>
      <c r="Z52" s="36"/>
      <c r="AA52" s="36"/>
      <c r="AB52" s="59"/>
      <c r="AC52" s="36"/>
      <c r="AD52" s="59"/>
      <c r="AE52" s="64"/>
      <c r="AF52" s="36"/>
    </row>
    <row r="53" spans="1:32" s="37" customFormat="1" ht="28.5">
      <c r="A53" s="36"/>
      <c r="B53" s="36"/>
      <c r="C53" s="36"/>
      <c r="D53" s="40"/>
      <c r="E53" s="36"/>
      <c r="F53" s="36"/>
      <c r="G53" s="42"/>
      <c r="H53" s="42"/>
      <c r="I53" s="63"/>
      <c r="J53" s="40"/>
      <c r="K53" s="40"/>
      <c r="L53" s="40"/>
      <c r="M53" s="40"/>
      <c r="N53" s="38"/>
      <c r="O53" s="40"/>
      <c r="P53" s="57"/>
      <c r="Q53" s="61"/>
      <c r="R53" s="40"/>
      <c r="S53" s="57"/>
      <c r="T53" s="61"/>
      <c r="U53" s="56"/>
      <c r="V53" s="38"/>
      <c r="W53" s="38"/>
      <c r="X53" s="36"/>
      <c r="Y53" s="38"/>
      <c r="Z53" s="36"/>
      <c r="AA53" s="36"/>
      <c r="AB53" s="59"/>
      <c r="AC53" s="36"/>
      <c r="AD53" s="59"/>
      <c r="AE53" s="64"/>
      <c r="AF53" s="36"/>
    </row>
    <row r="54" spans="1:32" s="37" customFormat="1" ht="28.5">
      <c r="A54" s="36"/>
      <c r="B54" s="36"/>
      <c r="C54" s="36"/>
      <c r="D54" s="40"/>
      <c r="E54" s="36"/>
      <c r="F54" s="36"/>
      <c r="G54" s="42"/>
      <c r="H54" s="42"/>
      <c r="I54" s="63"/>
      <c r="J54" s="40"/>
      <c r="K54" s="40"/>
      <c r="L54" s="40"/>
      <c r="M54" s="40"/>
      <c r="N54" s="38"/>
      <c r="O54" s="40"/>
      <c r="P54" s="57"/>
      <c r="Q54" s="57"/>
      <c r="R54" s="57"/>
      <c r="S54" s="57"/>
      <c r="T54" s="57"/>
      <c r="U54" s="38"/>
      <c r="V54" s="38"/>
      <c r="W54" s="38"/>
      <c r="X54" s="36"/>
      <c r="Y54" s="38"/>
      <c r="Z54" s="36"/>
      <c r="AA54" s="36"/>
      <c r="AB54" s="59"/>
      <c r="AC54" s="36"/>
      <c r="AD54" s="59"/>
      <c r="AE54" s="64"/>
      <c r="AF54" s="36"/>
    </row>
    <row r="55" spans="1:32" s="37" customFormat="1" ht="28.5">
      <c r="A55" s="36"/>
      <c r="B55" s="36"/>
      <c r="C55" s="36"/>
      <c r="D55" s="40"/>
      <c r="E55" s="36"/>
      <c r="F55" s="36"/>
      <c r="G55" s="42"/>
      <c r="H55" s="42"/>
      <c r="I55" s="63"/>
      <c r="J55" s="40"/>
      <c r="K55" s="40"/>
      <c r="L55" s="40"/>
      <c r="M55" s="40"/>
      <c r="N55" s="38"/>
      <c r="O55" s="40"/>
      <c r="P55" s="57"/>
      <c r="Q55" s="57"/>
      <c r="R55" s="57"/>
      <c r="S55" s="57"/>
      <c r="T55" s="57"/>
      <c r="U55" s="38"/>
      <c r="V55" s="38"/>
      <c r="W55" s="38"/>
      <c r="X55" s="36"/>
      <c r="Y55" s="38"/>
      <c r="Z55" s="36"/>
      <c r="AA55" s="36"/>
      <c r="AB55" s="59"/>
      <c r="AC55" s="36"/>
      <c r="AD55" s="59"/>
      <c r="AE55" s="64"/>
      <c r="AF55" s="36"/>
    </row>
    <row r="56" spans="1:32" s="37" customFormat="1" ht="28.5">
      <c r="A56" s="36"/>
      <c r="B56" s="36"/>
      <c r="C56" s="36"/>
      <c r="D56" s="40"/>
      <c r="E56" s="36"/>
      <c r="F56" s="36"/>
      <c r="G56" s="42"/>
      <c r="H56" s="42"/>
      <c r="I56" s="63"/>
      <c r="J56" s="40"/>
      <c r="K56" s="40"/>
      <c r="L56" s="40"/>
      <c r="M56" s="40"/>
      <c r="N56" s="38"/>
      <c r="O56" s="40"/>
      <c r="P56" s="57"/>
      <c r="Q56" s="57"/>
      <c r="R56" s="57"/>
      <c r="S56" s="57"/>
      <c r="T56" s="57"/>
      <c r="U56" s="56"/>
      <c r="V56" s="38"/>
      <c r="W56" s="38"/>
      <c r="X56" s="36"/>
      <c r="Y56" s="38"/>
      <c r="Z56" s="36"/>
      <c r="AA56" s="36"/>
      <c r="AB56" s="59"/>
      <c r="AC56" s="36"/>
      <c r="AD56" s="59"/>
      <c r="AE56" s="64"/>
      <c r="AF56" s="36"/>
    </row>
    <row r="57" spans="1:32" s="37" customFormat="1" ht="28.5">
      <c r="A57" s="36"/>
      <c r="B57" s="36"/>
      <c r="C57" s="34"/>
      <c r="D57" s="43"/>
      <c r="E57" s="34"/>
      <c r="F57" s="41"/>
      <c r="G57" s="42"/>
      <c r="H57" s="42"/>
      <c r="I57" s="63"/>
      <c r="J57" s="40"/>
      <c r="K57" s="40"/>
      <c r="L57" s="40"/>
      <c r="M57" s="40"/>
      <c r="N57" s="38"/>
      <c r="O57" s="40"/>
      <c r="P57" s="57"/>
      <c r="Q57" s="61"/>
      <c r="R57" s="57"/>
      <c r="S57" s="57"/>
      <c r="T57" s="57"/>
      <c r="U57" s="56"/>
      <c r="V57" s="38"/>
      <c r="W57" s="38"/>
      <c r="X57" s="36"/>
      <c r="Y57" s="38"/>
      <c r="Z57" s="36"/>
      <c r="AA57" s="36"/>
      <c r="AB57" s="59"/>
      <c r="AC57" s="36"/>
      <c r="AD57" s="59"/>
      <c r="AE57" s="64"/>
      <c r="AF57" s="36"/>
    </row>
    <row r="58" spans="1:32" s="37" customFormat="1" ht="28.5">
      <c r="A58" s="36"/>
      <c r="B58" s="36"/>
      <c r="C58" s="36"/>
      <c r="D58" s="40"/>
      <c r="E58" s="36"/>
      <c r="F58" s="36"/>
      <c r="G58" s="42"/>
      <c r="H58" s="42"/>
      <c r="I58" s="63"/>
      <c r="J58" s="40"/>
      <c r="K58" s="40"/>
      <c r="L58" s="40"/>
      <c r="M58" s="40"/>
      <c r="N58" s="38"/>
      <c r="O58" s="40"/>
      <c r="P58" s="57"/>
      <c r="Q58" s="61"/>
      <c r="R58" s="57"/>
      <c r="S58" s="57"/>
      <c r="T58" s="57"/>
      <c r="U58" s="56"/>
      <c r="V58" s="38"/>
      <c r="W58" s="38"/>
      <c r="X58" s="36"/>
      <c r="Y58" s="38"/>
      <c r="Z58" s="36"/>
      <c r="AA58" s="36"/>
      <c r="AB58" s="59"/>
      <c r="AC58" s="36"/>
      <c r="AD58" s="59"/>
      <c r="AE58" s="64"/>
      <c r="AF58" s="36"/>
    </row>
    <row r="59" spans="1:32" s="37" customFormat="1" ht="28.5">
      <c r="A59" s="36"/>
      <c r="B59" s="36"/>
      <c r="C59" s="34"/>
      <c r="D59" s="43"/>
      <c r="E59" s="34"/>
      <c r="F59" s="41"/>
      <c r="G59" s="42"/>
      <c r="H59" s="42"/>
      <c r="I59" s="63"/>
      <c r="J59" s="40"/>
      <c r="K59" s="40"/>
      <c r="L59" s="40"/>
      <c r="M59" s="40"/>
      <c r="N59" s="38"/>
      <c r="O59" s="40"/>
      <c r="P59" s="57"/>
      <c r="Q59" s="61"/>
      <c r="R59" s="57"/>
      <c r="S59" s="57"/>
      <c r="T59" s="57"/>
      <c r="U59" s="38"/>
      <c r="V59" s="38"/>
      <c r="W59" s="38"/>
      <c r="X59" s="36"/>
      <c r="Y59" s="38"/>
      <c r="Z59" s="36"/>
      <c r="AA59" s="36"/>
      <c r="AB59" s="59"/>
      <c r="AC59" s="36"/>
      <c r="AD59" s="59"/>
      <c r="AE59" s="64"/>
      <c r="AF59" s="36"/>
    </row>
    <row r="60" spans="1:32" s="37" customFormat="1" ht="28.5">
      <c r="A60" s="36"/>
      <c r="B60" s="36"/>
      <c r="C60" s="36"/>
      <c r="D60" s="40"/>
      <c r="E60" s="55"/>
      <c r="F60" s="41"/>
      <c r="G60" s="42"/>
      <c r="H60" s="42"/>
      <c r="I60" s="63"/>
      <c r="J60" s="40"/>
      <c r="K60" s="40"/>
      <c r="L60" s="40"/>
      <c r="M60" s="40"/>
      <c r="N60" s="38"/>
      <c r="O60" s="40"/>
      <c r="P60" s="57"/>
      <c r="Q60" s="61"/>
      <c r="R60" s="57"/>
      <c r="S60" s="57"/>
      <c r="T60" s="57"/>
      <c r="U60" s="38"/>
      <c r="V60" s="38"/>
      <c r="W60" s="38"/>
      <c r="X60" s="36"/>
      <c r="Y60" s="38"/>
      <c r="Z60" s="36"/>
      <c r="AA60" s="36"/>
      <c r="AB60" s="59"/>
      <c r="AC60" s="36"/>
      <c r="AD60" s="59"/>
      <c r="AE60" s="64"/>
      <c r="AF60" s="36"/>
    </row>
    <row r="61" spans="1:32" s="37" customFormat="1" ht="28.5">
      <c r="A61" s="36"/>
      <c r="B61" s="36"/>
      <c r="C61" s="36"/>
      <c r="D61" s="40"/>
      <c r="E61" s="55"/>
      <c r="F61" s="36"/>
      <c r="G61" s="42"/>
      <c r="H61" s="42"/>
      <c r="I61" s="63"/>
      <c r="J61" s="40"/>
      <c r="K61" s="40"/>
      <c r="L61" s="40"/>
      <c r="M61" s="101"/>
      <c r="N61" s="38"/>
      <c r="O61" s="40"/>
      <c r="P61" s="57"/>
      <c r="Q61" s="61"/>
      <c r="R61" s="57"/>
      <c r="S61" s="57"/>
      <c r="T61" s="61"/>
      <c r="U61" s="38"/>
      <c r="V61" s="38"/>
      <c r="W61" s="38"/>
      <c r="X61" s="36"/>
      <c r="Y61" s="38"/>
      <c r="Z61" s="36"/>
      <c r="AA61" s="36"/>
      <c r="AB61" s="59"/>
      <c r="AC61" s="36"/>
      <c r="AD61" s="59"/>
      <c r="AE61" s="64"/>
      <c r="AF61" s="36"/>
    </row>
    <row r="62" spans="1:32" s="37" customFormat="1" ht="28.5">
      <c r="A62" s="36"/>
      <c r="B62" s="36"/>
      <c r="C62" s="36"/>
      <c r="D62" s="40"/>
      <c r="E62" s="55"/>
      <c r="F62" s="36"/>
      <c r="G62" s="42"/>
      <c r="H62" s="42"/>
      <c r="I62" s="63"/>
      <c r="J62" s="40"/>
      <c r="K62" s="40"/>
      <c r="L62" s="40"/>
      <c r="M62" s="101"/>
      <c r="N62" s="38"/>
      <c r="O62" s="40"/>
      <c r="P62" s="57"/>
      <c r="Q62" s="61"/>
      <c r="R62" s="57"/>
      <c r="S62" s="57"/>
      <c r="T62" s="57"/>
      <c r="U62" s="38"/>
      <c r="V62" s="38"/>
      <c r="W62" s="38"/>
      <c r="X62" s="36"/>
      <c r="Y62" s="38"/>
      <c r="Z62" s="36"/>
      <c r="AA62" s="36"/>
      <c r="AB62" s="59"/>
      <c r="AC62" s="36"/>
      <c r="AD62" s="59"/>
      <c r="AE62" s="64"/>
      <c r="AF62" s="36"/>
    </row>
    <row r="63" spans="1:32" s="37" customFormat="1" ht="28.5">
      <c r="A63" s="36"/>
      <c r="B63" s="36"/>
      <c r="C63" s="36"/>
      <c r="D63" s="40"/>
      <c r="E63" s="55"/>
      <c r="F63" s="36"/>
      <c r="G63" s="42"/>
      <c r="H63" s="42"/>
      <c r="I63" s="63"/>
      <c r="J63" s="40"/>
      <c r="K63" s="40"/>
      <c r="L63" s="40"/>
      <c r="M63" s="40"/>
      <c r="N63" s="38"/>
      <c r="O63" s="40"/>
      <c r="P63" s="57"/>
      <c r="Q63" s="61"/>
      <c r="R63" s="57"/>
      <c r="S63" s="57"/>
      <c r="T63" s="61"/>
      <c r="U63" s="38"/>
      <c r="V63" s="38"/>
      <c r="W63" s="38"/>
      <c r="X63" s="56"/>
      <c r="Y63" s="38"/>
      <c r="Z63" s="36"/>
      <c r="AA63" s="36"/>
      <c r="AB63" s="59"/>
      <c r="AC63" s="36"/>
      <c r="AD63" s="59"/>
      <c r="AE63" s="64"/>
      <c r="AF63" s="36"/>
    </row>
    <row r="64" spans="1:32" s="37" customFormat="1" ht="28.5">
      <c r="A64" s="36"/>
      <c r="B64" s="36"/>
      <c r="C64" s="36"/>
      <c r="D64" s="40"/>
      <c r="E64" s="55"/>
      <c r="F64" s="36"/>
      <c r="G64" s="42"/>
      <c r="H64" s="42"/>
      <c r="I64" s="63"/>
      <c r="J64" s="40"/>
      <c r="K64" s="40"/>
      <c r="L64" s="40"/>
      <c r="M64" s="40"/>
      <c r="N64" s="38"/>
      <c r="O64" s="40"/>
      <c r="P64" s="57"/>
      <c r="Q64" s="61"/>
      <c r="R64" s="57"/>
      <c r="S64" s="57"/>
      <c r="T64" s="57"/>
      <c r="U64" s="38"/>
      <c r="V64" s="38"/>
      <c r="W64" s="38"/>
      <c r="X64" s="36"/>
      <c r="Y64" s="38"/>
      <c r="Z64" s="36"/>
      <c r="AA64" s="36"/>
      <c r="AB64" s="59"/>
      <c r="AC64" s="36"/>
      <c r="AD64" s="59"/>
      <c r="AE64" s="64"/>
      <c r="AF64" s="36"/>
    </row>
    <row r="65" spans="1:32" s="37" customFormat="1" ht="28.5">
      <c r="A65" s="34"/>
      <c r="B65" s="34"/>
      <c r="C65" s="34"/>
      <c r="D65" s="43"/>
      <c r="E65" s="34"/>
      <c r="F65" s="34"/>
      <c r="G65" s="88"/>
      <c r="H65" s="88"/>
      <c r="I65" s="63"/>
      <c r="J65" s="40"/>
      <c r="K65" s="43"/>
      <c r="L65" s="43"/>
      <c r="M65" s="101"/>
      <c r="N65" s="39"/>
      <c r="O65" s="43"/>
      <c r="P65" s="58"/>
      <c r="Q65" s="62"/>
      <c r="R65" s="58"/>
      <c r="S65" s="58"/>
      <c r="T65" s="62"/>
      <c r="U65" s="39"/>
      <c r="V65" s="38"/>
      <c r="W65" s="38"/>
      <c r="X65" s="34"/>
      <c r="Y65" s="38"/>
      <c r="Z65" s="34"/>
      <c r="AA65" s="36"/>
      <c r="AB65" s="59"/>
      <c r="AC65" s="36"/>
      <c r="AD65" s="59"/>
      <c r="AE65" s="64"/>
      <c r="AF65" s="36"/>
    </row>
    <row r="66" spans="1:32" s="37" customFormat="1" ht="28.5">
      <c r="A66" s="34"/>
      <c r="B66" s="34"/>
      <c r="C66" s="34"/>
      <c r="D66" s="43"/>
      <c r="E66" s="34"/>
      <c r="F66" s="34"/>
      <c r="G66" s="88"/>
      <c r="H66" s="88"/>
      <c r="I66" s="63"/>
      <c r="J66" s="40"/>
      <c r="K66" s="43"/>
      <c r="L66" s="43"/>
      <c r="M66" s="101"/>
      <c r="N66" s="39"/>
      <c r="O66" s="43"/>
      <c r="P66" s="58"/>
      <c r="Q66" s="62"/>
      <c r="R66" s="58"/>
      <c r="S66" s="58"/>
      <c r="T66" s="58"/>
      <c r="U66" s="39"/>
      <c r="V66" s="38"/>
      <c r="W66" s="38"/>
      <c r="X66" s="34"/>
      <c r="Y66" s="38"/>
      <c r="Z66" s="28"/>
      <c r="AA66" s="36"/>
      <c r="AB66" s="59"/>
      <c r="AC66" s="36"/>
      <c r="AD66" s="59"/>
      <c r="AE66" s="64"/>
      <c r="AF66" s="36"/>
    </row>
    <row r="67" spans="1:32" s="37" customFormat="1" ht="28.5">
      <c r="A67" s="36"/>
      <c r="B67" s="36"/>
      <c r="C67" s="36"/>
      <c r="D67" s="40"/>
      <c r="E67" s="55"/>
      <c r="F67" s="36"/>
      <c r="G67" s="42"/>
      <c r="H67" s="42"/>
      <c r="I67" s="63"/>
      <c r="J67" s="40"/>
      <c r="K67" s="40"/>
      <c r="L67" s="40"/>
      <c r="M67" s="101"/>
      <c r="N67" s="38"/>
      <c r="O67" s="40"/>
      <c r="P67" s="57"/>
      <c r="Q67" s="61"/>
      <c r="R67" s="57"/>
      <c r="S67" s="57"/>
      <c r="T67" s="57"/>
      <c r="U67" s="38"/>
      <c r="V67" s="38"/>
      <c r="W67" s="38"/>
      <c r="X67" s="36"/>
      <c r="Y67" s="38"/>
      <c r="Z67" s="36"/>
      <c r="AA67" s="36"/>
      <c r="AB67" s="59"/>
      <c r="AC67" s="36"/>
      <c r="AD67" s="59"/>
      <c r="AE67" s="64"/>
      <c r="AF67" s="36"/>
    </row>
    <row r="68" spans="1:32" s="37" customFormat="1" ht="28.5">
      <c r="A68" s="34"/>
      <c r="B68" s="34"/>
      <c r="C68" s="34"/>
      <c r="D68" s="43"/>
      <c r="E68" s="34"/>
      <c r="F68" s="34"/>
      <c r="G68" s="88"/>
      <c r="H68" s="88"/>
      <c r="I68" s="63"/>
      <c r="J68" s="40"/>
      <c r="K68" s="43"/>
      <c r="L68" s="43"/>
      <c r="M68" s="101"/>
      <c r="N68" s="39"/>
      <c r="O68" s="43"/>
      <c r="P68" s="58"/>
      <c r="Q68" s="62"/>
      <c r="R68" s="58"/>
      <c r="S68" s="58"/>
      <c r="T68" s="58"/>
      <c r="U68" s="39"/>
      <c r="V68" s="38"/>
      <c r="W68" s="38"/>
      <c r="X68" s="34"/>
      <c r="Y68" s="38"/>
      <c r="Z68" s="34"/>
      <c r="AA68" s="36"/>
      <c r="AB68" s="59"/>
      <c r="AC68" s="36"/>
      <c r="AD68" s="59"/>
      <c r="AE68" s="64"/>
      <c r="AF68" s="36"/>
    </row>
    <row r="69" spans="1:32" s="37" customFormat="1" ht="28.5">
      <c r="A69" s="34"/>
      <c r="B69" s="34"/>
      <c r="C69" s="34"/>
      <c r="D69" s="43"/>
      <c r="E69" s="34"/>
      <c r="F69" s="34"/>
      <c r="G69" s="88"/>
      <c r="H69" s="88"/>
      <c r="I69" s="63"/>
      <c r="J69" s="40"/>
      <c r="K69" s="43"/>
      <c r="L69" s="43"/>
      <c r="M69" s="101"/>
      <c r="N69" s="39"/>
      <c r="O69" s="43"/>
      <c r="P69" s="58"/>
      <c r="Q69" s="62"/>
      <c r="R69" s="58"/>
      <c r="S69" s="58"/>
      <c r="T69" s="58"/>
      <c r="U69" s="39"/>
      <c r="V69" s="38"/>
      <c r="W69" s="38"/>
      <c r="X69" s="34"/>
      <c r="Y69" s="38"/>
      <c r="Z69" s="34"/>
      <c r="AA69" s="36"/>
      <c r="AB69" s="59"/>
      <c r="AC69" s="36"/>
      <c r="AD69" s="59"/>
      <c r="AE69" s="64"/>
      <c r="AF69" s="36"/>
    </row>
    <row r="70" spans="1:32" s="37" customFormat="1" ht="28.5">
      <c r="A70" s="36"/>
      <c r="B70" s="36"/>
      <c r="C70" s="36"/>
      <c r="D70" s="40"/>
      <c r="E70" s="55"/>
      <c r="F70" s="36"/>
      <c r="G70" s="29"/>
      <c r="H70" s="29"/>
      <c r="I70" s="63"/>
      <c r="J70" s="40"/>
      <c r="K70" s="40"/>
      <c r="L70" s="40"/>
      <c r="M70" s="101"/>
      <c r="N70" s="38"/>
      <c r="O70" s="40"/>
      <c r="P70" s="57"/>
      <c r="Q70" s="61"/>
      <c r="R70" s="57"/>
      <c r="S70" s="57"/>
      <c r="T70" s="57"/>
      <c r="U70" s="38"/>
      <c r="V70" s="38"/>
      <c r="W70" s="38"/>
      <c r="X70" s="36"/>
      <c r="Y70" s="38"/>
      <c r="Z70" s="36"/>
      <c r="AA70" s="36"/>
      <c r="AB70" s="59"/>
      <c r="AC70" s="36"/>
      <c r="AD70" s="59"/>
      <c r="AE70" s="64"/>
      <c r="AF70" s="36"/>
    </row>
    <row r="71" spans="1:32" s="37" customFormat="1" ht="28.5">
      <c r="A71" s="34"/>
      <c r="B71" s="34"/>
      <c r="C71" s="34"/>
      <c r="D71" s="43"/>
      <c r="E71" s="34"/>
      <c r="F71" s="34"/>
      <c r="G71" s="88"/>
      <c r="H71" s="88"/>
      <c r="I71" s="63"/>
      <c r="J71" s="40"/>
      <c r="K71" s="43"/>
      <c r="L71" s="43"/>
      <c r="M71" s="101"/>
      <c r="N71" s="39"/>
      <c r="O71" s="43"/>
      <c r="P71" s="58"/>
      <c r="Q71" s="62"/>
      <c r="R71" s="58"/>
      <c r="S71" s="58"/>
      <c r="T71" s="58"/>
      <c r="U71" s="39"/>
      <c r="V71" s="38"/>
      <c r="W71" s="38"/>
      <c r="X71" s="34"/>
      <c r="Y71" s="38"/>
      <c r="Z71" s="34"/>
      <c r="AA71" s="36"/>
      <c r="AB71" s="59"/>
      <c r="AC71" s="36"/>
      <c r="AD71" s="59"/>
      <c r="AE71" s="64"/>
      <c r="AF71" s="36"/>
    </row>
    <row r="72" spans="1:32" s="35" customFormat="1" ht="28.5">
      <c r="A72" s="34"/>
      <c r="B72" s="34"/>
      <c r="C72" s="34"/>
      <c r="D72" s="43"/>
      <c r="E72" s="34"/>
      <c r="F72" s="34"/>
      <c r="G72" s="88"/>
      <c r="H72" s="88"/>
      <c r="I72" s="63"/>
      <c r="J72" s="40"/>
      <c r="K72" s="43"/>
      <c r="L72" s="43"/>
      <c r="M72" s="101"/>
      <c r="N72" s="39"/>
      <c r="O72" s="43"/>
      <c r="P72" s="58"/>
      <c r="Q72" s="62"/>
      <c r="R72" s="58"/>
      <c r="S72" s="58"/>
      <c r="T72" s="58"/>
      <c r="U72" s="39"/>
      <c r="V72" s="38"/>
      <c r="W72" s="38"/>
      <c r="X72" s="34"/>
      <c r="Y72" s="38"/>
      <c r="Z72" s="34"/>
      <c r="AA72" s="36"/>
      <c r="AB72" s="59"/>
      <c r="AC72" s="36"/>
      <c r="AD72" s="59"/>
      <c r="AE72" s="64"/>
      <c r="AF72" s="36"/>
    </row>
    <row r="73" spans="1:32" s="35" customFormat="1" ht="28.5">
      <c r="A73" s="36"/>
      <c r="B73" s="36"/>
      <c r="C73" s="34"/>
      <c r="D73" s="43"/>
      <c r="E73" s="34"/>
      <c r="F73" s="36"/>
      <c r="G73" s="42"/>
      <c r="H73" s="42"/>
      <c r="I73" s="63"/>
      <c r="J73" s="40"/>
      <c r="K73" s="40"/>
      <c r="L73" s="40"/>
      <c r="M73" s="40"/>
      <c r="N73" s="38"/>
      <c r="O73" s="40"/>
      <c r="P73" s="57"/>
      <c r="Q73" s="61"/>
      <c r="R73" s="57"/>
      <c r="S73" s="57"/>
      <c r="T73" s="57"/>
      <c r="U73" s="38"/>
      <c r="V73" s="38"/>
      <c r="W73" s="38"/>
      <c r="X73" s="36"/>
      <c r="Y73" s="38"/>
      <c r="Z73" s="36"/>
      <c r="AA73" s="36"/>
      <c r="AB73" s="59"/>
      <c r="AC73" s="36"/>
      <c r="AD73" s="59"/>
      <c r="AE73" s="64"/>
      <c r="AF73" s="36"/>
    </row>
    <row r="74" spans="1:32" s="35" customFormat="1" ht="28.5">
      <c r="A74" s="36"/>
      <c r="B74" s="36"/>
      <c r="C74" s="36"/>
      <c r="D74" s="40"/>
      <c r="E74" s="36"/>
      <c r="F74" s="36"/>
      <c r="G74" s="42"/>
      <c r="H74" s="42"/>
      <c r="I74" s="63"/>
      <c r="J74" s="40"/>
      <c r="K74" s="40"/>
      <c r="L74" s="40"/>
      <c r="M74" s="40"/>
      <c r="N74" s="38"/>
      <c r="O74" s="40"/>
      <c r="P74" s="57"/>
      <c r="Q74" s="61"/>
      <c r="R74" s="57"/>
      <c r="S74" s="57"/>
      <c r="T74" s="57"/>
      <c r="U74" s="38"/>
      <c r="V74" s="38"/>
      <c r="W74" s="38"/>
      <c r="X74" s="36"/>
      <c r="Y74" s="38"/>
      <c r="Z74" s="36"/>
      <c r="AA74" s="36"/>
      <c r="AB74" s="59"/>
      <c r="AC74" s="36"/>
      <c r="AD74" s="59"/>
      <c r="AE74" s="64"/>
      <c r="AF74" s="36"/>
    </row>
    <row r="75" spans="1:32" s="35" customFormat="1" ht="28.5">
      <c r="A75" s="36"/>
      <c r="B75" s="36"/>
      <c r="C75" s="36"/>
      <c r="D75" s="40"/>
      <c r="E75" s="36"/>
      <c r="F75" s="36"/>
      <c r="G75" s="42"/>
      <c r="H75" s="42"/>
      <c r="I75" s="63"/>
      <c r="J75" s="40"/>
      <c r="K75" s="43"/>
      <c r="L75" s="43"/>
      <c r="M75" s="43"/>
      <c r="N75" s="38"/>
      <c r="O75" s="40"/>
      <c r="P75" s="58"/>
      <c r="Q75" s="62"/>
      <c r="R75" s="58"/>
      <c r="S75" s="58"/>
      <c r="T75" s="58"/>
      <c r="U75" s="38"/>
      <c r="V75" s="38"/>
      <c r="W75" s="38"/>
      <c r="X75" s="34"/>
      <c r="Y75" s="38"/>
      <c r="Z75" s="34"/>
      <c r="AA75" s="36"/>
      <c r="AB75" s="59"/>
      <c r="AC75" s="36"/>
      <c r="AD75" s="59"/>
      <c r="AE75" s="64"/>
      <c r="AF75" s="36"/>
    </row>
    <row r="76" spans="1:32" s="35" customFormat="1" ht="28.5">
      <c r="A76" s="36"/>
      <c r="B76" s="36"/>
      <c r="C76" s="36"/>
      <c r="D76" s="40"/>
      <c r="E76" s="34"/>
      <c r="F76" s="34"/>
      <c r="G76" s="42"/>
      <c r="H76" s="42"/>
      <c r="I76" s="63"/>
      <c r="J76" s="40"/>
      <c r="K76" s="43"/>
      <c r="L76" s="43"/>
      <c r="M76" s="43"/>
      <c r="N76" s="38"/>
      <c r="O76" s="40"/>
      <c r="P76" s="58"/>
      <c r="Q76" s="62"/>
      <c r="R76" s="58"/>
      <c r="S76" s="58"/>
      <c r="T76" s="58"/>
      <c r="U76" s="38"/>
      <c r="V76" s="38"/>
      <c r="W76" s="38"/>
      <c r="X76" s="34"/>
      <c r="Y76" s="38"/>
      <c r="Z76" s="34"/>
      <c r="AA76" s="36"/>
      <c r="AB76" s="59"/>
      <c r="AC76" s="36"/>
      <c r="AD76" s="59"/>
      <c r="AE76" s="64"/>
      <c r="AF76" s="36"/>
    </row>
    <row r="77" spans="1:32" s="35" customFormat="1" ht="28.5">
      <c r="A77" s="36"/>
      <c r="B77" s="36"/>
      <c r="C77" s="36"/>
      <c r="D77" s="40"/>
      <c r="E77" s="34"/>
      <c r="F77" s="34"/>
      <c r="G77" s="42"/>
      <c r="H77" s="42"/>
      <c r="I77" s="63"/>
      <c r="J77" s="40"/>
      <c r="K77" s="43"/>
      <c r="L77" s="43"/>
      <c r="M77" s="43"/>
      <c r="N77" s="38"/>
      <c r="O77" s="40"/>
      <c r="P77" s="58"/>
      <c r="Q77" s="62"/>
      <c r="R77" s="58"/>
      <c r="S77" s="58"/>
      <c r="T77" s="58"/>
      <c r="U77" s="38"/>
      <c r="V77" s="38"/>
      <c r="W77" s="38"/>
      <c r="X77" s="34"/>
      <c r="Y77" s="38"/>
      <c r="Z77" s="34"/>
      <c r="AA77" s="36"/>
      <c r="AB77" s="59"/>
      <c r="AC77" s="36"/>
      <c r="AD77" s="59"/>
      <c r="AE77" s="64"/>
      <c r="AF77" s="36"/>
    </row>
    <row r="78" spans="1:32" s="35" customFormat="1" ht="28.5">
      <c r="A78" s="34"/>
      <c r="B78" s="34"/>
      <c r="C78" s="34"/>
      <c r="D78" s="43"/>
      <c r="E78" s="34"/>
      <c r="F78" s="34"/>
      <c r="G78" s="88"/>
      <c r="H78" s="88"/>
      <c r="I78" s="63"/>
      <c r="J78" s="40"/>
      <c r="K78" s="43"/>
      <c r="L78" s="43"/>
      <c r="M78" s="101"/>
      <c r="N78" s="39"/>
      <c r="O78" s="43"/>
      <c r="P78" s="58"/>
      <c r="Q78" s="62"/>
      <c r="R78" s="58"/>
      <c r="S78" s="58"/>
      <c r="T78" s="58"/>
      <c r="U78" s="39"/>
      <c r="V78" s="38"/>
      <c r="W78" s="38"/>
      <c r="X78" s="34"/>
      <c r="Y78" s="38"/>
      <c r="Z78" s="34"/>
      <c r="AA78" s="36"/>
      <c r="AB78" s="59"/>
      <c r="AC78" s="36"/>
      <c r="AD78" s="59"/>
      <c r="AE78" s="64"/>
      <c r="AF78" s="36"/>
    </row>
    <row r="79" spans="1:32" s="35" customFormat="1" ht="28.5">
      <c r="A79" s="34"/>
      <c r="B79" s="34"/>
      <c r="C79" s="34"/>
      <c r="D79" s="43"/>
      <c r="E79" s="34"/>
      <c r="F79" s="34"/>
      <c r="G79" s="88"/>
      <c r="H79" s="88"/>
      <c r="I79" s="63"/>
      <c r="J79" s="40"/>
      <c r="K79" s="43"/>
      <c r="L79" s="43"/>
      <c r="M79" s="101"/>
      <c r="N79" s="39"/>
      <c r="O79" s="43"/>
      <c r="P79" s="58"/>
      <c r="Q79" s="62"/>
      <c r="R79" s="58"/>
      <c r="S79" s="58"/>
      <c r="T79" s="58"/>
      <c r="U79" s="39"/>
      <c r="V79" s="38"/>
      <c r="W79" s="38"/>
      <c r="X79" s="34"/>
      <c r="Y79" s="38"/>
      <c r="Z79" s="34"/>
      <c r="AA79" s="36"/>
      <c r="AB79" s="59"/>
      <c r="AC79" s="36"/>
      <c r="AD79" s="59"/>
      <c r="AE79" s="64"/>
      <c r="AF79" s="36"/>
    </row>
    <row r="80" spans="1:32" s="35" customFormat="1" ht="28.5">
      <c r="A80" s="34"/>
      <c r="B80" s="34"/>
      <c r="C80" s="34"/>
      <c r="D80" s="43"/>
      <c r="E80" s="87"/>
      <c r="F80" s="34"/>
      <c r="G80" s="88"/>
      <c r="H80" s="88"/>
      <c r="I80" s="63"/>
      <c r="J80" s="40"/>
      <c r="K80" s="43"/>
      <c r="L80" s="43"/>
      <c r="M80" s="43"/>
      <c r="N80" s="39"/>
      <c r="O80" s="43"/>
      <c r="P80" s="58"/>
      <c r="Q80" s="62"/>
      <c r="R80" s="58"/>
      <c r="S80" s="58"/>
      <c r="T80" s="58"/>
      <c r="U80" s="38"/>
      <c r="V80" s="38"/>
      <c r="W80" s="38"/>
      <c r="X80" s="92"/>
      <c r="Y80" s="38"/>
      <c r="Z80" s="34"/>
      <c r="AA80" s="36"/>
      <c r="AB80" s="59"/>
      <c r="AC80" s="36"/>
      <c r="AD80" s="59"/>
      <c r="AE80" s="64"/>
      <c r="AF80" s="36"/>
    </row>
    <row r="81" spans="1:32" ht="28.5">
      <c r="G81" s="88"/>
      <c r="H81" s="88"/>
      <c r="I81" s="63"/>
      <c r="M81" s="101"/>
      <c r="U81" s="39"/>
      <c r="V81" s="38"/>
      <c r="W81" s="38"/>
      <c r="Y81" s="38"/>
      <c r="Z81" s="34"/>
      <c r="AA81" s="36"/>
      <c r="AB81" s="59"/>
      <c r="AC81" s="36"/>
      <c r="AD81" s="59"/>
      <c r="AE81" s="64"/>
      <c r="AF81" s="36"/>
    </row>
    <row r="82" spans="1:32" s="35" customFormat="1" ht="28.5">
      <c r="A82" s="34"/>
      <c r="B82" s="34"/>
      <c r="C82" s="34"/>
      <c r="D82" s="43"/>
      <c r="E82" s="34"/>
      <c r="F82" s="34"/>
      <c r="G82" s="88"/>
      <c r="H82" s="88"/>
      <c r="I82" s="63"/>
      <c r="J82" s="40"/>
      <c r="K82" s="43"/>
      <c r="L82" s="43"/>
      <c r="M82" s="101"/>
      <c r="N82" s="39"/>
      <c r="O82" s="43"/>
      <c r="P82" s="58"/>
      <c r="Q82" s="62"/>
      <c r="R82" s="58"/>
      <c r="S82" s="58"/>
      <c r="T82" s="58"/>
      <c r="U82" s="39"/>
      <c r="V82" s="38"/>
      <c r="W82" s="38"/>
      <c r="X82" s="34"/>
      <c r="Y82" s="38"/>
      <c r="Z82" s="34"/>
      <c r="AA82" s="36"/>
      <c r="AB82" s="59"/>
      <c r="AC82" s="36"/>
      <c r="AD82" s="59"/>
      <c r="AE82" s="64"/>
      <c r="AF82" s="36"/>
    </row>
    <row r="83" spans="1:32" s="35" customFormat="1" ht="28.5">
      <c r="A83" s="34"/>
      <c r="B83" s="34"/>
      <c r="C83" s="34"/>
      <c r="D83" s="43"/>
      <c r="E83" s="34"/>
      <c r="F83" s="34"/>
      <c r="G83" s="88"/>
      <c r="H83" s="88"/>
      <c r="I83" s="63"/>
      <c r="J83" s="40"/>
      <c r="K83" s="43"/>
      <c r="L83" s="43"/>
      <c r="M83" s="101"/>
      <c r="N83" s="39"/>
      <c r="O83" s="43"/>
      <c r="P83" s="58"/>
      <c r="Q83" s="62"/>
      <c r="R83" s="58"/>
      <c r="S83" s="58"/>
      <c r="T83" s="58"/>
      <c r="U83" s="39"/>
      <c r="V83" s="38"/>
      <c r="W83" s="38"/>
      <c r="X83" s="34"/>
      <c r="Y83" s="38"/>
      <c r="Z83" s="34"/>
      <c r="AA83" s="36"/>
      <c r="AB83" s="59"/>
      <c r="AC83" s="36"/>
      <c r="AD83" s="59"/>
      <c r="AE83" s="64"/>
      <c r="AF83" s="36"/>
    </row>
    <row r="84" spans="1:32" s="35" customFormat="1" ht="28.5">
      <c r="A84" s="34"/>
      <c r="B84" s="34"/>
      <c r="C84" s="34"/>
      <c r="D84" s="43"/>
      <c r="E84" s="34"/>
      <c r="F84" s="34"/>
      <c r="G84" s="88"/>
      <c r="H84" s="88"/>
      <c r="I84" s="63"/>
      <c r="J84" s="40"/>
      <c r="K84" s="43"/>
      <c r="L84" s="43"/>
      <c r="M84" s="43"/>
      <c r="N84" s="39"/>
      <c r="O84" s="111"/>
      <c r="P84" s="58"/>
      <c r="Q84" s="62"/>
      <c r="R84" s="58"/>
      <c r="S84" s="58"/>
      <c r="T84" s="62"/>
      <c r="U84" s="38"/>
      <c r="V84" s="38"/>
      <c r="W84" s="38"/>
      <c r="X84" s="34"/>
      <c r="Y84" s="38"/>
      <c r="Z84" s="34"/>
      <c r="AA84" s="36"/>
      <c r="AB84" s="59"/>
      <c r="AC84" s="36"/>
      <c r="AD84" s="59"/>
      <c r="AE84" s="64"/>
      <c r="AF84" s="36"/>
    </row>
    <row r="85" spans="1:32" s="35" customFormat="1" ht="28.5">
      <c r="A85" s="34"/>
      <c r="B85" s="34"/>
      <c r="C85" s="34"/>
      <c r="D85" s="43"/>
      <c r="E85" s="34"/>
      <c r="F85" s="34"/>
      <c r="G85" s="88"/>
      <c r="H85" s="88"/>
      <c r="I85" s="63"/>
      <c r="J85" s="40"/>
      <c r="K85" s="43"/>
      <c r="L85" s="43"/>
      <c r="M85" s="101"/>
      <c r="N85" s="39"/>
      <c r="O85" s="43"/>
      <c r="P85" s="58"/>
      <c r="Q85" s="62"/>
      <c r="R85" s="58"/>
      <c r="S85" s="58"/>
      <c r="T85" s="58"/>
      <c r="U85" s="39"/>
      <c r="V85" s="38"/>
      <c r="W85" s="38"/>
      <c r="X85" s="34"/>
      <c r="Y85" s="38"/>
      <c r="Z85" s="34"/>
      <c r="AA85" s="36"/>
      <c r="AB85" s="59"/>
      <c r="AC85" s="36"/>
      <c r="AD85" s="59"/>
      <c r="AE85" s="64"/>
      <c r="AF85" s="36"/>
    </row>
    <row r="86" spans="1:32" s="35" customFormat="1" ht="28.5">
      <c r="A86" s="34"/>
      <c r="B86" s="34"/>
      <c r="C86" s="34"/>
      <c r="D86" s="43"/>
      <c r="E86" s="34"/>
      <c r="F86" s="34"/>
      <c r="G86" s="88"/>
      <c r="H86" s="88"/>
      <c r="I86" s="63"/>
      <c r="J86" s="40"/>
      <c r="K86" s="43"/>
      <c r="L86" s="43"/>
      <c r="M86" s="101"/>
      <c r="N86" s="39"/>
      <c r="O86" s="43"/>
      <c r="P86" s="58"/>
      <c r="Q86" s="62"/>
      <c r="R86" s="58"/>
      <c r="S86" s="58"/>
      <c r="T86" s="58"/>
      <c r="U86" s="39"/>
      <c r="V86" s="38"/>
      <c r="W86" s="38"/>
      <c r="X86" s="34"/>
      <c r="Y86" s="38"/>
      <c r="Z86" s="34"/>
      <c r="AA86" s="36"/>
      <c r="AB86" s="59"/>
      <c r="AC86" s="36"/>
      <c r="AD86" s="59"/>
      <c r="AE86" s="64"/>
      <c r="AF86" s="36"/>
    </row>
    <row r="87" spans="1:32" s="35" customFormat="1" ht="28.5">
      <c r="A87" s="36"/>
      <c r="B87" s="36"/>
      <c r="C87" s="36"/>
      <c r="D87" s="40"/>
      <c r="E87" s="55"/>
      <c r="F87" s="36"/>
      <c r="G87" s="29"/>
      <c r="H87" s="29"/>
      <c r="I87" s="63"/>
      <c r="J87" s="40"/>
      <c r="K87" s="40"/>
      <c r="L87" s="40"/>
      <c r="M87" s="101"/>
      <c r="N87" s="38"/>
      <c r="O87" s="40"/>
      <c r="P87" s="57"/>
      <c r="Q87" s="61"/>
      <c r="R87" s="57"/>
      <c r="S87" s="57"/>
      <c r="T87" s="57"/>
      <c r="U87" s="38"/>
      <c r="V87" s="38"/>
      <c r="W87" s="38"/>
      <c r="X87" s="36"/>
      <c r="Y87" s="38"/>
      <c r="Z87" s="36"/>
      <c r="AA87" s="36"/>
      <c r="AB87" s="59"/>
      <c r="AC87" s="36"/>
      <c r="AD87" s="59"/>
      <c r="AE87" s="64"/>
      <c r="AF87" s="36"/>
    </row>
    <row r="88" spans="1:32" s="35" customFormat="1" ht="28.5">
      <c r="A88" s="34"/>
      <c r="B88" s="34"/>
      <c r="C88" s="34"/>
      <c r="D88" s="43"/>
      <c r="E88" s="34"/>
      <c r="F88" s="34"/>
      <c r="G88" s="88"/>
      <c r="H88" s="88"/>
      <c r="I88" s="63"/>
      <c r="J88" s="40"/>
      <c r="K88" s="43"/>
      <c r="L88" s="43"/>
      <c r="M88" s="43"/>
      <c r="N88" s="39"/>
      <c r="O88" s="43"/>
      <c r="P88" s="58"/>
      <c r="Q88" s="62"/>
      <c r="R88" s="58"/>
      <c r="S88" s="58"/>
      <c r="T88" s="62"/>
      <c r="U88" s="38"/>
      <c r="V88" s="38"/>
      <c r="W88" s="38"/>
      <c r="X88" s="34"/>
      <c r="Y88" s="38"/>
      <c r="Z88" s="34"/>
      <c r="AA88" s="36"/>
      <c r="AB88" s="59"/>
      <c r="AC88" s="36"/>
      <c r="AD88" s="59"/>
      <c r="AE88" s="64"/>
      <c r="AF88" s="36"/>
    </row>
    <row r="89" spans="1:32" s="35" customFormat="1" ht="28.5">
      <c r="A89" s="34"/>
      <c r="B89" s="34"/>
      <c r="C89" s="34"/>
      <c r="D89" s="43"/>
      <c r="E89" s="34"/>
      <c r="F89" s="34"/>
      <c r="G89" s="88"/>
      <c r="H89" s="88"/>
      <c r="I89" s="63"/>
      <c r="J89" s="40"/>
      <c r="K89" s="43"/>
      <c r="L89" s="43"/>
      <c r="M89" s="43"/>
      <c r="N89" s="39"/>
      <c r="O89" s="43"/>
      <c r="P89" s="58"/>
      <c r="Q89" s="62"/>
      <c r="R89" s="58"/>
      <c r="S89" s="58"/>
      <c r="T89" s="62"/>
      <c r="U89" s="38"/>
      <c r="V89" s="38"/>
      <c r="W89" s="38"/>
      <c r="X89" s="34"/>
      <c r="Y89" s="38"/>
      <c r="Z89" s="34"/>
      <c r="AA89" s="36"/>
      <c r="AB89" s="59"/>
      <c r="AC89" s="36"/>
      <c r="AD89" s="59"/>
      <c r="AE89" s="64"/>
      <c r="AF89" s="36"/>
    </row>
    <row r="90" spans="1:32" s="35" customFormat="1" ht="28.5">
      <c r="A90" s="34"/>
      <c r="B90" s="34"/>
      <c r="C90" s="34"/>
      <c r="D90" s="43"/>
      <c r="E90" s="34"/>
      <c r="F90" s="34"/>
      <c r="G90" s="88"/>
      <c r="H90" s="88"/>
      <c r="I90" s="63"/>
      <c r="J90" s="40"/>
      <c r="K90" s="43"/>
      <c r="L90" s="43"/>
      <c r="M90" s="43"/>
      <c r="N90" s="39"/>
      <c r="O90" s="43"/>
      <c r="P90" s="58"/>
      <c r="Q90" s="62"/>
      <c r="R90" s="58"/>
      <c r="S90" s="58"/>
      <c r="T90" s="62"/>
      <c r="U90" s="39"/>
      <c r="V90" s="38"/>
      <c r="W90" s="38"/>
      <c r="X90" s="92"/>
      <c r="Y90" s="38"/>
      <c r="Z90" s="34"/>
      <c r="AA90" s="36"/>
      <c r="AB90" s="59"/>
      <c r="AC90" s="36"/>
      <c r="AD90" s="59"/>
      <c r="AE90" s="64"/>
      <c r="AF90" s="36"/>
    </row>
    <row r="91" spans="1:32" s="35" customFormat="1" ht="28.5">
      <c r="A91" s="34"/>
      <c r="B91" s="34"/>
      <c r="C91" s="34"/>
      <c r="D91" s="43"/>
      <c r="E91" s="34"/>
      <c r="F91" s="34"/>
      <c r="G91" s="88"/>
      <c r="H91" s="88"/>
      <c r="I91" s="63"/>
      <c r="J91" s="40"/>
      <c r="K91" s="43"/>
      <c r="L91" s="43"/>
      <c r="M91" s="43"/>
      <c r="N91" s="39"/>
      <c r="O91" s="43"/>
      <c r="P91" s="58"/>
      <c r="Q91" s="62"/>
      <c r="R91" s="58"/>
      <c r="S91" s="58"/>
      <c r="T91" s="58"/>
      <c r="U91" s="39"/>
      <c r="V91" s="38"/>
      <c r="W91" s="38"/>
      <c r="X91" s="34"/>
      <c r="Y91" s="38"/>
      <c r="Z91" s="34"/>
      <c r="AA91" s="36"/>
      <c r="AB91" s="59"/>
      <c r="AC91" s="36"/>
      <c r="AD91" s="59"/>
      <c r="AE91" s="64"/>
      <c r="AF91" s="34"/>
    </row>
    <row r="92" spans="1:32" s="35" customFormat="1" ht="28.5">
      <c r="A92" s="34"/>
      <c r="B92" s="34"/>
      <c r="C92" s="34"/>
      <c r="D92" s="43"/>
      <c r="E92" s="34"/>
      <c r="F92" s="34"/>
      <c r="G92" s="88"/>
      <c r="H92" s="88"/>
      <c r="I92" s="63"/>
      <c r="J92" s="40"/>
      <c r="K92" s="43"/>
      <c r="L92" s="43"/>
      <c r="M92" s="101"/>
      <c r="N92" s="39"/>
      <c r="O92" s="43"/>
      <c r="P92" s="58"/>
      <c r="Q92" s="62"/>
      <c r="R92" s="58"/>
      <c r="S92" s="58"/>
      <c r="T92" s="58"/>
      <c r="U92" s="39"/>
      <c r="V92" s="38"/>
      <c r="W92" s="38"/>
      <c r="X92" s="34"/>
      <c r="Y92" s="38"/>
      <c r="Z92" s="34"/>
      <c r="AA92" s="36"/>
      <c r="AB92" s="59"/>
      <c r="AC92" s="36"/>
      <c r="AD92" s="59"/>
      <c r="AE92" s="64"/>
      <c r="AF92" s="36"/>
    </row>
    <row r="93" spans="1:32" s="35" customFormat="1" ht="28.5">
      <c r="A93" s="34"/>
      <c r="B93" s="34"/>
      <c r="C93" s="34"/>
      <c r="D93" s="43"/>
      <c r="E93" s="34"/>
      <c r="F93" s="34"/>
      <c r="G93" s="88"/>
      <c r="H93" s="88"/>
      <c r="I93" s="63"/>
      <c r="J93" s="40"/>
      <c r="K93" s="43"/>
      <c r="L93" s="43"/>
      <c r="M93" s="101"/>
      <c r="N93" s="39"/>
      <c r="O93" s="43"/>
      <c r="P93" s="58"/>
      <c r="Q93" s="62"/>
      <c r="R93" s="58"/>
      <c r="S93" s="58"/>
      <c r="T93" s="58"/>
      <c r="U93" s="39"/>
      <c r="V93" s="38"/>
      <c r="W93" s="38"/>
      <c r="X93" s="34"/>
      <c r="Y93" s="38"/>
      <c r="Z93" s="34"/>
      <c r="AA93" s="36"/>
      <c r="AB93" s="59"/>
      <c r="AC93" s="36"/>
      <c r="AD93" s="59"/>
      <c r="AE93" s="64"/>
      <c r="AF93" s="36"/>
    </row>
    <row r="94" spans="1:32" s="35" customFormat="1" ht="28.5">
      <c r="A94" s="34"/>
      <c r="B94" s="34"/>
      <c r="C94" s="34"/>
      <c r="D94" s="43"/>
      <c r="E94" s="34"/>
      <c r="F94" s="34"/>
      <c r="G94" s="88"/>
      <c r="H94" s="88"/>
      <c r="I94" s="63"/>
      <c r="J94" s="40"/>
      <c r="K94" s="43"/>
      <c r="L94" s="43"/>
      <c r="M94" s="101"/>
      <c r="N94" s="39"/>
      <c r="O94" s="43"/>
      <c r="P94" s="58"/>
      <c r="Q94" s="62"/>
      <c r="R94" s="58"/>
      <c r="S94" s="58"/>
      <c r="T94" s="58"/>
      <c r="U94" s="39"/>
      <c r="V94" s="38"/>
      <c r="W94" s="38"/>
      <c r="X94" s="34"/>
      <c r="Y94" s="38"/>
      <c r="Z94" s="34"/>
      <c r="AA94" s="36"/>
      <c r="AB94" s="59"/>
      <c r="AC94" s="36"/>
      <c r="AD94" s="59"/>
      <c r="AE94" s="64"/>
      <c r="AF94" s="36"/>
    </row>
    <row r="95" spans="1:32" s="35" customFormat="1" ht="28.5">
      <c r="A95" s="34"/>
      <c r="B95" s="34"/>
      <c r="C95" s="34"/>
      <c r="D95" s="43"/>
      <c r="E95" s="34"/>
      <c r="F95" s="34"/>
      <c r="G95" s="88"/>
      <c r="H95" s="88"/>
      <c r="I95" s="63"/>
      <c r="J95" s="40"/>
      <c r="K95" s="43"/>
      <c r="L95" s="43"/>
      <c r="M95" s="101"/>
      <c r="N95" s="39"/>
      <c r="O95" s="43"/>
      <c r="P95" s="58"/>
      <c r="Q95" s="62"/>
      <c r="R95" s="58"/>
      <c r="S95" s="58"/>
      <c r="T95" s="58"/>
      <c r="U95" s="39"/>
      <c r="V95" s="38"/>
      <c r="W95" s="38"/>
      <c r="X95" s="34"/>
      <c r="Y95" s="38"/>
      <c r="Z95" s="34"/>
      <c r="AA95" s="36"/>
      <c r="AB95" s="59"/>
      <c r="AC95" s="36"/>
      <c r="AD95" s="59"/>
      <c r="AE95" s="64"/>
      <c r="AF95" s="36"/>
    </row>
    <row r="96" spans="1:32" s="35" customFormat="1" ht="28.5">
      <c r="A96" s="34"/>
      <c r="B96" s="34"/>
      <c r="C96" s="34"/>
      <c r="D96" s="43"/>
      <c r="E96" s="34"/>
      <c r="F96" s="34"/>
      <c r="G96" s="88"/>
      <c r="H96" s="88"/>
      <c r="I96" s="63"/>
      <c r="J96" s="40"/>
      <c r="K96" s="43"/>
      <c r="L96" s="43"/>
      <c r="M96" s="101"/>
      <c r="N96" s="39"/>
      <c r="O96" s="43"/>
      <c r="P96" s="58"/>
      <c r="Q96" s="62"/>
      <c r="R96" s="58"/>
      <c r="S96" s="58"/>
      <c r="T96" s="58"/>
      <c r="U96" s="39"/>
      <c r="V96" s="38"/>
      <c r="W96" s="38"/>
      <c r="X96" s="34"/>
      <c r="Y96" s="38"/>
      <c r="Z96" s="34"/>
      <c r="AA96" s="36"/>
      <c r="AB96" s="59"/>
      <c r="AC96" s="36"/>
      <c r="AD96" s="59"/>
      <c r="AE96" s="64"/>
      <c r="AF96" s="36"/>
    </row>
    <row r="97" spans="1:32" s="35" customFormat="1" ht="28.5">
      <c r="A97" s="34"/>
      <c r="B97" s="34"/>
      <c r="C97" s="34"/>
      <c r="D97" s="43"/>
      <c r="E97" s="34"/>
      <c r="F97" s="34"/>
      <c r="G97" s="88"/>
      <c r="H97" s="88"/>
      <c r="I97" s="63"/>
      <c r="J97" s="40"/>
      <c r="K97" s="43"/>
      <c r="L97" s="43"/>
      <c r="M97" s="101"/>
      <c r="N97" s="39"/>
      <c r="O97" s="43"/>
      <c r="P97" s="58"/>
      <c r="Q97" s="62"/>
      <c r="R97" s="58"/>
      <c r="S97" s="58"/>
      <c r="T97" s="58"/>
      <c r="U97" s="39"/>
      <c r="V97" s="38"/>
      <c r="W97" s="38"/>
      <c r="X97" s="34"/>
      <c r="Y97" s="38"/>
      <c r="Z97" s="34"/>
      <c r="AA97" s="36"/>
      <c r="AB97" s="59"/>
      <c r="AC97" s="36"/>
      <c r="AD97" s="59"/>
      <c r="AE97" s="64"/>
      <c r="AF97" s="36"/>
    </row>
    <row r="98" spans="1:32" s="35" customFormat="1" ht="28.5">
      <c r="A98" s="34"/>
      <c r="B98" s="34"/>
      <c r="C98" s="34"/>
      <c r="D98" s="43"/>
      <c r="E98" s="87"/>
      <c r="F98" s="34"/>
      <c r="G98" s="88"/>
      <c r="H98" s="88"/>
      <c r="I98" s="63"/>
      <c r="J98" s="40"/>
      <c r="K98" s="43"/>
      <c r="L98" s="43"/>
      <c r="M98" s="43"/>
      <c r="N98" s="39"/>
      <c r="O98" s="43"/>
      <c r="P98" s="58"/>
      <c r="Q98" s="62"/>
      <c r="R98" s="43"/>
      <c r="S98" s="58"/>
      <c r="T98" s="62"/>
      <c r="U98" s="39"/>
      <c r="V98" s="38"/>
      <c r="W98" s="38"/>
      <c r="X98" s="34"/>
      <c r="Y98" s="38"/>
      <c r="Z98" s="34"/>
      <c r="AA98" s="36"/>
      <c r="AB98" s="59"/>
      <c r="AC98" s="36"/>
      <c r="AD98" s="59"/>
      <c r="AE98" s="64"/>
      <c r="AF98" s="34"/>
    </row>
    <row r="99" spans="1:32" s="35" customFormat="1" ht="28.5">
      <c r="A99" s="34"/>
      <c r="B99" s="34"/>
      <c r="C99" s="34"/>
      <c r="D99" s="43"/>
      <c r="E99" s="87"/>
      <c r="F99" s="34"/>
      <c r="G99" s="88"/>
      <c r="H99" s="88"/>
      <c r="I99" s="63"/>
      <c r="J99" s="40"/>
      <c r="K99" s="43"/>
      <c r="L99" s="43"/>
      <c r="M99" s="43"/>
      <c r="N99" s="39"/>
      <c r="O99" s="43"/>
      <c r="P99" s="58"/>
      <c r="Q99" s="62"/>
      <c r="R99" s="58"/>
      <c r="S99" s="58"/>
      <c r="T99" s="58"/>
      <c r="U99" s="39"/>
      <c r="V99" s="38"/>
      <c r="W99" s="38"/>
      <c r="X99" s="34"/>
      <c r="Y99" s="38"/>
      <c r="Z99" s="34"/>
      <c r="AA99" s="36"/>
      <c r="AB99" s="59"/>
      <c r="AC99" s="36"/>
      <c r="AD99" s="59"/>
      <c r="AE99" s="64"/>
      <c r="AF99" s="34"/>
    </row>
    <row r="100" spans="1:32" s="35" customFormat="1" ht="28.5">
      <c r="A100" s="34"/>
      <c r="B100" s="34"/>
      <c r="C100" s="34"/>
      <c r="D100" s="43"/>
      <c r="E100" s="87"/>
      <c r="F100" s="34"/>
      <c r="G100" s="88"/>
      <c r="H100" s="88"/>
      <c r="I100" s="63"/>
      <c r="J100" s="40"/>
      <c r="K100" s="43"/>
      <c r="L100" s="43"/>
      <c r="M100" s="43"/>
      <c r="N100" s="39"/>
      <c r="O100" s="43"/>
      <c r="P100" s="58"/>
      <c r="Q100" s="62"/>
      <c r="R100" s="58"/>
      <c r="S100" s="58"/>
      <c r="T100" s="58"/>
      <c r="U100" s="39"/>
      <c r="V100" s="38"/>
      <c r="W100" s="38"/>
      <c r="X100" s="34"/>
      <c r="Y100" s="38"/>
      <c r="Z100" s="34"/>
      <c r="AA100" s="36"/>
      <c r="AB100" s="59"/>
      <c r="AC100" s="36"/>
      <c r="AD100" s="59"/>
      <c r="AE100" s="64"/>
      <c r="AF100" s="34"/>
    </row>
    <row r="101" spans="1:32" s="35" customFormat="1" ht="28.5">
      <c r="A101" s="34"/>
      <c r="B101" s="34"/>
      <c r="C101" s="34"/>
      <c r="D101" s="43"/>
      <c r="E101" s="87"/>
      <c r="F101" s="34"/>
      <c r="G101" s="88"/>
      <c r="H101" s="88"/>
      <c r="I101" s="63"/>
      <c r="J101" s="40"/>
      <c r="K101" s="43"/>
      <c r="L101" s="43"/>
      <c r="M101" s="43"/>
      <c r="N101" s="39"/>
      <c r="O101" s="43"/>
      <c r="P101" s="58"/>
      <c r="Q101" s="62"/>
      <c r="R101" s="58"/>
      <c r="S101" s="58"/>
      <c r="T101" s="58"/>
      <c r="U101" s="39"/>
      <c r="V101" s="38"/>
      <c r="W101" s="38"/>
      <c r="X101" s="34"/>
      <c r="Y101" s="38"/>
      <c r="Z101" s="34"/>
      <c r="AA101" s="36"/>
      <c r="AB101" s="59"/>
      <c r="AC101" s="36"/>
      <c r="AD101" s="59"/>
      <c r="AE101" s="64"/>
      <c r="AF101" s="34"/>
    </row>
    <row r="102" spans="1:32" s="35" customFormat="1" ht="28.5">
      <c r="A102" s="34"/>
      <c r="B102" s="34"/>
      <c r="C102" s="34"/>
      <c r="D102" s="43"/>
      <c r="E102" s="34"/>
      <c r="F102" s="34"/>
      <c r="G102" s="88"/>
      <c r="H102" s="88"/>
      <c r="I102" s="63"/>
      <c r="J102" s="40"/>
      <c r="K102" s="43"/>
      <c r="L102" s="43"/>
      <c r="M102" s="101"/>
      <c r="N102" s="39"/>
      <c r="O102" s="43"/>
      <c r="P102" s="58"/>
      <c r="Q102" s="62"/>
      <c r="R102" s="58"/>
      <c r="S102" s="58"/>
      <c r="T102" s="58"/>
      <c r="U102" s="39"/>
      <c r="V102" s="38"/>
      <c r="W102" s="38"/>
      <c r="X102" s="34"/>
      <c r="Y102" s="38"/>
      <c r="Z102" s="34"/>
      <c r="AA102" s="36"/>
      <c r="AB102" s="59"/>
      <c r="AC102" s="36"/>
      <c r="AD102" s="51"/>
      <c r="AE102" s="64"/>
      <c r="AF102" s="36"/>
    </row>
    <row r="103" spans="1:32" s="35" customFormat="1" ht="28.5">
      <c r="A103" s="34"/>
      <c r="B103" s="34"/>
      <c r="C103" s="34"/>
      <c r="D103" s="43"/>
      <c r="E103" s="34"/>
      <c r="F103" s="34"/>
      <c r="G103" s="88"/>
      <c r="H103" s="88"/>
      <c r="I103" s="63"/>
      <c r="J103" s="40"/>
      <c r="K103" s="43"/>
      <c r="L103" s="43"/>
      <c r="M103" s="101"/>
      <c r="N103" s="39"/>
      <c r="O103" s="43"/>
      <c r="P103" s="58"/>
      <c r="Q103" s="62"/>
      <c r="R103" s="58"/>
      <c r="S103" s="58"/>
      <c r="T103" s="58"/>
      <c r="U103" s="39"/>
      <c r="V103" s="38"/>
      <c r="W103" s="38"/>
      <c r="X103" s="34"/>
      <c r="Y103" s="38"/>
      <c r="Z103" s="34"/>
      <c r="AA103" s="36"/>
      <c r="AB103" s="59"/>
      <c r="AC103" s="36"/>
      <c r="AD103" s="51"/>
      <c r="AE103" s="64"/>
      <c r="AF103" s="36"/>
    </row>
    <row r="104" spans="1:32" s="35" customFormat="1" ht="28.5">
      <c r="A104" s="36"/>
      <c r="B104" s="36"/>
      <c r="C104" s="36"/>
      <c r="D104" s="40"/>
      <c r="E104" s="36"/>
      <c r="F104" s="36"/>
      <c r="G104" s="42"/>
      <c r="H104" s="42"/>
      <c r="I104" s="63"/>
      <c r="J104" s="40"/>
      <c r="K104" s="40"/>
      <c r="L104" s="40"/>
      <c r="M104" s="40"/>
      <c r="N104" s="38"/>
      <c r="O104" s="108"/>
      <c r="P104" s="109"/>
      <c r="Q104" s="110"/>
      <c r="R104" s="109"/>
      <c r="S104" s="109"/>
      <c r="T104" s="109"/>
      <c r="U104" s="38"/>
      <c r="V104" s="38"/>
      <c r="W104" s="38"/>
      <c r="X104" s="56"/>
      <c r="Y104" s="38"/>
      <c r="Z104" s="36"/>
      <c r="AA104" s="36"/>
      <c r="AB104" s="59"/>
      <c r="AC104" s="36"/>
      <c r="AD104" s="59"/>
      <c r="AE104" s="64"/>
      <c r="AF104" s="36"/>
    </row>
    <row r="105" spans="1:32" s="35" customFormat="1" ht="28.5">
      <c r="A105" s="36"/>
      <c r="B105" s="36"/>
      <c r="C105" s="36"/>
      <c r="D105" s="40"/>
      <c r="E105" s="36"/>
      <c r="F105" s="36"/>
      <c r="G105" s="42"/>
      <c r="H105" s="42"/>
      <c r="I105" s="63"/>
      <c r="J105" s="40"/>
      <c r="K105" s="40"/>
      <c r="L105" s="40"/>
      <c r="M105" s="40"/>
      <c r="N105" s="38"/>
      <c r="O105" s="108"/>
      <c r="P105" s="109"/>
      <c r="Q105" s="110"/>
      <c r="R105" s="109"/>
      <c r="S105" s="109"/>
      <c r="T105" s="109"/>
      <c r="U105" s="38"/>
      <c r="V105" s="38"/>
      <c r="W105" s="38"/>
      <c r="X105" s="56"/>
      <c r="Y105" s="38"/>
      <c r="Z105" s="36"/>
      <c r="AA105" s="36"/>
      <c r="AB105" s="59"/>
      <c r="AC105" s="36"/>
      <c r="AD105" s="59"/>
      <c r="AE105" s="64"/>
      <c r="AF105" s="36"/>
    </row>
    <row r="106" spans="1:32" s="35" customFormat="1" ht="28.5">
      <c r="A106" s="34"/>
      <c r="B106" s="34"/>
      <c r="C106" s="34"/>
      <c r="D106" s="43"/>
      <c r="E106" s="34"/>
      <c r="F106" s="34"/>
      <c r="G106" s="88"/>
      <c r="H106" s="88"/>
      <c r="I106" s="63"/>
      <c r="J106" s="40"/>
      <c r="K106" s="43"/>
      <c r="L106" s="43"/>
      <c r="M106" s="43"/>
      <c r="N106" s="39"/>
      <c r="O106" s="43"/>
      <c r="P106" s="58"/>
      <c r="Q106" s="62"/>
      <c r="R106" s="58"/>
      <c r="S106" s="58"/>
      <c r="T106" s="58"/>
      <c r="U106" s="39"/>
      <c r="V106" s="38"/>
      <c r="W106" s="38"/>
      <c r="X106" s="34"/>
      <c r="Y106" s="38"/>
      <c r="Z106" s="34"/>
      <c r="AA106" s="36"/>
      <c r="AB106" s="59"/>
      <c r="AC106" s="36"/>
      <c r="AD106" s="51"/>
      <c r="AE106" s="64"/>
      <c r="AF106" s="36"/>
    </row>
    <row r="107" spans="1:32" s="35" customFormat="1" ht="28.5">
      <c r="A107" s="34"/>
      <c r="B107" s="34"/>
      <c r="C107" s="34"/>
      <c r="D107" s="43"/>
      <c r="E107" s="34"/>
      <c r="F107" s="34"/>
      <c r="G107" s="88"/>
      <c r="H107" s="88"/>
      <c r="I107" s="63"/>
      <c r="J107" s="40"/>
      <c r="K107" s="43"/>
      <c r="L107" s="43"/>
      <c r="M107" s="43"/>
      <c r="N107" s="39"/>
      <c r="O107" s="43"/>
      <c r="P107" s="58"/>
      <c r="Q107" s="62"/>
      <c r="R107" s="58"/>
      <c r="S107" s="58"/>
      <c r="T107" s="58"/>
      <c r="U107" s="39"/>
      <c r="V107" s="38"/>
      <c r="W107" s="38"/>
      <c r="X107" s="34"/>
      <c r="Y107" s="38"/>
      <c r="Z107" s="34"/>
      <c r="AA107" s="36"/>
      <c r="AB107" s="59"/>
      <c r="AC107" s="36"/>
      <c r="AD107" s="51"/>
      <c r="AE107" s="64"/>
      <c r="AF107" s="36"/>
    </row>
    <row r="108" spans="1:32" s="35" customFormat="1" ht="28.5">
      <c r="A108" s="34"/>
      <c r="B108" s="34"/>
      <c r="C108" s="34"/>
      <c r="D108" s="43"/>
      <c r="E108" s="34"/>
      <c r="F108" s="34"/>
      <c r="G108" s="88"/>
      <c r="H108" s="88"/>
      <c r="I108" s="63"/>
      <c r="J108" s="40"/>
      <c r="K108" s="43"/>
      <c r="L108" s="43"/>
      <c r="M108" s="43"/>
      <c r="N108" s="39"/>
      <c r="O108" s="43"/>
      <c r="P108" s="58"/>
      <c r="Q108" s="62"/>
      <c r="R108" s="58"/>
      <c r="S108" s="58"/>
      <c r="T108" s="58"/>
      <c r="U108" s="39"/>
      <c r="V108" s="38"/>
      <c r="W108" s="38"/>
      <c r="X108" s="34"/>
      <c r="Y108" s="38"/>
      <c r="Z108" s="34"/>
      <c r="AA108" s="36"/>
      <c r="AB108" s="59"/>
      <c r="AC108" s="36"/>
      <c r="AD108" s="51"/>
      <c r="AE108" s="64"/>
      <c r="AF108" s="36"/>
    </row>
    <row r="109" spans="1:32" s="35" customFormat="1" ht="28.5">
      <c r="A109" s="34"/>
      <c r="B109" s="34"/>
      <c r="C109" s="34"/>
      <c r="D109" s="43"/>
      <c r="E109" s="34"/>
      <c r="F109" s="34"/>
      <c r="G109" s="88"/>
      <c r="H109" s="88"/>
      <c r="I109" s="63"/>
      <c r="J109" s="40"/>
      <c r="K109" s="43"/>
      <c r="L109" s="43"/>
      <c r="M109" s="43"/>
      <c r="N109" s="39"/>
      <c r="O109" s="43"/>
      <c r="P109" s="58"/>
      <c r="Q109" s="62"/>
      <c r="R109" s="58"/>
      <c r="S109" s="58"/>
      <c r="T109" s="58"/>
      <c r="U109" s="39"/>
      <c r="V109" s="38"/>
      <c r="W109" s="38"/>
      <c r="X109" s="34"/>
      <c r="Y109" s="38"/>
      <c r="Z109" s="34"/>
      <c r="AA109" s="36"/>
      <c r="AB109" s="59"/>
      <c r="AC109" s="36"/>
      <c r="AD109" s="51"/>
      <c r="AE109" s="64"/>
      <c r="AF109" s="36"/>
    </row>
    <row r="110" spans="1:32" s="35" customFormat="1" ht="28.5">
      <c r="A110" s="34"/>
      <c r="B110" s="34"/>
      <c r="C110" s="34"/>
      <c r="D110" s="43"/>
      <c r="E110" s="34"/>
      <c r="F110" s="34"/>
      <c r="G110" s="88"/>
      <c r="H110" s="88"/>
      <c r="I110" s="63"/>
      <c r="J110" s="40"/>
      <c r="K110" s="43"/>
      <c r="L110" s="43"/>
      <c r="M110" s="43"/>
      <c r="N110" s="39"/>
      <c r="O110" s="111"/>
      <c r="P110" s="117"/>
      <c r="Q110" s="116"/>
      <c r="R110" s="115"/>
      <c r="S110" s="115"/>
      <c r="T110" s="115"/>
      <c r="U110" s="34"/>
      <c r="V110" s="38"/>
      <c r="W110" s="38"/>
      <c r="X110" s="34"/>
      <c r="Y110" s="38"/>
      <c r="Z110" s="34"/>
      <c r="AA110" s="36"/>
      <c r="AB110" s="59"/>
      <c r="AC110" s="36"/>
      <c r="AD110" s="51"/>
      <c r="AE110" s="64"/>
      <c r="AF110" s="34"/>
    </row>
    <row r="111" spans="1:32" s="35" customFormat="1" ht="28.5">
      <c r="A111" s="34"/>
      <c r="B111" s="34"/>
      <c r="C111" s="34"/>
      <c r="D111" s="43"/>
      <c r="E111" s="34"/>
      <c r="F111" s="34"/>
      <c r="G111" s="88"/>
      <c r="H111" s="88"/>
      <c r="I111" s="63"/>
      <c r="J111" s="40"/>
      <c r="K111" s="43"/>
      <c r="L111" s="43"/>
      <c r="M111" s="43"/>
      <c r="N111" s="39"/>
      <c r="O111" s="111"/>
      <c r="P111" s="117"/>
      <c r="Q111" s="116"/>
      <c r="R111" s="115"/>
      <c r="S111" s="115"/>
      <c r="T111" s="115"/>
      <c r="U111" s="34"/>
      <c r="V111" s="38"/>
      <c r="W111" s="38"/>
      <c r="X111" s="34"/>
      <c r="Y111" s="38"/>
      <c r="Z111" s="34"/>
      <c r="AA111" s="36"/>
      <c r="AB111" s="59"/>
      <c r="AC111" s="36"/>
      <c r="AD111" s="51"/>
      <c r="AE111" s="64"/>
      <c r="AF111" s="34"/>
    </row>
    <row r="112" spans="1:32" s="35" customFormat="1" ht="28.5">
      <c r="A112" s="34"/>
      <c r="B112" s="34"/>
      <c r="C112" s="34"/>
      <c r="D112" s="43"/>
      <c r="E112" s="34"/>
      <c r="F112" s="34"/>
      <c r="G112" s="88"/>
      <c r="H112" s="88"/>
      <c r="I112" s="63"/>
      <c r="J112" s="40"/>
      <c r="K112" s="43"/>
      <c r="L112" s="43"/>
      <c r="M112" s="43"/>
      <c r="N112" s="39"/>
      <c r="O112" s="43"/>
      <c r="P112" s="58"/>
      <c r="Q112" s="62"/>
      <c r="R112" s="115"/>
      <c r="S112" s="115"/>
      <c r="T112" s="115"/>
      <c r="U112" s="39"/>
      <c r="V112" s="38"/>
      <c r="W112" s="38"/>
      <c r="X112" s="34"/>
      <c r="Y112" s="38"/>
      <c r="Z112" s="34"/>
      <c r="AA112" s="36"/>
      <c r="AB112" s="59"/>
      <c r="AC112" s="36"/>
      <c r="AD112" s="51"/>
      <c r="AE112" s="64"/>
      <c r="AF112" s="34"/>
    </row>
    <row r="113" spans="1:32" s="35" customFormat="1" ht="28.5">
      <c r="A113" s="34"/>
      <c r="B113" s="34"/>
      <c r="C113" s="34"/>
      <c r="D113" s="43"/>
      <c r="E113" s="34"/>
      <c r="F113" s="34"/>
      <c r="G113" s="88"/>
      <c r="H113" s="88"/>
      <c r="I113" s="63"/>
      <c r="J113" s="40"/>
      <c r="K113" s="43"/>
      <c r="L113" s="43"/>
      <c r="M113" s="43"/>
      <c r="N113" s="39"/>
      <c r="O113" s="43"/>
      <c r="P113" s="58"/>
      <c r="Q113" s="62"/>
      <c r="R113" s="58"/>
      <c r="S113" s="58"/>
      <c r="T113" s="58"/>
      <c r="U113" s="34"/>
      <c r="V113" s="38"/>
      <c r="W113" s="38"/>
      <c r="X113" s="34"/>
      <c r="Y113" s="38"/>
      <c r="Z113" s="34"/>
      <c r="AA113" s="36"/>
      <c r="AB113" s="59"/>
      <c r="AC113" s="36"/>
      <c r="AD113" s="51"/>
      <c r="AE113" s="64"/>
      <c r="AF113" s="34"/>
    </row>
    <row r="114" spans="1:32" s="35" customFormat="1" ht="28.5">
      <c r="A114" s="34"/>
      <c r="B114" s="34"/>
      <c r="C114" s="34"/>
      <c r="D114" s="43"/>
      <c r="E114" s="34"/>
      <c r="F114" s="34"/>
      <c r="G114" s="88"/>
      <c r="H114" s="88"/>
      <c r="I114" s="63"/>
      <c r="J114" s="40"/>
      <c r="K114" s="43"/>
      <c r="L114" s="43"/>
      <c r="M114" s="43"/>
      <c r="N114" s="39"/>
      <c r="O114" s="43"/>
      <c r="P114" s="58"/>
      <c r="Q114" s="62"/>
      <c r="R114" s="58"/>
      <c r="S114" s="58"/>
      <c r="T114" s="58"/>
      <c r="U114" s="34"/>
      <c r="V114" s="38"/>
      <c r="W114" s="38"/>
      <c r="X114" s="34"/>
      <c r="Y114" s="38"/>
      <c r="Z114" s="34"/>
      <c r="AA114" s="36"/>
      <c r="AB114" s="59"/>
      <c r="AC114" s="36"/>
      <c r="AD114" s="51"/>
      <c r="AE114" s="64"/>
      <c r="AF114" s="34"/>
    </row>
    <row r="115" spans="1:32" s="35" customFormat="1" ht="28.5">
      <c r="A115" s="52"/>
      <c r="B115" s="34"/>
      <c r="C115" s="34"/>
      <c r="D115" s="43"/>
      <c r="E115" s="34"/>
      <c r="F115" s="34"/>
      <c r="G115" s="51"/>
      <c r="H115" s="51"/>
      <c r="I115" s="63"/>
      <c r="J115" s="40"/>
      <c r="K115" s="40"/>
      <c r="L115" s="40"/>
      <c r="M115" s="40"/>
      <c r="N115" s="38"/>
      <c r="O115" s="108"/>
      <c r="P115" s="109"/>
      <c r="Q115" s="110"/>
      <c r="R115" s="109"/>
      <c r="S115" s="109"/>
      <c r="T115" s="109"/>
      <c r="U115" s="38"/>
      <c r="V115" s="38"/>
      <c r="W115" s="38"/>
      <c r="X115" s="38"/>
      <c r="Y115" s="38"/>
      <c r="Z115" s="36"/>
      <c r="AA115" s="36"/>
      <c r="AB115" s="59"/>
      <c r="AC115" s="36"/>
      <c r="AD115" s="51"/>
      <c r="AE115" s="64"/>
      <c r="AF115" s="34"/>
    </row>
    <row r="116" spans="1:32" s="35" customFormat="1" ht="28.5">
      <c r="A116" s="34"/>
      <c r="B116" s="34"/>
      <c r="C116" s="34"/>
      <c r="D116" s="43"/>
      <c r="E116" s="34"/>
      <c r="F116" s="34"/>
      <c r="G116" s="88"/>
      <c r="H116" s="88"/>
      <c r="I116" s="63"/>
      <c r="J116" s="40"/>
      <c r="K116" s="43"/>
      <c r="L116" s="43"/>
      <c r="M116" s="43"/>
      <c r="N116" s="39"/>
      <c r="O116" s="43"/>
      <c r="P116" s="58"/>
      <c r="Q116" s="62"/>
      <c r="R116" s="58"/>
      <c r="S116" s="58"/>
      <c r="T116" s="62"/>
      <c r="U116" s="39"/>
      <c r="V116" s="38"/>
      <c r="W116" s="38"/>
      <c r="X116" s="92"/>
      <c r="Y116" s="38"/>
      <c r="Z116" s="34"/>
      <c r="AA116" s="36"/>
      <c r="AB116" s="51"/>
      <c r="AC116" s="36"/>
      <c r="AD116" s="51"/>
      <c r="AE116" s="64"/>
      <c r="AF116" s="34"/>
    </row>
    <row r="117" spans="1:32" s="35" customFormat="1" ht="28.5">
      <c r="A117" s="34"/>
      <c r="B117" s="34"/>
      <c r="C117" s="34"/>
      <c r="D117" s="43"/>
      <c r="E117" s="87"/>
      <c r="F117" s="34"/>
      <c r="G117" s="88"/>
      <c r="H117" s="88"/>
      <c r="I117" s="63"/>
      <c r="J117" s="40"/>
      <c r="K117" s="43"/>
      <c r="L117" s="43"/>
      <c r="M117" s="43"/>
      <c r="N117" s="39"/>
      <c r="O117" s="43"/>
      <c r="P117" s="58"/>
      <c r="Q117" s="62"/>
      <c r="R117" s="58"/>
      <c r="S117" s="58"/>
      <c r="T117" s="62"/>
      <c r="U117" s="34"/>
      <c r="V117" s="38"/>
      <c r="W117" s="38"/>
      <c r="X117" s="34"/>
      <c r="Y117" s="38"/>
      <c r="Z117" s="34"/>
      <c r="AA117" s="36"/>
      <c r="AB117" s="59"/>
      <c r="AC117" s="36"/>
      <c r="AD117" s="51"/>
      <c r="AE117" s="64"/>
      <c r="AF117" s="34"/>
    </row>
    <row r="118" spans="1:32" s="35" customFormat="1" ht="28.5">
      <c r="A118" s="34"/>
      <c r="B118" s="34"/>
      <c r="C118" s="34"/>
      <c r="D118" s="43"/>
      <c r="E118" s="87"/>
      <c r="F118" s="34"/>
      <c r="G118" s="88"/>
      <c r="H118" s="88"/>
      <c r="I118" s="63"/>
      <c r="J118" s="40"/>
      <c r="K118" s="43"/>
      <c r="L118" s="43"/>
      <c r="M118" s="43"/>
      <c r="N118" s="39"/>
      <c r="O118" s="43"/>
      <c r="P118" s="58"/>
      <c r="Q118" s="62"/>
      <c r="R118" s="58"/>
      <c r="S118" s="58"/>
      <c r="T118" s="58"/>
      <c r="U118" s="34"/>
      <c r="V118" s="38"/>
      <c r="W118" s="38"/>
      <c r="X118" s="34"/>
      <c r="Y118" s="38"/>
      <c r="Z118" s="34"/>
      <c r="AA118" s="36"/>
      <c r="AB118" s="59"/>
      <c r="AC118" s="36"/>
      <c r="AD118" s="51"/>
      <c r="AE118" s="64"/>
      <c r="AF118" s="34"/>
    </row>
    <row r="119" spans="1:32" s="35" customFormat="1" ht="28.5">
      <c r="A119" s="34"/>
      <c r="B119" s="34"/>
      <c r="C119" s="34"/>
      <c r="D119" s="43"/>
      <c r="E119" s="87"/>
      <c r="F119" s="34"/>
      <c r="G119" s="88"/>
      <c r="H119" s="88"/>
      <c r="I119" s="63"/>
      <c r="J119" s="40"/>
      <c r="K119" s="43"/>
      <c r="L119" s="43"/>
      <c r="M119" s="43"/>
      <c r="N119" s="39"/>
      <c r="O119" s="43"/>
      <c r="P119" s="58"/>
      <c r="Q119" s="62"/>
      <c r="R119" s="58"/>
      <c r="S119" s="58"/>
      <c r="T119" s="58"/>
      <c r="U119" s="34"/>
      <c r="V119" s="38"/>
      <c r="W119" s="38"/>
      <c r="X119" s="34"/>
      <c r="Y119" s="38"/>
      <c r="Z119" s="34"/>
      <c r="AA119" s="36"/>
      <c r="AB119" s="59"/>
      <c r="AC119" s="36"/>
      <c r="AD119" s="51"/>
      <c r="AE119" s="64"/>
      <c r="AF119" s="34"/>
    </row>
    <row r="120" spans="1:32" s="35" customFormat="1" ht="28.5">
      <c r="A120" s="34"/>
      <c r="B120" s="34"/>
      <c r="C120" s="34"/>
      <c r="D120" s="43"/>
      <c r="E120" s="34"/>
      <c r="F120" s="34"/>
      <c r="G120" s="88"/>
      <c r="H120" s="88"/>
      <c r="I120" s="63"/>
      <c r="J120" s="40"/>
      <c r="K120" s="43"/>
      <c r="L120" s="43"/>
      <c r="M120" s="43"/>
      <c r="N120" s="39"/>
      <c r="O120" s="111"/>
      <c r="P120" s="115"/>
      <c r="Q120" s="116"/>
      <c r="R120" s="115"/>
      <c r="S120" s="115"/>
      <c r="T120" s="116"/>
      <c r="U120" s="39"/>
      <c r="V120" s="38"/>
      <c r="W120" s="38"/>
      <c r="X120" s="92"/>
      <c r="Y120" s="38"/>
      <c r="Z120" s="34"/>
      <c r="AA120" s="36"/>
      <c r="AB120" s="51"/>
      <c r="AC120" s="36"/>
      <c r="AD120" s="51"/>
      <c r="AE120" s="64"/>
      <c r="AF120" s="34"/>
    </row>
    <row r="121" spans="1:32" s="35" customFormat="1" ht="28.5">
      <c r="A121" s="34"/>
      <c r="B121" s="34"/>
      <c r="C121" s="34"/>
      <c r="D121" s="43"/>
      <c r="E121" s="34"/>
      <c r="F121" s="34"/>
      <c r="G121" s="88"/>
      <c r="H121" s="88"/>
      <c r="I121" s="63"/>
      <c r="J121" s="40"/>
      <c r="K121" s="43"/>
      <c r="L121" s="43"/>
      <c r="M121" s="43"/>
      <c r="N121" s="39"/>
      <c r="O121" s="43"/>
      <c r="P121" s="58"/>
      <c r="Q121" s="62"/>
      <c r="R121" s="58"/>
      <c r="S121" s="58"/>
      <c r="T121" s="58"/>
      <c r="U121" s="39"/>
      <c r="V121" s="38"/>
      <c r="W121" s="38"/>
      <c r="X121" s="92"/>
      <c r="Y121" s="38"/>
      <c r="Z121" s="34"/>
      <c r="AA121" s="36"/>
      <c r="AB121" s="51"/>
      <c r="AC121" s="36"/>
      <c r="AD121" s="51"/>
      <c r="AE121" s="64"/>
      <c r="AF121" s="34"/>
    </row>
    <row r="122" spans="1:32" s="35" customFormat="1" ht="28.5">
      <c r="A122" s="36"/>
      <c r="B122" s="36"/>
      <c r="C122" s="36"/>
      <c r="D122" s="40"/>
      <c r="E122" s="55"/>
      <c r="F122" s="36"/>
      <c r="G122" s="42"/>
      <c r="H122" s="42"/>
      <c r="I122" s="63"/>
      <c r="J122" s="40"/>
      <c r="K122" s="43"/>
      <c r="L122" s="43"/>
      <c r="M122" s="43"/>
      <c r="N122" s="39"/>
      <c r="O122" s="111"/>
      <c r="P122" s="115"/>
      <c r="Q122" s="116"/>
      <c r="R122" s="115"/>
      <c r="S122" s="115"/>
      <c r="T122" s="115"/>
      <c r="U122" s="38"/>
      <c r="V122" s="38"/>
      <c r="W122" s="38"/>
      <c r="X122" s="34"/>
      <c r="Y122" s="38"/>
      <c r="Z122" s="34"/>
      <c r="AA122" s="36"/>
      <c r="AB122" s="51"/>
      <c r="AC122" s="36"/>
      <c r="AD122" s="51"/>
      <c r="AE122" s="64"/>
      <c r="AF122" s="34"/>
    </row>
    <row r="123" spans="1:32" s="35" customFormat="1" ht="28.5">
      <c r="A123" s="34"/>
      <c r="B123" s="34"/>
      <c r="C123" s="34"/>
      <c r="D123" s="43"/>
      <c r="E123" s="87"/>
      <c r="F123" s="34"/>
      <c r="G123" s="88"/>
      <c r="H123" s="88"/>
      <c r="I123" s="63"/>
      <c r="J123" s="40"/>
      <c r="K123" s="43"/>
      <c r="L123" s="43"/>
      <c r="M123" s="43"/>
      <c r="N123" s="39"/>
      <c r="O123" s="43"/>
      <c r="P123" s="58"/>
      <c r="Q123" s="62"/>
      <c r="R123" s="58"/>
      <c r="S123" s="58"/>
      <c r="T123" s="58"/>
      <c r="U123" s="34"/>
      <c r="V123" s="38"/>
      <c r="W123" s="38"/>
      <c r="X123" s="34"/>
      <c r="Y123" s="38"/>
      <c r="Z123" s="34"/>
      <c r="AA123" s="36"/>
      <c r="AB123" s="29"/>
      <c r="AC123" s="36"/>
      <c r="AD123" s="34"/>
      <c r="AE123" s="64"/>
      <c r="AF123" s="34"/>
    </row>
    <row r="124" spans="1:32" s="35" customFormat="1" ht="28.5">
      <c r="A124" s="34"/>
      <c r="B124" s="34"/>
      <c r="C124" s="34"/>
      <c r="D124" s="43"/>
      <c r="E124" s="87"/>
      <c r="F124" s="34"/>
      <c r="G124" s="88"/>
      <c r="H124" s="88"/>
      <c r="I124" s="63"/>
      <c r="J124" s="40"/>
      <c r="K124" s="43"/>
      <c r="L124" s="43"/>
      <c r="M124" s="43"/>
      <c r="N124" s="39"/>
      <c r="O124" s="43"/>
      <c r="P124" s="58"/>
      <c r="Q124" s="62"/>
      <c r="R124" s="58"/>
      <c r="S124" s="58"/>
      <c r="T124" s="58"/>
      <c r="U124" s="34"/>
      <c r="V124" s="38"/>
      <c r="W124" s="38"/>
      <c r="X124" s="34"/>
      <c r="Y124" s="38"/>
      <c r="Z124" s="34"/>
      <c r="AA124" s="36"/>
      <c r="AB124" s="29"/>
      <c r="AC124" s="36"/>
      <c r="AD124" s="34"/>
      <c r="AE124" s="64"/>
      <c r="AF124" s="34"/>
    </row>
    <row r="125" spans="1:32" s="35" customFormat="1" ht="28.5">
      <c r="A125" s="34"/>
      <c r="B125" s="34"/>
      <c r="C125" s="34"/>
      <c r="D125" s="43"/>
      <c r="E125" s="87"/>
      <c r="F125" s="34"/>
      <c r="G125" s="88"/>
      <c r="H125" s="88"/>
      <c r="I125" s="63"/>
      <c r="J125" s="40"/>
      <c r="K125" s="43"/>
      <c r="L125" s="43"/>
      <c r="M125" s="43"/>
      <c r="N125" s="39"/>
      <c r="O125" s="43"/>
      <c r="P125" s="58"/>
      <c r="Q125" s="62"/>
      <c r="R125" s="58"/>
      <c r="S125" s="58"/>
      <c r="T125" s="58"/>
      <c r="U125" s="34"/>
      <c r="V125" s="38"/>
      <c r="W125" s="38"/>
      <c r="X125" s="34"/>
      <c r="Y125" s="38"/>
      <c r="Z125" s="34"/>
      <c r="AA125" s="36"/>
      <c r="AB125" s="29"/>
      <c r="AC125" s="36"/>
      <c r="AD125" s="34"/>
      <c r="AE125" s="64"/>
      <c r="AF125" s="34"/>
    </row>
    <row r="126" spans="1:32" s="35" customFormat="1" ht="28.5">
      <c r="A126" s="34"/>
      <c r="B126" s="34"/>
      <c r="C126" s="34"/>
      <c r="D126" s="43"/>
      <c r="E126" s="87"/>
      <c r="F126" s="34"/>
      <c r="G126" s="88"/>
      <c r="H126" s="88"/>
      <c r="I126" s="63"/>
      <c r="J126" s="40"/>
      <c r="K126" s="43"/>
      <c r="L126" s="43"/>
      <c r="M126" s="43"/>
      <c r="N126" s="39"/>
      <c r="O126" s="43"/>
      <c r="P126" s="58"/>
      <c r="Q126" s="62"/>
      <c r="R126" s="58"/>
      <c r="S126" s="58"/>
      <c r="T126" s="58"/>
      <c r="U126" s="34"/>
      <c r="V126" s="38"/>
      <c r="W126" s="38"/>
      <c r="X126" s="34"/>
      <c r="Y126" s="38"/>
      <c r="Z126" s="34"/>
      <c r="AA126" s="36"/>
      <c r="AB126" s="29"/>
      <c r="AC126" s="36"/>
      <c r="AD126" s="34"/>
      <c r="AE126" s="64"/>
      <c r="AF126" s="34"/>
    </row>
    <row r="127" spans="1:32" s="35" customFormat="1">
      <c r="A127" s="34"/>
      <c r="B127" s="34"/>
      <c r="C127" s="34"/>
      <c r="D127" s="43"/>
      <c r="E127" s="87"/>
      <c r="F127" s="34"/>
      <c r="G127" s="88"/>
      <c r="H127" s="88"/>
      <c r="I127" s="63"/>
      <c r="J127" s="40"/>
      <c r="K127" s="43"/>
      <c r="L127" s="43"/>
      <c r="M127" s="43"/>
      <c r="N127" s="39"/>
      <c r="O127" s="43"/>
      <c r="P127" s="58"/>
      <c r="Q127" s="62"/>
      <c r="R127" s="58"/>
      <c r="S127" s="58"/>
      <c r="T127" s="58"/>
      <c r="U127" s="34"/>
      <c r="V127" s="38"/>
      <c r="W127" s="38"/>
      <c r="X127" s="36"/>
      <c r="Y127" s="38"/>
      <c r="Z127" s="28"/>
      <c r="AA127" s="36"/>
      <c r="AB127" s="29"/>
      <c r="AC127" s="36"/>
      <c r="AD127" s="28"/>
      <c r="AE127" s="101"/>
      <c r="AF127" s="28"/>
    </row>
    <row r="128" spans="1:32" s="35" customFormat="1" ht="28.5">
      <c r="A128" s="34"/>
      <c r="B128" s="34"/>
      <c r="C128" s="34"/>
      <c r="D128" s="43"/>
      <c r="E128" s="87"/>
      <c r="F128" s="34"/>
      <c r="G128" s="88"/>
      <c r="H128" s="88"/>
      <c r="I128" s="63"/>
      <c r="J128" s="40"/>
      <c r="K128" s="43"/>
      <c r="L128" s="43"/>
      <c r="M128" s="43"/>
      <c r="N128" s="39"/>
      <c r="O128" s="43"/>
      <c r="P128" s="58"/>
      <c r="Q128" s="62"/>
      <c r="R128" s="58"/>
      <c r="S128" s="58"/>
      <c r="T128" s="58"/>
      <c r="U128" s="34"/>
      <c r="V128" s="38"/>
      <c r="W128" s="38"/>
      <c r="X128" s="34"/>
      <c r="Y128" s="38"/>
      <c r="Z128" s="34"/>
      <c r="AA128" s="36"/>
      <c r="AB128" s="29"/>
      <c r="AC128" s="36"/>
      <c r="AD128" s="34"/>
      <c r="AE128" s="64"/>
      <c r="AF128" s="34"/>
    </row>
    <row r="129" spans="1:32" s="35" customFormat="1" ht="28.5">
      <c r="A129" s="34"/>
      <c r="B129" s="34"/>
      <c r="C129" s="34"/>
      <c r="D129" s="43"/>
      <c r="E129" s="34"/>
      <c r="F129" s="34"/>
      <c r="G129" s="88"/>
      <c r="H129" s="88"/>
      <c r="I129" s="63"/>
      <c r="J129" s="40"/>
      <c r="K129" s="43"/>
      <c r="L129" s="43"/>
      <c r="M129" s="43"/>
      <c r="N129" s="39"/>
      <c r="O129" s="43"/>
      <c r="P129" s="58"/>
      <c r="Q129" s="62"/>
      <c r="R129" s="58"/>
      <c r="S129" s="58"/>
      <c r="T129" s="58"/>
      <c r="U129" s="34"/>
      <c r="V129" s="38"/>
      <c r="W129" s="38"/>
      <c r="X129" s="34"/>
      <c r="Y129" s="38"/>
      <c r="Z129" s="34"/>
      <c r="AA129" s="28"/>
      <c r="AB129" s="29"/>
      <c r="AC129" s="36"/>
      <c r="AD129" s="34"/>
      <c r="AE129" s="64"/>
      <c r="AF129" s="34"/>
    </row>
    <row r="130" spans="1:32" s="35" customFormat="1" ht="28.5">
      <c r="A130" s="34"/>
      <c r="B130" s="34"/>
      <c r="C130" s="34"/>
      <c r="D130" s="43"/>
      <c r="E130" s="34"/>
      <c r="F130" s="34"/>
      <c r="G130" s="88"/>
      <c r="H130" s="88"/>
      <c r="I130" s="63"/>
      <c r="J130" s="40"/>
      <c r="K130" s="43"/>
      <c r="L130" s="43"/>
      <c r="M130" s="43"/>
      <c r="N130" s="39"/>
      <c r="O130" s="43"/>
      <c r="P130" s="58"/>
      <c r="Q130" s="62"/>
      <c r="R130" s="58"/>
      <c r="S130" s="58"/>
      <c r="T130" s="58"/>
      <c r="U130" s="34"/>
      <c r="V130" s="38"/>
      <c r="W130" s="38"/>
      <c r="X130" s="34"/>
      <c r="Y130" s="38"/>
      <c r="Z130" s="34"/>
      <c r="AA130" s="28"/>
      <c r="AB130" s="29"/>
      <c r="AC130" s="36"/>
      <c r="AD130" s="34"/>
      <c r="AE130" s="64"/>
      <c r="AF130" s="34"/>
    </row>
    <row r="131" spans="1:32" s="35" customFormat="1" ht="28.5">
      <c r="A131" s="34"/>
      <c r="B131" s="34"/>
      <c r="C131" s="34"/>
      <c r="D131" s="43"/>
      <c r="E131" s="87"/>
      <c r="F131" s="34"/>
      <c r="G131" s="88"/>
      <c r="H131" s="88"/>
      <c r="I131" s="63"/>
      <c r="J131" s="40"/>
      <c r="K131" s="43"/>
      <c r="L131" s="43"/>
      <c r="M131" s="43"/>
      <c r="N131" s="39"/>
      <c r="O131" s="43"/>
      <c r="P131" s="58"/>
      <c r="Q131" s="62"/>
      <c r="R131" s="58"/>
      <c r="S131" s="58"/>
      <c r="T131" s="58"/>
      <c r="U131" s="34"/>
      <c r="V131" s="38"/>
      <c r="W131" s="38"/>
      <c r="X131" s="34"/>
      <c r="Y131" s="38"/>
      <c r="Z131" s="28"/>
      <c r="AA131" s="36"/>
      <c r="AB131" s="29"/>
      <c r="AC131" s="36"/>
      <c r="AD131" s="28"/>
      <c r="AE131" s="64"/>
      <c r="AF131" s="28"/>
    </row>
    <row r="132" spans="1:32" ht="28.5">
      <c r="G132" s="88"/>
      <c r="H132" s="88"/>
      <c r="I132" s="63"/>
      <c r="V132" s="38"/>
      <c r="W132" s="38"/>
      <c r="Y132" s="38"/>
      <c r="AA132" s="36"/>
      <c r="AB132" s="29"/>
      <c r="AC132" s="36"/>
      <c r="AE132" s="64"/>
    </row>
    <row r="133" spans="1:32" ht="28.5">
      <c r="E133" s="87"/>
      <c r="G133" s="88"/>
      <c r="H133" s="88"/>
      <c r="I133" s="63"/>
      <c r="V133" s="38"/>
      <c r="W133" s="38"/>
      <c r="Y133" s="38"/>
      <c r="AA133" s="36"/>
      <c r="AB133" s="29"/>
      <c r="AC133" s="36"/>
      <c r="AE133" s="64"/>
    </row>
    <row r="134" spans="1:32" ht="28.5">
      <c r="E134" s="87"/>
      <c r="G134" s="88"/>
      <c r="H134" s="88"/>
      <c r="I134" s="63"/>
      <c r="V134" s="38"/>
      <c r="W134" s="38"/>
      <c r="Y134" s="38"/>
      <c r="AA134" s="36"/>
      <c r="AB134" s="29"/>
      <c r="AC134" s="36"/>
      <c r="AE134" s="64"/>
    </row>
    <row r="135" spans="1:32" ht="28.5">
      <c r="A135" s="36"/>
      <c r="B135" s="36"/>
      <c r="C135" s="36"/>
      <c r="D135" s="40"/>
      <c r="E135" s="55"/>
      <c r="F135" s="41"/>
      <c r="G135" s="42"/>
      <c r="H135" s="42"/>
      <c r="I135" s="63"/>
      <c r="K135" s="40"/>
      <c r="L135" s="40"/>
      <c r="M135" s="40"/>
      <c r="N135" s="38"/>
      <c r="O135" s="40"/>
      <c r="P135" s="57"/>
      <c r="Q135" s="61"/>
      <c r="R135" s="57"/>
      <c r="S135" s="57"/>
      <c r="T135" s="57"/>
      <c r="U135" s="38"/>
      <c r="V135" s="38"/>
      <c r="W135" s="38"/>
      <c r="X135" s="36"/>
      <c r="Y135" s="38"/>
      <c r="Z135" s="36"/>
      <c r="AB135" s="29"/>
      <c r="AC135" s="36"/>
      <c r="AD135" s="34"/>
      <c r="AE135" s="64"/>
      <c r="AF135" s="34"/>
    </row>
    <row r="136" spans="1:32" ht="28.5">
      <c r="E136" s="87"/>
      <c r="G136" s="88"/>
      <c r="H136" s="88"/>
      <c r="I136" s="63"/>
      <c r="V136" s="38"/>
      <c r="W136" s="38"/>
      <c r="Y136" s="38"/>
      <c r="AA136" s="36"/>
      <c r="AB136" s="29"/>
      <c r="AC136" s="36"/>
      <c r="AE136" s="64"/>
    </row>
    <row r="137" spans="1:32" ht="28.5">
      <c r="G137" s="88"/>
      <c r="H137" s="88"/>
      <c r="I137" s="63"/>
      <c r="V137" s="38"/>
      <c r="W137" s="38"/>
      <c r="Y137" s="38"/>
      <c r="AA137" s="36"/>
      <c r="AB137" s="29"/>
      <c r="AC137" s="36"/>
      <c r="AE137" s="64"/>
    </row>
    <row r="138" spans="1:32" ht="28.5">
      <c r="G138" s="88"/>
      <c r="H138" s="88"/>
      <c r="I138" s="63"/>
      <c r="V138" s="38"/>
      <c r="W138" s="38"/>
      <c r="Y138" s="38"/>
      <c r="AA138" s="36"/>
      <c r="AB138" s="29"/>
      <c r="AC138" s="36"/>
      <c r="AE138" s="64"/>
    </row>
    <row r="139" spans="1:32" ht="28.5">
      <c r="G139" s="88"/>
      <c r="H139" s="88"/>
      <c r="I139" s="63"/>
      <c r="V139" s="38"/>
      <c r="W139" s="38"/>
      <c r="Y139" s="38"/>
      <c r="AA139" s="36"/>
      <c r="AB139" s="29"/>
      <c r="AC139" s="36"/>
      <c r="AE139" s="64"/>
    </row>
    <row r="140" spans="1:32" ht="28.5">
      <c r="G140" s="88"/>
      <c r="H140" s="88"/>
      <c r="I140" s="63"/>
      <c r="V140" s="38"/>
      <c r="W140" s="38"/>
      <c r="Y140" s="38"/>
      <c r="AA140" s="36"/>
      <c r="AB140" s="29"/>
      <c r="AC140" s="36"/>
      <c r="AE140" s="64"/>
    </row>
    <row r="141" spans="1:32" ht="28.5">
      <c r="G141" s="88"/>
      <c r="H141" s="88"/>
      <c r="I141" s="63"/>
      <c r="M141" s="111"/>
      <c r="V141" s="38"/>
      <c r="W141" s="38"/>
      <c r="Y141" s="38"/>
      <c r="AA141" s="36"/>
      <c r="AB141" s="29"/>
      <c r="AC141" s="36"/>
      <c r="AE141" s="64"/>
    </row>
    <row r="142" spans="1:32" ht="28.5">
      <c r="G142" s="88"/>
      <c r="H142" s="88"/>
      <c r="I142" s="63"/>
      <c r="V142" s="38"/>
      <c r="W142" s="38"/>
      <c r="Y142" s="38"/>
      <c r="AB142" s="29"/>
      <c r="AC142" s="36"/>
      <c r="AE142" s="64"/>
    </row>
    <row r="143" spans="1:32">
      <c r="G143" s="88"/>
      <c r="H143" s="88"/>
      <c r="I143" s="63"/>
      <c r="V143" s="38"/>
      <c r="W143" s="38"/>
      <c r="X143" s="36"/>
      <c r="Y143" s="38"/>
      <c r="AB143" s="29"/>
      <c r="AC143" s="36"/>
    </row>
    <row r="144" spans="1:32">
      <c r="G144" s="88"/>
      <c r="H144" s="88"/>
      <c r="I144" s="63"/>
      <c r="V144" s="38"/>
      <c r="W144" s="38"/>
      <c r="X144" s="36"/>
      <c r="Y144" s="38"/>
      <c r="AB144" s="29"/>
      <c r="AC144" s="36"/>
    </row>
    <row r="145" spans="7:32">
      <c r="G145" s="88"/>
      <c r="H145" s="88"/>
      <c r="I145" s="63"/>
      <c r="V145" s="38"/>
      <c r="W145" s="38"/>
      <c r="X145" s="36"/>
      <c r="Y145" s="38"/>
      <c r="AB145" s="29"/>
      <c r="AC145" s="36"/>
    </row>
    <row r="146" spans="7:32">
      <c r="G146" s="88"/>
      <c r="H146" s="88"/>
      <c r="I146" s="63"/>
      <c r="V146" s="38"/>
      <c r="W146" s="38"/>
      <c r="X146" s="36"/>
      <c r="Y146" s="38"/>
      <c r="AB146" s="29"/>
      <c r="AC146" s="36"/>
    </row>
    <row r="147" spans="7:32">
      <c r="G147" s="88"/>
      <c r="H147" s="88"/>
      <c r="I147" s="63"/>
      <c r="V147" s="38"/>
      <c r="W147" s="38"/>
      <c r="X147" s="36"/>
      <c r="Y147" s="38"/>
      <c r="AB147" s="29"/>
      <c r="AC147" s="36"/>
    </row>
    <row r="148" spans="7:32" ht="28.5">
      <c r="G148" s="88"/>
      <c r="H148" s="88"/>
      <c r="I148" s="63"/>
      <c r="J148" s="43"/>
      <c r="V148" s="38"/>
      <c r="W148" s="38"/>
      <c r="Y148" s="38"/>
      <c r="Z148" s="34"/>
      <c r="AB148" s="29"/>
      <c r="AC148" s="36"/>
      <c r="AD148" s="34"/>
      <c r="AE148" s="64"/>
      <c r="AF148" s="34"/>
    </row>
    <row r="149" spans="7:32" ht="28.5">
      <c r="G149" s="88"/>
      <c r="H149" s="88"/>
      <c r="I149" s="63"/>
      <c r="V149" s="38"/>
      <c r="W149" s="38"/>
      <c r="Y149" s="38"/>
      <c r="AA149" s="36"/>
      <c r="AB149" s="29"/>
      <c r="AC149" s="36"/>
      <c r="AE149" s="64"/>
    </row>
    <row r="150" spans="7:32" ht="28.5">
      <c r="G150" s="88"/>
      <c r="H150" s="88"/>
      <c r="I150" s="63"/>
      <c r="V150" s="38"/>
      <c r="W150" s="38"/>
      <c r="Y150" s="38"/>
      <c r="AA150" s="36"/>
      <c r="AB150" s="29"/>
      <c r="AC150" s="36"/>
      <c r="AE150" s="64"/>
    </row>
    <row r="151" spans="7:32" ht="28.5">
      <c r="G151" s="88"/>
      <c r="H151" s="88"/>
      <c r="I151" s="63"/>
      <c r="V151" s="38"/>
      <c r="W151" s="38"/>
      <c r="Y151" s="38"/>
      <c r="AA151" s="36"/>
      <c r="AB151" s="29"/>
      <c r="AC151" s="36"/>
      <c r="AE151" s="64"/>
    </row>
    <row r="152" spans="7:32" ht="28.5">
      <c r="G152" s="88"/>
      <c r="H152" s="88"/>
      <c r="I152" s="63"/>
      <c r="V152" s="38"/>
      <c r="W152" s="38"/>
      <c r="Y152" s="38"/>
      <c r="AA152" s="36"/>
      <c r="AB152" s="29"/>
      <c r="AC152" s="36"/>
      <c r="AE152" s="64"/>
    </row>
    <row r="153" spans="7:32">
      <c r="G153" s="88"/>
      <c r="H153" s="88"/>
      <c r="I153" s="63"/>
      <c r="V153" s="38"/>
      <c r="W153" s="38"/>
      <c r="X153" s="36"/>
      <c r="Y153" s="38"/>
      <c r="AB153" s="29"/>
      <c r="AC153" s="36"/>
    </row>
    <row r="154" spans="7:32">
      <c r="G154" s="88"/>
      <c r="H154" s="88"/>
      <c r="I154" s="63"/>
      <c r="V154" s="38"/>
      <c r="W154" s="38"/>
      <c r="X154" s="36"/>
      <c r="Y154" s="38"/>
      <c r="AB154" s="29"/>
      <c r="AC154" s="36"/>
    </row>
    <row r="155" spans="7:32">
      <c r="G155" s="88"/>
      <c r="H155" s="88"/>
      <c r="I155" s="63"/>
      <c r="V155" s="38"/>
      <c r="W155" s="38"/>
      <c r="X155" s="36"/>
      <c r="Y155" s="38"/>
      <c r="AB155" s="29"/>
      <c r="AC155" s="36"/>
    </row>
    <row r="156" spans="7:32">
      <c r="G156" s="88"/>
      <c r="H156" s="88"/>
      <c r="I156" s="63"/>
      <c r="V156" s="38"/>
      <c r="W156" s="38"/>
      <c r="X156" s="36"/>
      <c r="Y156" s="38"/>
      <c r="AB156" s="29"/>
      <c r="AC156" s="36"/>
    </row>
    <row r="157" spans="7:32">
      <c r="G157" s="88"/>
      <c r="H157" s="88"/>
      <c r="I157" s="63"/>
      <c r="V157" s="38"/>
      <c r="W157" s="38"/>
      <c r="X157" s="36"/>
      <c r="Y157" s="38"/>
      <c r="AB157" s="29"/>
      <c r="AC157" s="36"/>
    </row>
    <row r="158" spans="7:32">
      <c r="G158" s="88"/>
      <c r="H158" s="88"/>
      <c r="I158" s="63"/>
      <c r="V158" s="38"/>
      <c r="W158" s="38"/>
      <c r="X158" s="36"/>
      <c r="Y158" s="38"/>
      <c r="AB158" s="29"/>
      <c r="AC158" s="36"/>
    </row>
    <row r="159" spans="7:32" ht="28.5">
      <c r="G159" s="88"/>
      <c r="H159" s="88"/>
      <c r="I159" s="63"/>
      <c r="V159" s="38"/>
      <c r="W159" s="38"/>
      <c r="Y159" s="38"/>
      <c r="AA159" s="36"/>
      <c r="AB159" s="29"/>
      <c r="AC159" s="36"/>
      <c r="AE159" s="64"/>
    </row>
    <row r="160" spans="7:32" ht="28.5">
      <c r="G160" s="88"/>
      <c r="H160" s="88"/>
      <c r="I160" s="63"/>
      <c r="V160" s="38"/>
      <c r="W160" s="38"/>
      <c r="Y160" s="38"/>
      <c r="AB160" s="29"/>
      <c r="AC160" s="36"/>
      <c r="AE160" s="64"/>
    </row>
    <row r="161" spans="4:31" ht="28.5">
      <c r="G161" s="88"/>
      <c r="H161" s="88"/>
      <c r="I161" s="63"/>
      <c r="V161" s="38"/>
      <c r="W161" s="38"/>
      <c r="Y161" s="38"/>
      <c r="AB161" s="29"/>
      <c r="AC161" s="36"/>
      <c r="AE161" s="64"/>
    </row>
    <row r="162" spans="4:31">
      <c r="G162" s="88"/>
      <c r="H162" s="88"/>
      <c r="I162" s="63"/>
      <c r="V162" s="38"/>
      <c r="W162" s="38"/>
      <c r="X162" s="36"/>
      <c r="Y162" s="38"/>
      <c r="AB162" s="29"/>
      <c r="AC162" s="36"/>
    </row>
    <row r="163" spans="4:31">
      <c r="G163" s="88"/>
      <c r="H163" s="88"/>
      <c r="I163" s="63"/>
      <c r="V163" s="38"/>
      <c r="W163" s="38"/>
      <c r="X163" s="36"/>
      <c r="Y163" s="38"/>
      <c r="AB163" s="29"/>
      <c r="AC163" s="36"/>
    </row>
    <row r="164" spans="4:31">
      <c r="G164" s="88"/>
      <c r="H164" s="88"/>
      <c r="I164" s="63"/>
      <c r="V164" s="38"/>
      <c r="W164" s="38"/>
      <c r="X164" s="36"/>
      <c r="Y164" s="38"/>
      <c r="AA164" s="36"/>
      <c r="AC164" s="36"/>
    </row>
    <row r="165" spans="4:31" ht="28.5">
      <c r="G165" s="88"/>
      <c r="H165" s="88"/>
      <c r="I165" s="63"/>
      <c r="V165" s="38"/>
      <c r="W165" s="38"/>
      <c r="Y165" s="38"/>
      <c r="AB165" s="29"/>
      <c r="AC165" s="36"/>
      <c r="AE165" s="64"/>
    </row>
    <row r="166" spans="4:31">
      <c r="G166" s="88"/>
      <c r="H166" s="88"/>
      <c r="I166" s="63"/>
      <c r="V166" s="38"/>
      <c r="W166" s="38"/>
      <c r="X166" s="36"/>
      <c r="Y166" s="38"/>
      <c r="AB166" s="29"/>
    </row>
    <row r="167" spans="4:31">
      <c r="G167" s="88"/>
      <c r="H167" s="88"/>
      <c r="I167" s="63"/>
      <c r="V167" s="38"/>
      <c r="W167" s="38"/>
      <c r="X167" s="36"/>
      <c r="Y167" s="38"/>
      <c r="AB167" s="29"/>
    </row>
    <row r="168" spans="4:31" ht="28.5" customHeight="1">
      <c r="E168" s="87"/>
      <c r="G168" s="88"/>
      <c r="H168" s="88"/>
      <c r="I168" s="63"/>
      <c r="V168" s="38"/>
      <c r="W168" s="38"/>
      <c r="X168" s="36"/>
      <c r="Y168" s="38"/>
      <c r="AB168" s="29"/>
    </row>
    <row r="169" spans="4:31">
      <c r="G169" s="88"/>
      <c r="H169" s="88"/>
      <c r="I169" s="63"/>
      <c r="V169" s="38"/>
      <c r="W169" s="38"/>
      <c r="X169" s="36"/>
      <c r="Y169" s="38"/>
      <c r="AB169" s="29"/>
    </row>
    <row r="170" spans="4:31" ht="28.5">
      <c r="G170" s="88"/>
      <c r="H170" s="88"/>
      <c r="I170" s="63"/>
      <c r="V170" s="38"/>
      <c r="W170" s="38"/>
      <c r="Y170" s="38"/>
      <c r="AB170" s="29"/>
      <c r="AC170" s="36"/>
      <c r="AE170" s="64"/>
    </row>
    <row r="171" spans="4:31" ht="28.5" customHeight="1">
      <c r="D171" s="131"/>
      <c r="G171" s="88"/>
      <c r="H171" s="88"/>
      <c r="I171" s="63"/>
      <c r="V171" s="38"/>
      <c r="W171" s="38"/>
      <c r="Y171" s="38"/>
      <c r="AB171" s="29"/>
      <c r="AC171" s="36"/>
      <c r="AE171" s="64"/>
    </row>
    <row r="172" spans="4:31" ht="28.5">
      <c r="H172" s="88"/>
      <c r="I172" s="63"/>
      <c r="V172" s="38"/>
      <c r="W172" s="38"/>
      <c r="Y172" s="38"/>
      <c r="AB172" s="29"/>
      <c r="AC172" s="36"/>
      <c r="AE172" s="64"/>
    </row>
    <row r="173" spans="4:31" ht="28.5">
      <c r="E173" s="87"/>
      <c r="G173" s="88"/>
      <c r="H173" s="88"/>
      <c r="I173" s="63"/>
      <c r="V173" s="38"/>
      <c r="W173" s="38"/>
      <c r="Y173" s="38"/>
      <c r="AB173" s="29"/>
      <c r="AC173" s="36"/>
      <c r="AE173" s="64"/>
    </row>
    <row r="174" spans="4:31" ht="28.5">
      <c r="E174" s="87"/>
      <c r="G174" s="88"/>
      <c r="H174" s="88"/>
      <c r="I174" s="63"/>
      <c r="V174" s="38"/>
      <c r="W174" s="38"/>
      <c r="Y174" s="38"/>
      <c r="AB174" s="29"/>
      <c r="AC174" s="36"/>
      <c r="AE174" s="64"/>
    </row>
    <row r="175" spans="4:31" ht="28.5">
      <c r="G175" s="88"/>
      <c r="H175" s="88"/>
      <c r="I175" s="63"/>
      <c r="V175" s="38"/>
      <c r="W175" s="38"/>
      <c r="Y175" s="38"/>
      <c r="AB175" s="29"/>
      <c r="AC175" s="36"/>
      <c r="AE175" s="64"/>
    </row>
    <row r="176" spans="4:31" ht="28.5">
      <c r="G176" s="88"/>
      <c r="I176" s="63"/>
      <c r="V176" s="38"/>
      <c r="W176" s="38"/>
      <c r="Y176" s="38"/>
      <c r="AB176" s="29"/>
      <c r="AC176" s="36"/>
      <c r="AE176" s="64"/>
    </row>
    <row r="177" spans="5:31" ht="28.5">
      <c r="G177" s="88"/>
      <c r="H177" s="88"/>
      <c r="I177" s="63"/>
      <c r="V177" s="38"/>
      <c r="W177" s="38"/>
      <c r="Y177" s="38"/>
      <c r="AB177" s="29"/>
      <c r="AC177" s="36"/>
      <c r="AE177" s="64"/>
    </row>
    <row r="178" spans="5:31" ht="28.5">
      <c r="E178" s="87"/>
      <c r="G178" s="88"/>
      <c r="H178" s="88"/>
      <c r="I178" s="63"/>
      <c r="V178" s="38"/>
      <c r="W178" s="38"/>
      <c r="Y178" s="38"/>
      <c r="AB178" s="29"/>
      <c r="AC178" s="36"/>
      <c r="AE178" s="64"/>
    </row>
    <row r="179" spans="5:31" ht="28.5">
      <c r="E179" s="87"/>
      <c r="G179" s="88"/>
      <c r="H179" s="88"/>
      <c r="I179" s="63"/>
      <c r="V179" s="38"/>
      <c r="W179" s="38"/>
      <c r="Y179" s="38"/>
      <c r="AB179" s="29"/>
      <c r="AC179" s="36"/>
      <c r="AE179" s="64"/>
    </row>
    <row r="180" spans="5:31" ht="28.5">
      <c r="E180" s="87"/>
      <c r="G180" s="88"/>
      <c r="H180" s="88"/>
      <c r="I180" s="63"/>
      <c r="V180" s="38"/>
      <c r="W180" s="38"/>
      <c r="Y180" s="38"/>
      <c r="AB180" s="29"/>
      <c r="AC180" s="36"/>
      <c r="AE180" s="64"/>
    </row>
    <row r="181" spans="5:31" ht="28.5">
      <c r="G181" s="88"/>
      <c r="H181" s="88"/>
      <c r="I181" s="63"/>
      <c r="V181" s="38"/>
      <c r="W181" s="38"/>
      <c r="Y181" s="38"/>
      <c r="AB181" s="29"/>
      <c r="AC181" s="36"/>
      <c r="AE181" s="64"/>
    </row>
    <row r="182" spans="5:31" ht="28.5">
      <c r="G182" s="88"/>
      <c r="H182" s="88"/>
      <c r="I182" s="63"/>
      <c r="V182" s="38"/>
      <c r="W182" s="38"/>
      <c r="Y182" s="38"/>
      <c r="AB182" s="29"/>
      <c r="AC182" s="36"/>
      <c r="AE182" s="64"/>
    </row>
    <row r="183" spans="5:31" ht="28.5">
      <c r="H183" s="88"/>
      <c r="I183" s="63"/>
      <c r="V183" s="38"/>
      <c r="W183" s="38"/>
      <c r="Y183" s="38"/>
      <c r="AB183" s="29"/>
      <c r="AC183" s="36"/>
      <c r="AE183" s="64"/>
    </row>
    <row r="184" spans="5:31" ht="28.5">
      <c r="H184" s="88"/>
      <c r="I184" s="63"/>
      <c r="V184" s="38"/>
      <c r="W184" s="38"/>
      <c r="Y184" s="38"/>
      <c r="AB184" s="29"/>
      <c r="AC184" s="36"/>
      <c r="AE184" s="64"/>
    </row>
    <row r="185" spans="5:31" ht="28.5">
      <c r="H185" s="88"/>
      <c r="I185" s="63"/>
      <c r="V185" s="38"/>
      <c r="W185" s="38"/>
      <c r="Y185" s="38"/>
      <c r="AB185" s="29"/>
      <c r="AC185" s="36"/>
      <c r="AE185" s="64"/>
    </row>
    <row r="186" spans="5:31" ht="28.5">
      <c r="H186" s="88"/>
      <c r="I186" s="63"/>
      <c r="V186" s="38"/>
      <c r="W186" s="38"/>
      <c r="Y186" s="38"/>
      <c r="AB186" s="29"/>
      <c r="AC186" s="36"/>
      <c r="AE186" s="64"/>
    </row>
    <row r="187" spans="5:31" ht="28.5">
      <c r="G187" s="88"/>
      <c r="I187" s="63"/>
      <c r="U187" s="132"/>
      <c r="V187" s="38"/>
      <c r="W187" s="38"/>
      <c r="Y187" s="38"/>
      <c r="AB187" s="29"/>
      <c r="AC187" s="36"/>
      <c r="AE187" s="64"/>
    </row>
    <row r="188" spans="5:31" ht="28.5">
      <c r="G188" s="88"/>
      <c r="I188" s="63"/>
      <c r="U188" s="132"/>
      <c r="V188" s="38"/>
      <c r="W188" s="38"/>
      <c r="Y188" s="38"/>
      <c r="AB188" s="29"/>
      <c r="AC188" s="36"/>
      <c r="AE188" s="64"/>
    </row>
    <row r="189" spans="5:31" ht="28.5">
      <c r="G189" s="88"/>
      <c r="H189" s="133"/>
      <c r="I189" s="63"/>
      <c r="V189" s="38"/>
      <c r="W189" s="38"/>
      <c r="Y189" s="38"/>
      <c r="AB189" s="29"/>
      <c r="AC189" s="36"/>
      <c r="AE189" s="64"/>
    </row>
    <row r="190" spans="5:31" ht="28.5">
      <c r="G190" s="88"/>
      <c r="H190" s="88"/>
      <c r="I190" s="63"/>
      <c r="V190" s="38"/>
      <c r="W190" s="38"/>
      <c r="Y190" s="38"/>
      <c r="AB190" s="29"/>
      <c r="AC190" s="36"/>
      <c r="AE190" s="64"/>
    </row>
    <row r="191" spans="5:31" ht="28.5">
      <c r="I191" s="63"/>
      <c r="V191" s="38"/>
      <c r="W191" s="38"/>
      <c r="Y191" s="38"/>
      <c r="AB191" s="29"/>
      <c r="AC191" s="36"/>
      <c r="AE191" s="64"/>
    </row>
    <row r="192" spans="5:31" ht="28.5">
      <c r="I192" s="63"/>
      <c r="V192" s="38"/>
      <c r="W192" s="38"/>
      <c r="Y192" s="38"/>
      <c r="AB192" s="29"/>
      <c r="AC192" s="36"/>
      <c r="AE192" s="64"/>
    </row>
    <row r="193" spans="1:31" ht="28.5">
      <c r="I193" s="63"/>
      <c r="V193" s="38"/>
      <c r="W193" s="38"/>
      <c r="Y193" s="38"/>
      <c r="AB193" s="29"/>
      <c r="AC193" s="36"/>
      <c r="AE193" s="64"/>
    </row>
    <row r="194" spans="1:31" ht="28.5">
      <c r="I194" s="63"/>
      <c r="V194" s="38"/>
      <c r="W194" s="38"/>
      <c r="Y194" s="38"/>
      <c r="AB194" s="29"/>
      <c r="AC194" s="36"/>
      <c r="AE194" s="64"/>
    </row>
    <row r="195" spans="1:31" ht="28.5">
      <c r="I195" s="63"/>
      <c r="V195" s="38"/>
      <c r="W195" s="38"/>
      <c r="Y195" s="38"/>
      <c r="AB195" s="29"/>
      <c r="AC195" s="36"/>
      <c r="AE195" s="64"/>
    </row>
    <row r="196" spans="1:31" ht="28.5">
      <c r="I196" s="128"/>
      <c r="V196" s="38"/>
      <c r="W196" s="38"/>
      <c r="Y196" s="38"/>
      <c r="AB196" s="29"/>
      <c r="AC196" s="36"/>
      <c r="AE196" s="64"/>
    </row>
    <row r="197" spans="1:31" ht="28.5">
      <c r="A197" s="78"/>
      <c r="B197" s="78"/>
      <c r="F197" s="78"/>
      <c r="G197" s="54"/>
      <c r="H197" s="54"/>
      <c r="I197" s="63"/>
      <c r="J197" s="129"/>
      <c r="K197" s="54"/>
      <c r="L197" s="54"/>
      <c r="M197" s="54"/>
      <c r="N197" s="79"/>
      <c r="O197" s="54"/>
      <c r="P197" s="80"/>
      <c r="Q197" s="81"/>
      <c r="R197" s="80"/>
      <c r="S197" s="80"/>
      <c r="T197" s="80"/>
      <c r="U197" s="78"/>
      <c r="V197" s="38"/>
      <c r="W197" s="82"/>
      <c r="X197" s="78"/>
      <c r="Y197" s="82"/>
      <c r="Z197" s="70"/>
      <c r="AB197" s="29"/>
      <c r="AC197" s="83"/>
      <c r="AD197" s="70"/>
      <c r="AE197" s="64"/>
    </row>
    <row r="198" spans="1:31" ht="28.5">
      <c r="I198" s="63"/>
      <c r="V198" s="38"/>
      <c r="W198" s="38"/>
      <c r="Y198" s="38"/>
      <c r="AB198" s="29"/>
      <c r="AC198" s="36"/>
      <c r="AE198" s="64"/>
    </row>
    <row r="199" spans="1:31" ht="28.5">
      <c r="I199" s="63"/>
      <c r="V199" s="38"/>
      <c r="W199" s="38"/>
      <c r="Y199" s="38"/>
      <c r="AB199" s="29"/>
      <c r="AC199" s="36"/>
      <c r="AE199" s="64"/>
    </row>
    <row r="200" spans="1:31" ht="28.5">
      <c r="I200" s="63"/>
      <c r="V200" s="38"/>
      <c r="W200" s="38"/>
      <c r="Y200" s="38"/>
      <c r="AB200" s="29"/>
      <c r="AC200" s="36"/>
      <c r="AE200" s="64"/>
    </row>
    <row r="201" spans="1:31" ht="28.5">
      <c r="I201" s="63"/>
      <c r="V201" s="38"/>
      <c r="W201" s="38"/>
      <c r="Y201" s="38"/>
      <c r="AB201" s="29"/>
      <c r="AC201" s="36"/>
      <c r="AE201" s="64"/>
    </row>
    <row r="202" spans="1:31" ht="28.5">
      <c r="I202" s="63"/>
      <c r="V202" s="38"/>
      <c r="W202" s="38"/>
      <c r="Y202" s="38"/>
      <c r="AB202" s="29"/>
      <c r="AC202" s="36"/>
      <c r="AE202" s="64"/>
    </row>
    <row r="203" spans="1:31" ht="28.5">
      <c r="I203" s="63"/>
      <c r="V203" s="38"/>
      <c r="W203" s="38"/>
      <c r="Y203" s="38"/>
      <c r="AB203" s="29"/>
      <c r="AC203" s="36"/>
      <c r="AE203" s="64"/>
    </row>
    <row r="204" spans="1:31" ht="28.5">
      <c r="I204" s="63"/>
      <c r="V204" s="38"/>
      <c r="W204" s="38"/>
      <c r="Y204" s="38"/>
      <c r="AB204" s="29"/>
      <c r="AC204" s="36"/>
      <c r="AE204" s="64"/>
    </row>
    <row r="205" spans="1:31" ht="28.5">
      <c r="I205" s="63"/>
      <c r="V205" s="38"/>
      <c r="W205" s="38"/>
      <c r="Y205" s="38"/>
      <c r="AB205" s="29"/>
      <c r="AC205" s="36"/>
      <c r="AE205" s="64"/>
    </row>
    <row r="206" spans="1:31" ht="28.5">
      <c r="I206" s="63"/>
      <c r="V206" s="38"/>
      <c r="W206" s="38"/>
      <c r="Y206" s="38"/>
      <c r="AB206" s="29"/>
      <c r="AC206" s="36"/>
      <c r="AE206" s="64"/>
    </row>
    <row r="207" spans="1:31" ht="28.5">
      <c r="I207" s="63"/>
      <c r="V207" s="38"/>
      <c r="W207" s="38"/>
      <c r="Y207" s="38"/>
      <c r="AB207" s="29"/>
      <c r="AC207" s="36"/>
      <c r="AE207" s="64"/>
    </row>
    <row r="208" spans="1:31" ht="28.5">
      <c r="I208" s="63"/>
      <c r="V208" s="38"/>
      <c r="W208" s="38"/>
      <c r="Y208" s="38"/>
      <c r="AB208" s="29"/>
      <c r="AC208" s="36"/>
      <c r="AE208" s="64"/>
    </row>
    <row r="209" spans="9:31" ht="28.5">
      <c r="I209" s="63"/>
      <c r="V209" s="38"/>
      <c r="W209" s="38"/>
      <c r="Y209" s="38"/>
      <c r="AB209" s="29"/>
      <c r="AC209" s="36"/>
      <c r="AE209" s="64"/>
    </row>
    <row r="210" spans="9:31" ht="28.5">
      <c r="I210" s="63"/>
      <c r="V210" s="38"/>
      <c r="W210" s="38"/>
      <c r="Y210" s="38"/>
      <c r="AB210" s="29"/>
      <c r="AC210" s="36"/>
      <c r="AE210" s="64"/>
    </row>
    <row r="211" spans="9:31" ht="28.5">
      <c r="I211" s="63"/>
      <c r="V211" s="38"/>
      <c r="W211" s="38"/>
      <c r="Y211" s="38"/>
      <c r="AB211" s="29"/>
      <c r="AC211" s="36"/>
      <c r="AE211" s="64"/>
    </row>
    <row r="212" spans="9:31" ht="28.5">
      <c r="I212" s="63"/>
      <c r="V212" s="38"/>
      <c r="W212" s="38"/>
      <c r="Y212" s="38"/>
      <c r="AB212" s="29"/>
      <c r="AC212" s="36"/>
      <c r="AE212" s="64"/>
    </row>
    <row r="213" spans="9:31" ht="28.5">
      <c r="I213" s="63"/>
      <c r="V213" s="38"/>
      <c r="W213" s="38"/>
      <c r="Y213" s="38"/>
      <c r="AB213" s="29"/>
      <c r="AC213" s="36"/>
      <c r="AE213" s="64"/>
    </row>
    <row r="214" spans="9:31" ht="28.5" customHeight="1">
      <c r="I214" s="63"/>
      <c r="V214" s="38"/>
      <c r="W214" s="38"/>
      <c r="Y214" s="38"/>
      <c r="AB214" s="29"/>
      <c r="AC214" s="36"/>
      <c r="AE214" s="64"/>
    </row>
    <row r="215" spans="9:31" ht="28.5">
      <c r="I215" s="63"/>
      <c r="V215" s="38"/>
      <c r="W215" s="38"/>
      <c r="Y215" s="38"/>
      <c r="AB215" s="29"/>
      <c r="AC215" s="36"/>
      <c r="AE215" s="64"/>
    </row>
    <row r="216" spans="9:31" ht="28.5">
      <c r="I216" s="63"/>
      <c r="W216" s="38"/>
      <c r="Y216" s="38"/>
      <c r="AB216" s="29"/>
      <c r="AC216" s="36"/>
      <c r="AE216" s="64"/>
    </row>
    <row r="217" spans="9:31" ht="28.5">
      <c r="Y217" s="38"/>
      <c r="AB217" s="29"/>
      <c r="AC217" s="36"/>
      <c r="AE217" s="64"/>
    </row>
    <row r="218" spans="9:31" ht="30" customHeight="1">
      <c r="I218" s="63"/>
      <c r="J218" s="43"/>
      <c r="Y218" s="38"/>
      <c r="AB218" s="29"/>
      <c r="AC218" s="36"/>
      <c r="AE218" s="64"/>
    </row>
    <row r="219" spans="9:31">
      <c r="I219" s="63"/>
      <c r="V219" s="38"/>
      <c r="W219" s="38"/>
      <c r="X219" s="36"/>
      <c r="Y219" s="38"/>
      <c r="AB219" s="29"/>
    </row>
    <row r="220" spans="9:31">
      <c r="I220" s="63"/>
      <c r="V220" s="38"/>
      <c r="W220" s="38"/>
      <c r="X220" s="36"/>
      <c r="Y220" s="38"/>
      <c r="AB220" s="29"/>
    </row>
    <row r="221" spans="9:31">
      <c r="I221" s="63"/>
      <c r="V221" s="38"/>
      <c r="W221" s="38"/>
      <c r="X221" s="36"/>
      <c r="Y221" s="38"/>
      <c r="AB221" s="29"/>
    </row>
    <row r="222" spans="9:31">
      <c r="I222" s="63"/>
      <c r="V222" s="38"/>
      <c r="W222" s="38"/>
      <c r="X222" s="36"/>
      <c r="Y222" s="38"/>
      <c r="AB222" s="29"/>
    </row>
    <row r="223" spans="9:31">
      <c r="I223" s="63"/>
      <c r="V223" s="38"/>
      <c r="W223" s="38"/>
      <c r="X223" s="36"/>
      <c r="Y223" s="38"/>
      <c r="AB223" s="29"/>
    </row>
    <row r="224" spans="9:31">
      <c r="I224" s="63"/>
      <c r="V224" s="38"/>
      <c r="W224" s="38"/>
      <c r="X224" s="36"/>
      <c r="Y224" s="38"/>
      <c r="AB224" s="29"/>
    </row>
    <row r="225" spans="9:28">
      <c r="I225" s="63"/>
      <c r="V225" s="38"/>
      <c r="W225" s="38"/>
      <c r="X225" s="36"/>
      <c r="Y225" s="38"/>
      <c r="AB225" s="29"/>
    </row>
    <row r="226" spans="9:28">
      <c r="I226" s="63"/>
      <c r="V226" s="38"/>
      <c r="W226" s="38"/>
      <c r="X226" s="36"/>
      <c r="Y226" s="38"/>
      <c r="AB226" s="29"/>
    </row>
    <row r="227" spans="9:28">
      <c r="I227" s="63"/>
      <c r="V227" s="38"/>
      <c r="W227" s="38"/>
      <c r="X227" s="36"/>
      <c r="Y227" s="38"/>
      <c r="AB227" s="29"/>
    </row>
    <row r="228" spans="9:28">
      <c r="I228" s="63"/>
      <c r="V228" s="38"/>
      <c r="W228" s="38"/>
      <c r="X228" s="36"/>
      <c r="Y228" s="38"/>
      <c r="AB228" s="29"/>
    </row>
    <row r="229" spans="9:28">
      <c r="I229" s="63"/>
      <c r="V229" s="38"/>
      <c r="W229" s="38"/>
      <c r="X229" s="36"/>
      <c r="Y229" s="38"/>
      <c r="AB229" s="29"/>
    </row>
    <row r="230" spans="9:28">
      <c r="I230" s="63"/>
      <c r="V230" s="38"/>
      <c r="W230" s="38"/>
      <c r="X230" s="36"/>
      <c r="Y230" s="38"/>
      <c r="AB230" s="29"/>
    </row>
    <row r="231" spans="9:28">
      <c r="I231" s="63"/>
      <c r="V231" s="38"/>
      <c r="W231" s="38"/>
      <c r="X231" s="36"/>
      <c r="Y231" s="38"/>
      <c r="AB231" s="29"/>
    </row>
    <row r="232" spans="9:28">
      <c r="I232" s="63"/>
      <c r="V232" s="38"/>
      <c r="W232" s="38"/>
      <c r="X232" s="36"/>
      <c r="Y232" s="38"/>
      <c r="AB232" s="29"/>
    </row>
    <row r="233" spans="9:28">
      <c r="I233" s="63"/>
      <c r="V233" s="38"/>
      <c r="W233" s="38"/>
      <c r="X233" s="36"/>
      <c r="Y233" s="38"/>
      <c r="AB233" s="29"/>
    </row>
    <row r="234" spans="9:28">
      <c r="I234" s="63"/>
      <c r="V234" s="38"/>
      <c r="W234" s="38"/>
      <c r="X234" s="36"/>
      <c r="Y234" s="38"/>
      <c r="AB234" s="29"/>
    </row>
    <row r="235" spans="9:28">
      <c r="I235" s="63"/>
      <c r="V235" s="38"/>
      <c r="W235" s="38"/>
      <c r="X235" s="36"/>
      <c r="Y235" s="38"/>
      <c r="AB235" s="29"/>
    </row>
    <row r="236" spans="9:28">
      <c r="I236" s="63"/>
      <c r="V236" s="38"/>
      <c r="W236" s="38"/>
      <c r="X236" s="36"/>
      <c r="Y236" s="38"/>
      <c r="AB236" s="29"/>
    </row>
    <row r="237" spans="9:28">
      <c r="I237" s="63"/>
      <c r="V237" s="38"/>
      <c r="W237" s="38"/>
      <c r="X237" s="36"/>
      <c r="Y237" s="38"/>
      <c r="AB237" s="29"/>
    </row>
    <row r="238" spans="9:28">
      <c r="I238" s="63"/>
      <c r="V238" s="38"/>
      <c r="W238" s="38"/>
      <c r="X238" s="36"/>
      <c r="Y238" s="38"/>
      <c r="AB238" s="29"/>
    </row>
    <row r="239" spans="9:28">
      <c r="I239" s="63"/>
      <c r="V239" s="38"/>
      <c r="W239" s="38"/>
      <c r="X239" s="36"/>
      <c r="Y239" s="38"/>
      <c r="AB239" s="29"/>
    </row>
    <row r="240" spans="9:28">
      <c r="I240" s="63"/>
      <c r="V240" s="38"/>
      <c r="W240" s="38"/>
      <c r="X240" s="36"/>
      <c r="Y240" s="38"/>
      <c r="AB240" s="29"/>
    </row>
    <row r="241" spans="9:28">
      <c r="I241" s="63"/>
      <c r="V241" s="38"/>
      <c r="W241" s="38"/>
      <c r="X241" s="36"/>
      <c r="Y241" s="38"/>
      <c r="AB241" s="29"/>
    </row>
    <row r="242" spans="9:28">
      <c r="I242" s="63"/>
      <c r="V242" s="38"/>
      <c r="W242" s="38"/>
      <c r="X242" s="36"/>
      <c r="Y242" s="38"/>
      <c r="AB242" s="29"/>
    </row>
    <row r="243" spans="9:28">
      <c r="I243" s="63"/>
      <c r="V243" s="38"/>
      <c r="W243" s="38"/>
      <c r="X243" s="36"/>
      <c r="Y243" s="38"/>
      <c r="AB243" s="29"/>
    </row>
    <row r="244" spans="9:28">
      <c r="I244" s="63"/>
      <c r="V244" s="38"/>
      <c r="W244" s="38"/>
      <c r="X244" s="36"/>
      <c r="Y244" s="38"/>
      <c r="AB244" s="29"/>
    </row>
    <row r="245" spans="9:28">
      <c r="I245" s="63"/>
      <c r="V245" s="38"/>
      <c r="W245" s="38"/>
      <c r="X245" s="36"/>
      <c r="Y245" s="38"/>
      <c r="AB245" s="29"/>
    </row>
    <row r="246" spans="9:28">
      <c r="I246" s="63"/>
      <c r="V246" s="38"/>
      <c r="W246" s="38"/>
      <c r="X246" s="36"/>
      <c r="Y246" s="38"/>
      <c r="AB246" s="29"/>
    </row>
    <row r="247" spans="9:28">
      <c r="I247" s="63"/>
      <c r="V247" s="38"/>
      <c r="W247" s="38"/>
      <c r="X247" s="36"/>
      <c r="Y247" s="38"/>
      <c r="AB247" s="29"/>
    </row>
    <row r="248" spans="9:28">
      <c r="I248" s="63"/>
      <c r="V248" s="38"/>
      <c r="W248" s="38"/>
      <c r="X248" s="36"/>
      <c r="Y248" s="38"/>
      <c r="AB248" s="29"/>
    </row>
    <row r="249" spans="9:28">
      <c r="I249" s="63"/>
      <c r="V249" s="38"/>
      <c r="W249" s="38"/>
      <c r="X249" s="36"/>
      <c r="Y249" s="38"/>
      <c r="AB249" s="29"/>
    </row>
    <row r="250" spans="9:28">
      <c r="I250" s="63"/>
      <c r="V250" s="38"/>
      <c r="W250" s="38"/>
      <c r="X250" s="36"/>
      <c r="Y250" s="38"/>
      <c r="AB250" s="29"/>
    </row>
    <row r="251" spans="9:28">
      <c r="I251" s="63"/>
      <c r="V251" s="38"/>
      <c r="W251" s="38"/>
      <c r="X251" s="36"/>
      <c r="Y251" s="38"/>
      <c r="AB251" s="29"/>
    </row>
    <row r="252" spans="9:28">
      <c r="I252" s="63"/>
      <c r="V252" s="38"/>
      <c r="W252" s="38"/>
      <c r="X252" s="36"/>
      <c r="Y252" s="38"/>
      <c r="AB252" s="29"/>
    </row>
    <row r="253" spans="9:28">
      <c r="I253" s="63"/>
      <c r="V253" s="38"/>
      <c r="W253" s="38"/>
      <c r="X253" s="36"/>
      <c r="Y253" s="38"/>
      <c r="AB253" s="29"/>
    </row>
    <row r="254" spans="9:28">
      <c r="I254" s="63"/>
      <c r="V254" s="38"/>
      <c r="W254" s="38"/>
      <c r="X254" s="36"/>
      <c r="Y254" s="38"/>
      <c r="AB254" s="29"/>
    </row>
    <row r="255" spans="9:28">
      <c r="I255" s="63"/>
      <c r="V255" s="38"/>
      <c r="W255" s="38"/>
      <c r="X255" s="36"/>
      <c r="Y255" s="38"/>
      <c r="AB255" s="29"/>
    </row>
    <row r="256" spans="9:28">
      <c r="I256" s="63"/>
      <c r="V256" s="38"/>
      <c r="W256" s="38"/>
      <c r="X256" s="36"/>
      <c r="Y256" s="38"/>
      <c r="AB256" s="29"/>
    </row>
    <row r="257" spans="9:28">
      <c r="I257" s="63"/>
      <c r="V257" s="38"/>
      <c r="W257" s="38"/>
      <c r="X257" s="36"/>
      <c r="Y257" s="38"/>
      <c r="AB257" s="29"/>
    </row>
    <row r="258" spans="9:28">
      <c r="I258" s="63"/>
      <c r="V258" s="38"/>
      <c r="W258" s="38"/>
      <c r="X258" s="36"/>
      <c r="Y258" s="38"/>
      <c r="AB258" s="29"/>
    </row>
    <row r="259" spans="9:28">
      <c r="I259" s="63"/>
      <c r="V259" s="38"/>
      <c r="W259" s="38"/>
      <c r="X259" s="36"/>
      <c r="Y259" s="38"/>
      <c r="AB259" s="29"/>
    </row>
    <row r="260" spans="9:28">
      <c r="I260" s="63"/>
      <c r="V260" s="38"/>
      <c r="W260" s="38"/>
      <c r="X260" s="36"/>
      <c r="Y260" s="38"/>
      <c r="AB260" s="29"/>
    </row>
    <row r="261" spans="9:28">
      <c r="I261" s="63"/>
      <c r="V261" s="38"/>
      <c r="W261" s="38"/>
      <c r="X261" s="36"/>
      <c r="Y261" s="38"/>
      <c r="AB261" s="29"/>
    </row>
    <row r="262" spans="9:28">
      <c r="I262" s="63"/>
      <c r="V262" s="38"/>
      <c r="W262" s="38"/>
      <c r="X262" s="36"/>
      <c r="Y262" s="38"/>
      <c r="AB262" s="29"/>
    </row>
    <row r="263" spans="9:28">
      <c r="I263" s="63"/>
      <c r="V263" s="38"/>
      <c r="W263" s="38"/>
      <c r="X263" s="36"/>
      <c r="Y263" s="38"/>
      <c r="AB263" s="29"/>
    </row>
    <row r="264" spans="9:28">
      <c r="I264" s="63"/>
      <c r="V264" s="38"/>
      <c r="W264" s="38"/>
      <c r="X264" s="36"/>
      <c r="Y264" s="38"/>
      <c r="AB264" s="29"/>
    </row>
    <row r="265" spans="9:28">
      <c r="I265" s="63"/>
      <c r="V265" s="38"/>
      <c r="W265" s="38"/>
      <c r="X265" s="36"/>
      <c r="Y265" s="38"/>
      <c r="AB265" s="29"/>
    </row>
    <row r="266" spans="9:28">
      <c r="I266" s="63"/>
      <c r="V266" s="38"/>
      <c r="W266" s="38"/>
      <c r="X266" s="36"/>
      <c r="Y266" s="38"/>
      <c r="AB266" s="29"/>
    </row>
    <row r="267" spans="9:28">
      <c r="I267" s="63"/>
      <c r="V267" s="38"/>
      <c r="W267" s="38"/>
      <c r="X267" s="36"/>
      <c r="Y267" s="38"/>
      <c r="AB267" s="29"/>
    </row>
    <row r="268" spans="9:28">
      <c r="I268" s="63"/>
      <c r="V268" s="38"/>
      <c r="W268" s="38"/>
      <c r="X268" s="36"/>
      <c r="Y268" s="38"/>
      <c r="AB268" s="29"/>
    </row>
    <row r="269" spans="9:28">
      <c r="I269" s="63"/>
      <c r="V269" s="38"/>
      <c r="W269" s="38"/>
      <c r="X269" s="36"/>
      <c r="Y269" s="38"/>
      <c r="AB269" s="29"/>
    </row>
    <row r="270" spans="9:28">
      <c r="I270" s="63"/>
      <c r="V270" s="38"/>
      <c r="W270" s="38"/>
      <c r="X270" s="36"/>
      <c r="Y270" s="38"/>
      <c r="AB270" s="29"/>
    </row>
    <row r="271" spans="9:28">
      <c r="I271" s="63"/>
      <c r="V271" s="38"/>
      <c r="W271" s="38"/>
      <c r="X271" s="36"/>
      <c r="Y271" s="38"/>
      <c r="AB271" s="29"/>
    </row>
    <row r="272" spans="9:28">
      <c r="I272" s="63"/>
      <c r="V272" s="38"/>
      <c r="W272" s="38"/>
      <c r="X272" s="36"/>
      <c r="Y272" s="38"/>
      <c r="AB272" s="29"/>
    </row>
    <row r="273" spans="9:28">
      <c r="I273" s="63"/>
      <c r="V273" s="38"/>
      <c r="W273" s="38"/>
      <c r="X273" s="36"/>
      <c r="Y273" s="38"/>
      <c r="AB273" s="29"/>
    </row>
    <row r="274" spans="9:28">
      <c r="I274" s="63"/>
      <c r="V274" s="38"/>
      <c r="W274" s="38"/>
      <c r="X274" s="36"/>
      <c r="Y274" s="38"/>
      <c r="AB274" s="29"/>
    </row>
    <row r="275" spans="9:28">
      <c r="I275" s="63"/>
      <c r="V275" s="38"/>
      <c r="W275" s="38"/>
      <c r="X275" s="36"/>
      <c r="Y275" s="38"/>
      <c r="AB275" s="29"/>
    </row>
    <row r="276" spans="9:28">
      <c r="I276" s="63"/>
      <c r="V276" s="38"/>
      <c r="W276" s="38"/>
      <c r="X276" s="36"/>
      <c r="Y276" s="38"/>
      <c r="AB276" s="29"/>
    </row>
    <row r="277" spans="9:28">
      <c r="I277" s="63"/>
      <c r="V277" s="38"/>
      <c r="W277" s="38"/>
      <c r="X277" s="36"/>
      <c r="Y277" s="38"/>
      <c r="AB277" s="29"/>
    </row>
    <row r="278" spans="9:28">
      <c r="I278" s="63"/>
      <c r="V278" s="38"/>
      <c r="W278" s="38"/>
      <c r="X278" s="36"/>
      <c r="Y278" s="38"/>
      <c r="AB278" s="29"/>
    </row>
    <row r="279" spans="9:28">
      <c r="I279" s="63"/>
      <c r="V279" s="38"/>
      <c r="W279" s="38"/>
      <c r="X279" s="36"/>
      <c r="Y279" s="38"/>
      <c r="AB279" s="29"/>
    </row>
    <row r="280" spans="9:28">
      <c r="I280" s="63"/>
      <c r="V280" s="38"/>
      <c r="W280" s="38"/>
      <c r="X280" s="36"/>
      <c r="Y280" s="38"/>
      <c r="AB280" s="29"/>
    </row>
    <row r="281" spans="9:28">
      <c r="I281" s="63"/>
      <c r="V281" s="38"/>
      <c r="W281" s="38"/>
      <c r="X281" s="36"/>
      <c r="Y281" s="38"/>
      <c r="AB281" s="29"/>
    </row>
    <row r="282" spans="9:28">
      <c r="I282" s="63"/>
      <c r="V282" s="38"/>
      <c r="W282" s="38"/>
      <c r="X282" s="36"/>
      <c r="Y282" s="38"/>
      <c r="AB282" s="29"/>
    </row>
    <row r="283" spans="9:28">
      <c r="I283" s="63"/>
      <c r="V283" s="38"/>
      <c r="W283" s="38"/>
      <c r="X283" s="36"/>
      <c r="Y283" s="38"/>
      <c r="AB283" s="29"/>
    </row>
    <row r="284" spans="9:28">
      <c r="I284" s="63"/>
      <c r="V284" s="38"/>
      <c r="W284" s="38"/>
      <c r="X284" s="36"/>
      <c r="Y284" s="38"/>
      <c r="AB284" s="29"/>
    </row>
    <row r="285" spans="9:28">
      <c r="I285" s="63"/>
      <c r="V285" s="38"/>
      <c r="W285" s="38"/>
      <c r="X285" s="36"/>
      <c r="Y285" s="38"/>
      <c r="AB285" s="29"/>
    </row>
    <row r="286" spans="9:28">
      <c r="I286" s="63"/>
      <c r="V286" s="38"/>
      <c r="W286" s="38"/>
      <c r="X286" s="36"/>
      <c r="Y286" s="38"/>
      <c r="AB286" s="29"/>
    </row>
    <row r="287" spans="9:28">
      <c r="I287" s="63"/>
      <c r="V287" s="38"/>
      <c r="W287" s="38"/>
      <c r="X287" s="36"/>
      <c r="Y287" s="38"/>
      <c r="AB287" s="29"/>
    </row>
    <row r="288" spans="9:28">
      <c r="I288" s="63"/>
      <c r="V288" s="38"/>
      <c r="W288" s="38"/>
      <c r="X288" s="36"/>
      <c r="Y288" s="38"/>
      <c r="AB288" s="29"/>
    </row>
    <row r="289" spans="9:28">
      <c r="I289" s="63"/>
      <c r="V289" s="38"/>
      <c r="W289" s="38"/>
      <c r="X289" s="36"/>
      <c r="Y289" s="38"/>
      <c r="AB289" s="29"/>
    </row>
    <row r="290" spans="9:28">
      <c r="I290" s="63"/>
      <c r="V290" s="38"/>
      <c r="W290" s="38"/>
      <c r="X290" s="36"/>
      <c r="Y290" s="38"/>
      <c r="AB290" s="29"/>
    </row>
    <row r="291" spans="9:28">
      <c r="I291" s="63"/>
      <c r="V291" s="38"/>
      <c r="W291" s="38"/>
      <c r="X291" s="36"/>
      <c r="Y291" s="38"/>
      <c r="AB291" s="29"/>
    </row>
    <row r="292" spans="9:28">
      <c r="I292" s="63"/>
      <c r="V292" s="38"/>
      <c r="W292" s="38"/>
      <c r="X292" s="36"/>
      <c r="Y292" s="38"/>
      <c r="AB292" s="29"/>
    </row>
    <row r="293" spans="9:28">
      <c r="I293" s="63"/>
      <c r="V293" s="38"/>
      <c r="W293" s="38"/>
      <c r="X293" s="36"/>
      <c r="Y293" s="38"/>
      <c r="AB293" s="29"/>
    </row>
    <row r="294" spans="9:28">
      <c r="I294" s="63"/>
      <c r="V294" s="38"/>
      <c r="W294" s="38"/>
      <c r="X294" s="36"/>
      <c r="Y294" s="38"/>
      <c r="AB294" s="29"/>
    </row>
    <row r="295" spans="9:28">
      <c r="I295" s="63"/>
      <c r="V295" s="38"/>
      <c r="W295" s="38"/>
      <c r="X295" s="36"/>
      <c r="Y295" s="38"/>
      <c r="AB295" s="29"/>
    </row>
    <row r="296" spans="9:28">
      <c r="I296" s="63"/>
      <c r="V296" s="38"/>
      <c r="W296" s="38"/>
      <c r="X296" s="36"/>
      <c r="Y296" s="38"/>
      <c r="AB296" s="29"/>
    </row>
    <row r="297" spans="9:28">
      <c r="I297" s="63"/>
      <c r="V297" s="38"/>
      <c r="W297" s="38"/>
      <c r="X297" s="36"/>
      <c r="Y297" s="38"/>
      <c r="AB297" s="29"/>
    </row>
    <row r="298" spans="9:28">
      <c r="I298" s="63"/>
      <c r="V298" s="38"/>
      <c r="W298" s="38"/>
      <c r="X298" s="36"/>
      <c r="Y298" s="38"/>
      <c r="AB298" s="29"/>
    </row>
    <row r="299" spans="9:28">
      <c r="I299" s="63"/>
      <c r="V299" s="38"/>
      <c r="W299" s="38"/>
      <c r="X299" s="36"/>
      <c r="Y299" s="38"/>
      <c r="AB299" s="29"/>
    </row>
    <row r="300" spans="9:28">
      <c r="I300" s="63"/>
      <c r="V300" s="38"/>
      <c r="W300" s="38"/>
      <c r="X300" s="36"/>
      <c r="Y300" s="38"/>
      <c r="AB300" s="29"/>
    </row>
    <row r="301" spans="9:28">
      <c r="I301" s="63"/>
      <c r="V301" s="38"/>
      <c r="W301" s="38"/>
      <c r="X301" s="36"/>
      <c r="Y301" s="38"/>
      <c r="AB301" s="29"/>
    </row>
    <row r="302" spans="9:28">
      <c r="I302" s="63"/>
      <c r="V302" s="38"/>
      <c r="W302" s="38"/>
      <c r="X302" s="36"/>
      <c r="Y302" s="38"/>
      <c r="AB302" s="29"/>
    </row>
    <row r="303" spans="9:28">
      <c r="I303" s="63"/>
      <c r="V303" s="38"/>
      <c r="W303" s="38"/>
      <c r="X303" s="36"/>
      <c r="Y303" s="38"/>
      <c r="AB303" s="29"/>
    </row>
    <row r="304" spans="9:28">
      <c r="I304" s="63"/>
      <c r="V304" s="38"/>
      <c r="W304" s="38"/>
      <c r="X304" s="36"/>
      <c r="Y304" s="38"/>
      <c r="AB304" s="29"/>
    </row>
    <row r="305" spans="9:28">
      <c r="I305" s="63"/>
      <c r="V305" s="38"/>
      <c r="W305" s="38"/>
      <c r="X305" s="36"/>
      <c r="Y305" s="38"/>
      <c r="AB305" s="29"/>
    </row>
    <row r="306" spans="9:28">
      <c r="I306" s="63"/>
      <c r="V306" s="38"/>
      <c r="W306" s="38"/>
      <c r="X306" s="36"/>
      <c r="Y306" s="38"/>
      <c r="AB306" s="29"/>
    </row>
    <row r="307" spans="9:28">
      <c r="I307" s="63"/>
      <c r="V307" s="38"/>
      <c r="W307" s="38"/>
      <c r="X307" s="36"/>
      <c r="Y307" s="38"/>
      <c r="AB307" s="29"/>
    </row>
    <row r="308" spans="9:28">
      <c r="I308" s="63"/>
      <c r="V308" s="38"/>
      <c r="W308" s="38"/>
      <c r="X308" s="36"/>
      <c r="Y308" s="38"/>
      <c r="AB308" s="29"/>
    </row>
    <row r="309" spans="9:28">
      <c r="I309" s="63"/>
      <c r="V309" s="38"/>
      <c r="W309" s="38"/>
      <c r="X309" s="36"/>
      <c r="Y309" s="38"/>
      <c r="AB309" s="29"/>
    </row>
    <row r="310" spans="9:28">
      <c r="I310" s="63"/>
      <c r="V310" s="38"/>
      <c r="W310" s="38"/>
      <c r="X310" s="36"/>
      <c r="Y310" s="38"/>
      <c r="AB310" s="29"/>
    </row>
    <row r="311" spans="9:28">
      <c r="I311" s="63"/>
      <c r="V311" s="38"/>
      <c r="W311" s="38"/>
      <c r="X311" s="36"/>
      <c r="Y311" s="38"/>
      <c r="AB311" s="29"/>
    </row>
    <row r="312" spans="9:28">
      <c r="I312" s="63"/>
      <c r="V312" s="38"/>
      <c r="W312" s="38"/>
      <c r="X312" s="36"/>
      <c r="Y312" s="38"/>
      <c r="AB312" s="29"/>
    </row>
    <row r="313" spans="9:28">
      <c r="I313" s="63"/>
      <c r="V313" s="38"/>
      <c r="W313" s="38"/>
      <c r="X313" s="36"/>
      <c r="Y313" s="38"/>
      <c r="AB313" s="29"/>
    </row>
    <row r="314" spans="9:28">
      <c r="I314" s="63"/>
      <c r="V314" s="38"/>
      <c r="W314" s="38"/>
      <c r="X314" s="36"/>
      <c r="Y314" s="38"/>
      <c r="AB314" s="29"/>
    </row>
    <row r="315" spans="9:28">
      <c r="I315" s="63"/>
      <c r="V315" s="38"/>
      <c r="W315" s="38"/>
      <c r="X315" s="36"/>
      <c r="Y315" s="38"/>
      <c r="AB315" s="29"/>
    </row>
    <row r="316" spans="9:28">
      <c r="I316" s="63"/>
      <c r="V316" s="38"/>
      <c r="W316" s="38"/>
      <c r="X316" s="36"/>
      <c r="Y316" s="38"/>
      <c r="AB316" s="29"/>
    </row>
    <row r="317" spans="9:28">
      <c r="I317" s="63"/>
      <c r="V317" s="38"/>
      <c r="W317" s="38"/>
      <c r="X317" s="36"/>
      <c r="Y317" s="38"/>
      <c r="AB317" s="29"/>
    </row>
    <row r="318" spans="9:28">
      <c r="I318" s="63"/>
      <c r="V318" s="38"/>
      <c r="W318" s="38"/>
      <c r="X318" s="36"/>
      <c r="Y318" s="38"/>
      <c r="AB318" s="29"/>
    </row>
    <row r="319" spans="9:28">
      <c r="I319" s="63"/>
      <c r="V319" s="38"/>
      <c r="W319" s="38"/>
      <c r="X319" s="36"/>
      <c r="Y319" s="38"/>
      <c r="AB319" s="29"/>
    </row>
    <row r="320" spans="9:28">
      <c r="I320" s="63"/>
      <c r="V320" s="38"/>
      <c r="W320" s="38"/>
      <c r="X320" s="36"/>
      <c r="Y320" s="38"/>
      <c r="AB320" s="29"/>
    </row>
    <row r="321" spans="9:28">
      <c r="I321" s="63"/>
      <c r="V321" s="38"/>
      <c r="W321" s="38"/>
      <c r="X321" s="36"/>
      <c r="Y321" s="38"/>
      <c r="AB321" s="29"/>
    </row>
    <row r="322" spans="9:28">
      <c r="I322" s="63"/>
      <c r="V322" s="38"/>
      <c r="W322" s="38"/>
      <c r="X322" s="36"/>
      <c r="Y322" s="38"/>
      <c r="AB322" s="29"/>
    </row>
    <row r="323" spans="9:28">
      <c r="I323" s="63"/>
      <c r="V323" s="38"/>
      <c r="W323" s="38"/>
      <c r="X323" s="36"/>
      <c r="Y323" s="38"/>
      <c r="AB323" s="29"/>
    </row>
    <row r="324" spans="9:28">
      <c r="I324" s="63"/>
      <c r="V324" s="38"/>
      <c r="W324" s="38"/>
      <c r="X324" s="36"/>
      <c r="Y324" s="38"/>
      <c r="AB324" s="29"/>
    </row>
    <row r="325" spans="9:28">
      <c r="I325" s="63"/>
      <c r="V325" s="38"/>
      <c r="W325" s="38"/>
      <c r="X325" s="36"/>
      <c r="Y325" s="38"/>
      <c r="AB325" s="29"/>
    </row>
    <row r="326" spans="9:28">
      <c r="I326" s="63"/>
      <c r="V326" s="38"/>
      <c r="W326" s="38"/>
      <c r="X326" s="36"/>
      <c r="Y326" s="38"/>
      <c r="AB326" s="29"/>
    </row>
    <row r="327" spans="9:28">
      <c r="I327" s="63"/>
      <c r="V327" s="38"/>
      <c r="W327" s="38"/>
      <c r="X327" s="36"/>
      <c r="Y327" s="38"/>
      <c r="AB327" s="29"/>
    </row>
    <row r="328" spans="9:28">
      <c r="I328" s="63"/>
      <c r="V328" s="38"/>
      <c r="W328" s="38"/>
      <c r="X328" s="36"/>
      <c r="Y328" s="38"/>
      <c r="AB328" s="29"/>
    </row>
    <row r="329" spans="9:28">
      <c r="I329" s="63"/>
      <c r="V329" s="38"/>
      <c r="W329" s="38"/>
      <c r="X329" s="36"/>
      <c r="Y329" s="38"/>
      <c r="AB329" s="29"/>
    </row>
    <row r="330" spans="9:28">
      <c r="I330" s="63"/>
      <c r="V330" s="38"/>
      <c r="W330" s="38"/>
      <c r="X330" s="36"/>
      <c r="Y330" s="38"/>
      <c r="AB330" s="29"/>
    </row>
    <row r="331" spans="9:28">
      <c r="I331" s="63"/>
      <c r="V331" s="38"/>
      <c r="W331" s="38"/>
      <c r="X331" s="36"/>
      <c r="Y331" s="38"/>
      <c r="AB331" s="29"/>
    </row>
    <row r="332" spans="9:28">
      <c r="I332" s="63"/>
      <c r="V332" s="38"/>
      <c r="W332" s="38"/>
      <c r="X332" s="36"/>
      <c r="Y332" s="38"/>
      <c r="AB332" s="29"/>
    </row>
    <row r="333" spans="9:28">
      <c r="I333" s="63"/>
      <c r="V333" s="38"/>
      <c r="W333" s="38"/>
      <c r="X333" s="36"/>
      <c r="Y333" s="38"/>
      <c r="AB333" s="29"/>
    </row>
    <row r="334" spans="9:28">
      <c r="I334" s="63"/>
      <c r="V334" s="38"/>
      <c r="W334" s="38"/>
      <c r="X334" s="36"/>
      <c r="Y334" s="38"/>
      <c r="AB334" s="29"/>
    </row>
    <row r="335" spans="9:28">
      <c r="I335" s="63"/>
      <c r="V335" s="38"/>
      <c r="W335" s="38"/>
      <c r="X335" s="36"/>
      <c r="Y335" s="38"/>
      <c r="AB335" s="29"/>
    </row>
    <row r="336" spans="9:28">
      <c r="I336" s="63"/>
      <c r="V336" s="38"/>
      <c r="W336" s="38"/>
      <c r="X336" s="36"/>
      <c r="Y336" s="38"/>
      <c r="AB336" s="29"/>
    </row>
    <row r="337" spans="9:28">
      <c r="I337" s="63"/>
      <c r="V337" s="38"/>
      <c r="W337" s="38"/>
      <c r="X337" s="36"/>
      <c r="Y337" s="38"/>
      <c r="AB337" s="29"/>
    </row>
    <row r="338" spans="9:28">
      <c r="I338" s="63"/>
      <c r="V338" s="38"/>
      <c r="W338" s="38"/>
      <c r="X338" s="36"/>
      <c r="Y338" s="38"/>
      <c r="AB338" s="29"/>
    </row>
    <row r="339" spans="9:28">
      <c r="I339" s="63"/>
      <c r="V339" s="38"/>
      <c r="W339" s="38"/>
      <c r="X339" s="36"/>
      <c r="Y339" s="38"/>
      <c r="AB339" s="29"/>
    </row>
    <row r="340" spans="9:28">
      <c r="I340" s="63"/>
      <c r="V340" s="38"/>
      <c r="W340" s="38"/>
      <c r="X340" s="36"/>
      <c r="Y340" s="38"/>
      <c r="AB340" s="29"/>
    </row>
    <row r="341" spans="9:28">
      <c r="I341" s="63"/>
      <c r="V341" s="38"/>
      <c r="W341" s="38"/>
      <c r="X341" s="36"/>
      <c r="Y341" s="38"/>
      <c r="AB341" s="29"/>
    </row>
    <row r="342" spans="9:28">
      <c r="I342" s="63"/>
      <c r="V342" s="38"/>
      <c r="W342" s="38"/>
      <c r="X342" s="36"/>
      <c r="Y342" s="38"/>
      <c r="AB342" s="29"/>
    </row>
    <row r="343" spans="9:28">
      <c r="I343" s="63"/>
      <c r="V343" s="38"/>
      <c r="W343" s="38"/>
      <c r="X343" s="36"/>
      <c r="Y343" s="38"/>
      <c r="AB343" s="29"/>
    </row>
    <row r="344" spans="9:28">
      <c r="I344" s="63"/>
      <c r="V344" s="38"/>
      <c r="W344" s="38"/>
      <c r="X344" s="36"/>
      <c r="Y344" s="38"/>
      <c r="AB344" s="29"/>
    </row>
    <row r="345" spans="9:28">
      <c r="I345" s="63"/>
      <c r="V345" s="38"/>
      <c r="W345" s="38"/>
      <c r="X345" s="36"/>
      <c r="Y345" s="38"/>
      <c r="AB345" s="29"/>
    </row>
    <row r="346" spans="9:28">
      <c r="I346" s="63"/>
      <c r="V346" s="38"/>
      <c r="W346" s="38"/>
      <c r="X346" s="36"/>
      <c r="Y346" s="38"/>
      <c r="AB346" s="29"/>
    </row>
    <row r="347" spans="9:28">
      <c r="I347" s="63"/>
      <c r="V347" s="38"/>
      <c r="W347" s="38"/>
      <c r="X347" s="36"/>
      <c r="Y347" s="38"/>
      <c r="AB347" s="29"/>
    </row>
    <row r="348" spans="9:28">
      <c r="I348" s="63"/>
      <c r="V348" s="38"/>
      <c r="W348" s="38"/>
      <c r="X348" s="36"/>
      <c r="Y348" s="38"/>
      <c r="AB348" s="29"/>
    </row>
    <row r="349" spans="9:28">
      <c r="I349" s="63"/>
      <c r="V349" s="38"/>
      <c r="W349" s="38"/>
      <c r="X349" s="36"/>
      <c r="Y349" s="38"/>
      <c r="AB349" s="29"/>
    </row>
    <row r="350" spans="9:28">
      <c r="I350" s="63"/>
      <c r="V350" s="38"/>
      <c r="W350" s="38"/>
      <c r="X350" s="36"/>
      <c r="Y350" s="38"/>
      <c r="AB350" s="29"/>
    </row>
    <row r="351" spans="9:28">
      <c r="I351" s="63"/>
      <c r="V351" s="38"/>
      <c r="W351" s="38"/>
      <c r="X351" s="36"/>
      <c r="Y351" s="38"/>
      <c r="AB351" s="29"/>
    </row>
    <row r="352" spans="9:28">
      <c r="I352" s="63"/>
      <c r="V352" s="38"/>
      <c r="W352" s="38"/>
      <c r="X352" s="36"/>
      <c r="Y352" s="38"/>
      <c r="AB352" s="29"/>
    </row>
    <row r="353" spans="9:28">
      <c r="I353" s="63"/>
      <c r="V353" s="38"/>
      <c r="W353" s="38"/>
      <c r="X353" s="36"/>
      <c r="Y353" s="38"/>
      <c r="AB353" s="29"/>
    </row>
    <row r="354" spans="9:28">
      <c r="I354" s="63"/>
      <c r="V354" s="38"/>
      <c r="W354" s="38"/>
      <c r="X354" s="36"/>
      <c r="Y354" s="38"/>
      <c r="AB354" s="29"/>
    </row>
    <row r="355" spans="9:28">
      <c r="I355" s="63"/>
      <c r="V355" s="38"/>
      <c r="W355" s="38"/>
      <c r="X355" s="36"/>
      <c r="Y355" s="38"/>
      <c r="AB355" s="29"/>
    </row>
    <row r="356" spans="9:28">
      <c r="I356" s="63"/>
      <c r="V356" s="38"/>
      <c r="W356" s="38"/>
      <c r="X356" s="36"/>
      <c r="Y356" s="38"/>
      <c r="AB356" s="29"/>
    </row>
    <row r="357" spans="9:28">
      <c r="I357" s="63"/>
      <c r="V357" s="38"/>
      <c r="W357" s="38"/>
      <c r="X357" s="36"/>
      <c r="Y357" s="38"/>
      <c r="AB357" s="29"/>
    </row>
    <row r="358" spans="9:28">
      <c r="I358" s="63"/>
      <c r="V358" s="38"/>
      <c r="W358" s="38"/>
      <c r="X358" s="36"/>
      <c r="Y358" s="38"/>
      <c r="AB358" s="29"/>
    </row>
    <row r="359" spans="9:28">
      <c r="I359" s="63"/>
      <c r="V359" s="38"/>
      <c r="W359" s="38"/>
      <c r="X359" s="36"/>
      <c r="Y359" s="38"/>
      <c r="AB359" s="29"/>
    </row>
    <row r="360" spans="9:28">
      <c r="I360" s="63"/>
      <c r="V360" s="38"/>
      <c r="W360" s="38"/>
      <c r="X360" s="36"/>
      <c r="Y360" s="38"/>
      <c r="AB360" s="29"/>
    </row>
    <row r="361" spans="9:28">
      <c r="I361" s="63"/>
      <c r="V361" s="38"/>
      <c r="W361" s="38"/>
      <c r="X361" s="36"/>
      <c r="Y361" s="38"/>
      <c r="AB361" s="29"/>
    </row>
    <row r="362" spans="9:28">
      <c r="I362" s="63"/>
      <c r="V362" s="38"/>
      <c r="W362" s="38"/>
      <c r="X362" s="36"/>
      <c r="Y362" s="38"/>
      <c r="AB362" s="29"/>
    </row>
    <row r="363" spans="9:28">
      <c r="I363" s="63"/>
      <c r="V363" s="38"/>
      <c r="W363" s="38"/>
      <c r="X363" s="36"/>
      <c r="Y363" s="38"/>
      <c r="AB363" s="29"/>
    </row>
    <row r="364" spans="9:28">
      <c r="I364" s="63"/>
      <c r="V364" s="38"/>
      <c r="W364" s="38"/>
      <c r="X364" s="36"/>
      <c r="Y364" s="38"/>
      <c r="AB364" s="29"/>
    </row>
    <row r="365" spans="9:28">
      <c r="I365" s="63"/>
      <c r="V365" s="38"/>
      <c r="W365" s="38"/>
      <c r="X365" s="36"/>
      <c r="Y365" s="38"/>
      <c r="AB365" s="29"/>
    </row>
    <row r="366" spans="9:28">
      <c r="I366" s="63"/>
      <c r="V366" s="38"/>
      <c r="W366" s="38"/>
      <c r="X366" s="36"/>
      <c r="Y366" s="38"/>
      <c r="AB366" s="29"/>
    </row>
    <row r="367" spans="9:28">
      <c r="I367" s="63"/>
      <c r="V367" s="38"/>
      <c r="W367" s="38"/>
      <c r="X367" s="36"/>
      <c r="Y367" s="38"/>
      <c r="AB367" s="29"/>
    </row>
    <row r="368" spans="9:28">
      <c r="I368" s="63"/>
      <c r="V368" s="38"/>
      <c r="W368" s="38"/>
      <c r="X368" s="36"/>
      <c r="Y368" s="38"/>
      <c r="AB368" s="29"/>
    </row>
    <row r="369" spans="9:28">
      <c r="I369" s="63"/>
      <c r="V369" s="38"/>
      <c r="W369" s="38"/>
      <c r="X369" s="36"/>
      <c r="Y369" s="38"/>
      <c r="AB369" s="29"/>
    </row>
    <row r="370" spans="9:28">
      <c r="I370" s="63"/>
      <c r="V370" s="38"/>
      <c r="W370" s="38"/>
      <c r="X370" s="36"/>
      <c r="Y370" s="38"/>
      <c r="AB370" s="29"/>
    </row>
    <row r="371" spans="9:28">
      <c r="I371" s="63"/>
      <c r="V371" s="38"/>
      <c r="W371" s="38"/>
      <c r="X371" s="36"/>
      <c r="Y371" s="38"/>
      <c r="AB371" s="29"/>
    </row>
    <row r="372" spans="9:28">
      <c r="I372" s="63"/>
      <c r="V372" s="38"/>
      <c r="W372" s="38"/>
      <c r="X372" s="36"/>
      <c r="Y372" s="38"/>
      <c r="AB372" s="29"/>
    </row>
    <row r="373" spans="9:28">
      <c r="I373" s="63"/>
      <c r="V373" s="38"/>
      <c r="W373" s="38"/>
      <c r="X373" s="36"/>
      <c r="Y373" s="38"/>
      <c r="AB373" s="29"/>
    </row>
    <row r="374" spans="9:28">
      <c r="I374" s="63"/>
      <c r="V374" s="38"/>
      <c r="W374" s="38"/>
      <c r="X374" s="36"/>
      <c r="Y374" s="38"/>
      <c r="AB374" s="29"/>
    </row>
    <row r="375" spans="9:28">
      <c r="I375" s="63"/>
      <c r="V375" s="38"/>
      <c r="W375" s="38"/>
      <c r="X375" s="36"/>
      <c r="Y375" s="38"/>
      <c r="AB375" s="29"/>
    </row>
    <row r="376" spans="9:28">
      <c r="I376" s="63"/>
      <c r="V376" s="38"/>
      <c r="W376" s="38"/>
      <c r="X376" s="36"/>
      <c r="Y376" s="38"/>
      <c r="AB376" s="29"/>
    </row>
    <row r="377" spans="9:28">
      <c r="I377" s="63"/>
      <c r="V377" s="38"/>
      <c r="W377" s="38"/>
      <c r="X377" s="36"/>
      <c r="Y377" s="38"/>
      <c r="AB377" s="29"/>
    </row>
    <row r="378" spans="9:28">
      <c r="I378" s="63"/>
      <c r="V378" s="38"/>
      <c r="W378" s="38"/>
      <c r="X378" s="36"/>
      <c r="Y378" s="38"/>
      <c r="AB378" s="29"/>
    </row>
    <row r="379" spans="9:28">
      <c r="I379" s="63"/>
      <c r="V379" s="38"/>
      <c r="W379" s="38"/>
      <c r="X379" s="36"/>
      <c r="Y379" s="38"/>
      <c r="AB379" s="29"/>
    </row>
    <row r="380" spans="9:28">
      <c r="I380" s="63"/>
      <c r="V380" s="38"/>
      <c r="W380" s="38"/>
      <c r="X380" s="36"/>
      <c r="Y380" s="38"/>
      <c r="AB380" s="29"/>
    </row>
    <row r="381" spans="9:28">
      <c r="I381" s="63"/>
      <c r="V381" s="38"/>
      <c r="W381" s="38"/>
      <c r="X381" s="36"/>
      <c r="Y381" s="38"/>
      <c r="AB381" s="29"/>
    </row>
    <row r="382" spans="9:28">
      <c r="I382" s="63"/>
      <c r="V382" s="38"/>
      <c r="W382" s="38"/>
      <c r="X382" s="36"/>
      <c r="Y382" s="38"/>
      <c r="AB382" s="29"/>
    </row>
    <row r="383" spans="9:28">
      <c r="I383" s="63"/>
      <c r="V383" s="38"/>
      <c r="W383" s="38"/>
      <c r="X383" s="36"/>
      <c r="Y383" s="38"/>
      <c r="AB383" s="29"/>
    </row>
    <row r="384" spans="9:28">
      <c r="I384" s="63"/>
      <c r="V384" s="38"/>
      <c r="W384" s="38"/>
      <c r="X384" s="36"/>
      <c r="Y384" s="38"/>
      <c r="AB384" s="29"/>
    </row>
    <row r="385" spans="9:28">
      <c r="I385" s="63"/>
      <c r="V385" s="38"/>
      <c r="W385" s="38"/>
      <c r="X385" s="36"/>
      <c r="Y385" s="38"/>
      <c r="AB385" s="29"/>
    </row>
    <row r="386" spans="9:28">
      <c r="I386" s="63"/>
      <c r="V386" s="38"/>
      <c r="W386" s="38"/>
      <c r="X386" s="36"/>
      <c r="Y386" s="38"/>
      <c r="AB386" s="29"/>
    </row>
    <row r="387" spans="9:28">
      <c r="I387" s="63"/>
      <c r="V387" s="38"/>
      <c r="W387" s="38"/>
      <c r="X387" s="36"/>
      <c r="Y387" s="38"/>
      <c r="AB387" s="29"/>
    </row>
    <row r="388" spans="9:28">
      <c r="I388" s="63"/>
      <c r="V388" s="38"/>
      <c r="W388" s="38"/>
      <c r="X388" s="36"/>
      <c r="Y388" s="38"/>
      <c r="AB388" s="29"/>
    </row>
    <row r="389" spans="9:28">
      <c r="I389" s="63"/>
      <c r="V389" s="38"/>
      <c r="W389" s="38"/>
      <c r="X389" s="36"/>
      <c r="Y389" s="38"/>
      <c r="AB389" s="29"/>
    </row>
    <row r="390" spans="9:28">
      <c r="I390" s="63"/>
      <c r="V390" s="38"/>
      <c r="W390" s="38"/>
      <c r="X390" s="36"/>
      <c r="Y390" s="38"/>
      <c r="AB390" s="29"/>
    </row>
    <row r="391" spans="9:28">
      <c r="I391" s="63"/>
      <c r="V391" s="38"/>
      <c r="W391" s="38"/>
      <c r="X391" s="36"/>
      <c r="Y391" s="38"/>
      <c r="AB391" s="29"/>
    </row>
    <row r="392" spans="9:28">
      <c r="I392" s="63"/>
      <c r="V392" s="38"/>
      <c r="W392" s="38"/>
      <c r="X392" s="36"/>
      <c r="Y392" s="38"/>
      <c r="AB392" s="29"/>
    </row>
    <row r="393" spans="9:28">
      <c r="I393" s="63"/>
      <c r="V393" s="38"/>
      <c r="W393" s="38"/>
      <c r="X393" s="36"/>
      <c r="Y393" s="38"/>
      <c r="AB393" s="29"/>
    </row>
    <row r="394" spans="9:28">
      <c r="I394" s="63"/>
      <c r="V394" s="38"/>
      <c r="W394" s="38"/>
      <c r="X394" s="36"/>
      <c r="Y394" s="38"/>
      <c r="AB394" s="29"/>
    </row>
    <row r="395" spans="9:28">
      <c r="I395" s="63"/>
      <c r="V395" s="38"/>
      <c r="W395" s="38"/>
      <c r="X395" s="36"/>
      <c r="Y395" s="38"/>
      <c r="AB395" s="29"/>
    </row>
    <row r="396" spans="9:28">
      <c r="I396" s="63"/>
      <c r="V396" s="38"/>
      <c r="W396" s="38"/>
      <c r="X396" s="36"/>
      <c r="Y396" s="38"/>
      <c r="AB396" s="29"/>
    </row>
    <row r="397" spans="9:28">
      <c r="I397" s="63"/>
      <c r="V397" s="38"/>
      <c r="W397" s="38"/>
      <c r="X397" s="36"/>
      <c r="Y397" s="38"/>
      <c r="AB397" s="29"/>
    </row>
    <row r="398" spans="9:28">
      <c r="I398" s="63"/>
      <c r="V398" s="38"/>
      <c r="W398" s="38"/>
      <c r="X398" s="36"/>
      <c r="Y398" s="38"/>
      <c r="AB398" s="29"/>
    </row>
    <row r="399" spans="9:28">
      <c r="I399" s="63"/>
      <c r="V399" s="38"/>
      <c r="W399" s="38"/>
      <c r="X399" s="36"/>
      <c r="Y399" s="38"/>
      <c r="AB399" s="29"/>
    </row>
    <row r="400" spans="9:28">
      <c r="I400" s="63"/>
      <c r="V400" s="38"/>
      <c r="W400" s="38"/>
      <c r="X400" s="36"/>
      <c r="Y400" s="38"/>
      <c r="AB400" s="29"/>
    </row>
    <row r="401" spans="9:28">
      <c r="I401" s="63"/>
      <c r="V401" s="38"/>
      <c r="W401" s="38"/>
      <c r="X401" s="36"/>
      <c r="Y401" s="38"/>
      <c r="AB401" s="29"/>
    </row>
    <row r="402" spans="9:28">
      <c r="I402" s="63"/>
      <c r="V402" s="38"/>
      <c r="W402" s="38"/>
      <c r="X402" s="36"/>
      <c r="Y402" s="38"/>
      <c r="AB402" s="29"/>
    </row>
    <row r="403" spans="9:28">
      <c r="I403" s="63"/>
      <c r="V403" s="38"/>
      <c r="W403" s="38"/>
      <c r="X403" s="36"/>
      <c r="Y403" s="38"/>
      <c r="AB403" s="29"/>
    </row>
    <row r="404" spans="9:28">
      <c r="I404" s="63"/>
    </row>
    <row r="405" spans="9:28">
      <c r="I405" s="63"/>
    </row>
    <row r="406" spans="9:28">
      <c r="I406" s="63"/>
    </row>
    <row r="407" spans="9:28">
      <c r="I407" s="63"/>
    </row>
    <row r="408" spans="9:28">
      <c r="I408" s="63"/>
    </row>
    <row r="409" spans="9:28">
      <c r="I409" s="63"/>
    </row>
    <row r="410" spans="9:28">
      <c r="I410" s="63"/>
    </row>
    <row r="411" spans="9:28">
      <c r="I411" s="63"/>
    </row>
    <row r="412" spans="9:28">
      <c r="I412" s="63"/>
    </row>
    <row r="413" spans="9:28">
      <c r="I413" s="63"/>
    </row>
    <row r="414" spans="9:28">
      <c r="I414" s="63"/>
    </row>
    <row r="415" spans="9:28">
      <c r="I415" s="63"/>
    </row>
    <row r="416" spans="9:28">
      <c r="I416" s="63"/>
    </row>
    <row r="417" spans="9:9">
      <c r="I417" s="63"/>
    </row>
    <row r="418" spans="9:9">
      <c r="I418" s="63"/>
    </row>
    <row r="419" spans="9:9">
      <c r="I419" s="63"/>
    </row>
    <row r="420" spans="9:9">
      <c r="I420" s="63"/>
    </row>
    <row r="421" spans="9:9">
      <c r="I421" s="63"/>
    </row>
    <row r="422" spans="9:9">
      <c r="I422" s="63"/>
    </row>
    <row r="423" spans="9:9">
      <c r="I423" s="63"/>
    </row>
    <row r="424" spans="9:9">
      <c r="I424" s="63"/>
    </row>
    <row r="425" spans="9:9">
      <c r="I425" s="63"/>
    </row>
    <row r="426" spans="9:9">
      <c r="I426" s="63"/>
    </row>
    <row r="427" spans="9:9">
      <c r="I427" s="63"/>
    </row>
    <row r="428" spans="9:9">
      <c r="I428" s="63"/>
    </row>
    <row r="429" spans="9:9">
      <c r="I429" s="63"/>
    </row>
    <row r="430" spans="9:9">
      <c r="I430" s="63"/>
    </row>
    <row r="431" spans="9:9">
      <c r="I431" s="63"/>
    </row>
    <row r="432" spans="9:9">
      <c r="I432" s="63"/>
    </row>
    <row r="433" spans="9:9">
      <c r="I433" s="63"/>
    </row>
    <row r="434" spans="9:9">
      <c r="I434" s="63"/>
    </row>
    <row r="435" spans="9:9">
      <c r="I435" s="63"/>
    </row>
    <row r="436" spans="9:9">
      <c r="I436" s="63"/>
    </row>
    <row r="437" spans="9:9">
      <c r="I437" s="63"/>
    </row>
    <row r="438" spans="9:9">
      <c r="I438" s="63"/>
    </row>
    <row r="439" spans="9:9">
      <c r="I439" s="63"/>
    </row>
    <row r="440" spans="9:9">
      <c r="I440" s="63"/>
    </row>
    <row r="441" spans="9:9">
      <c r="I441" s="63"/>
    </row>
    <row r="442" spans="9:9">
      <c r="I442" s="63"/>
    </row>
    <row r="443" spans="9:9">
      <c r="I443" s="63"/>
    </row>
    <row r="444" spans="9:9">
      <c r="I444" s="63"/>
    </row>
    <row r="445" spans="9:9">
      <c r="I445" s="63"/>
    </row>
    <row r="446" spans="9:9">
      <c r="I446" s="63"/>
    </row>
    <row r="447" spans="9:9">
      <c r="I447" s="63"/>
    </row>
    <row r="448" spans="9:9">
      <c r="I448" s="63"/>
    </row>
    <row r="449" spans="9:9">
      <c r="I449" s="63"/>
    </row>
    <row r="450" spans="9:9">
      <c r="I450" s="63"/>
    </row>
    <row r="451" spans="9:9">
      <c r="I451" s="63"/>
    </row>
    <row r="452" spans="9:9">
      <c r="I452" s="63"/>
    </row>
    <row r="453" spans="9:9">
      <c r="I453" s="63"/>
    </row>
    <row r="454" spans="9:9">
      <c r="I454" s="63"/>
    </row>
    <row r="455" spans="9:9">
      <c r="I455" s="63"/>
    </row>
    <row r="456" spans="9:9">
      <c r="I456" s="63"/>
    </row>
    <row r="457" spans="9:9">
      <c r="I457" s="63"/>
    </row>
    <row r="458" spans="9:9">
      <c r="I458" s="63"/>
    </row>
    <row r="459" spans="9:9">
      <c r="I459" s="63"/>
    </row>
    <row r="460" spans="9:9">
      <c r="I460" s="63"/>
    </row>
    <row r="461" spans="9:9">
      <c r="I461" s="63"/>
    </row>
    <row r="462" spans="9:9">
      <c r="I462" s="63"/>
    </row>
    <row r="463" spans="9:9">
      <c r="I463" s="63"/>
    </row>
    <row r="464" spans="9:9">
      <c r="I464" s="63"/>
    </row>
    <row r="465" spans="9:9">
      <c r="I465" s="63"/>
    </row>
    <row r="466" spans="9:9">
      <c r="I466" s="63"/>
    </row>
    <row r="467" spans="9:9">
      <c r="I467" s="63"/>
    </row>
    <row r="468" spans="9:9">
      <c r="I468" s="63"/>
    </row>
    <row r="469" spans="9:9">
      <c r="I469" s="63"/>
    </row>
    <row r="470" spans="9:9">
      <c r="I470" s="63"/>
    </row>
    <row r="471" spans="9:9">
      <c r="I471" s="63"/>
    </row>
    <row r="472" spans="9:9">
      <c r="I472" s="63"/>
    </row>
    <row r="473" spans="9:9">
      <c r="I473" s="63"/>
    </row>
    <row r="474" spans="9:9">
      <c r="I474" s="63"/>
    </row>
    <row r="475" spans="9:9">
      <c r="I475" s="63"/>
    </row>
    <row r="476" spans="9:9">
      <c r="I476" s="63"/>
    </row>
    <row r="477" spans="9:9">
      <c r="I477" s="63"/>
    </row>
    <row r="478" spans="9:9">
      <c r="I478" s="63"/>
    </row>
    <row r="479" spans="9:9">
      <c r="I479" s="63"/>
    </row>
    <row r="480" spans="9:9">
      <c r="I480" s="63"/>
    </row>
    <row r="481" spans="9:9">
      <c r="I481" s="63"/>
    </row>
    <row r="482" spans="9:9">
      <c r="I482" s="63"/>
    </row>
    <row r="483" spans="9:9">
      <c r="I483" s="63"/>
    </row>
    <row r="484" spans="9:9">
      <c r="I484" s="63"/>
    </row>
    <row r="485" spans="9:9">
      <c r="I485" s="63"/>
    </row>
    <row r="486" spans="9:9">
      <c r="I486" s="63"/>
    </row>
    <row r="487" spans="9:9">
      <c r="I487" s="63"/>
    </row>
    <row r="488" spans="9:9">
      <c r="I488" s="63"/>
    </row>
    <row r="489" spans="9:9">
      <c r="I489" s="63"/>
    </row>
    <row r="490" spans="9:9">
      <c r="I490" s="63"/>
    </row>
    <row r="491" spans="9:9">
      <c r="I491" s="63"/>
    </row>
    <row r="492" spans="9:9">
      <c r="I492" s="63"/>
    </row>
    <row r="493" spans="9:9">
      <c r="I493" s="63"/>
    </row>
    <row r="494" spans="9:9">
      <c r="I494" s="63"/>
    </row>
    <row r="495" spans="9:9">
      <c r="I495" s="63"/>
    </row>
    <row r="496" spans="9:9">
      <c r="I496" s="63"/>
    </row>
    <row r="497" spans="9:9">
      <c r="I497" s="63"/>
    </row>
    <row r="498" spans="9:9">
      <c r="I498" s="63"/>
    </row>
    <row r="499" spans="9:9">
      <c r="I499" s="63"/>
    </row>
    <row r="500" spans="9:9">
      <c r="I500" s="63"/>
    </row>
    <row r="501" spans="9:9">
      <c r="I501" s="63"/>
    </row>
    <row r="502" spans="9:9">
      <c r="I502" s="63"/>
    </row>
    <row r="503" spans="9:9">
      <c r="I503" s="63"/>
    </row>
    <row r="504" spans="9:9">
      <c r="I504" s="63"/>
    </row>
    <row r="505" spans="9:9">
      <c r="I505" s="63"/>
    </row>
    <row r="506" spans="9:9">
      <c r="I506" s="63"/>
    </row>
    <row r="507" spans="9:9">
      <c r="I507" s="63"/>
    </row>
    <row r="508" spans="9:9">
      <c r="I508" s="63"/>
    </row>
    <row r="509" spans="9:9">
      <c r="I509" s="63"/>
    </row>
    <row r="510" spans="9:9">
      <c r="I510" s="63"/>
    </row>
    <row r="511" spans="9:9">
      <c r="I511" s="63"/>
    </row>
    <row r="512" spans="9:9">
      <c r="I512" s="63"/>
    </row>
    <row r="513" spans="9:9">
      <c r="I513" s="63"/>
    </row>
    <row r="514" spans="9:9">
      <c r="I514" s="63"/>
    </row>
    <row r="515" spans="9:9">
      <c r="I515" s="63"/>
    </row>
    <row r="516" spans="9:9">
      <c r="I516" s="63"/>
    </row>
    <row r="517" spans="9:9">
      <c r="I517" s="63"/>
    </row>
    <row r="518" spans="9:9">
      <c r="I518" s="63"/>
    </row>
    <row r="519" spans="9:9">
      <c r="I519" s="63"/>
    </row>
    <row r="520" spans="9:9">
      <c r="I520" s="63"/>
    </row>
    <row r="521" spans="9:9">
      <c r="I521" s="63"/>
    </row>
    <row r="522" spans="9:9">
      <c r="I522" s="63"/>
    </row>
    <row r="523" spans="9:9">
      <c r="I523" s="63"/>
    </row>
    <row r="524" spans="9:9">
      <c r="I524" s="63"/>
    </row>
    <row r="525" spans="9:9">
      <c r="I525" s="63"/>
    </row>
    <row r="526" spans="9:9">
      <c r="I526" s="63"/>
    </row>
    <row r="527" spans="9:9">
      <c r="I527" s="63"/>
    </row>
    <row r="528" spans="9:9">
      <c r="I528" s="63"/>
    </row>
    <row r="529" spans="9:9">
      <c r="I529" s="63"/>
    </row>
    <row r="530" spans="9:9">
      <c r="I530" s="63"/>
    </row>
    <row r="531" spans="9:9">
      <c r="I531" s="63"/>
    </row>
    <row r="532" spans="9:9">
      <c r="I532" s="63"/>
    </row>
    <row r="533" spans="9:9">
      <c r="I533" s="63"/>
    </row>
    <row r="534" spans="9:9">
      <c r="I534" s="63"/>
    </row>
    <row r="535" spans="9:9">
      <c r="I535" s="63"/>
    </row>
    <row r="536" spans="9:9">
      <c r="I536" s="63"/>
    </row>
    <row r="537" spans="9:9">
      <c r="I537" s="63"/>
    </row>
    <row r="538" spans="9:9">
      <c r="I538" s="63"/>
    </row>
    <row r="539" spans="9:9">
      <c r="I539" s="63"/>
    </row>
    <row r="540" spans="9:9">
      <c r="I540" s="63"/>
    </row>
    <row r="541" spans="9:9">
      <c r="I541" s="63"/>
    </row>
    <row r="542" spans="9:9">
      <c r="I542" s="63"/>
    </row>
    <row r="543" spans="9:9">
      <c r="I543" s="63"/>
    </row>
    <row r="544" spans="9:9">
      <c r="I544" s="63"/>
    </row>
    <row r="545" spans="9:9">
      <c r="I545" s="63"/>
    </row>
    <row r="546" spans="9:9">
      <c r="I546" s="63"/>
    </row>
    <row r="547" spans="9:9">
      <c r="I547" s="63"/>
    </row>
    <row r="548" spans="9:9">
      <c r="I548" s="63"/>
    </row>
    <row r="549" spans="9:9">
      <c r="I549" s="63"/>
    </row>
    <row r="550" spans="9:9">
      <c r="I550" s="63"/>
    </row>
    <row r="551" spans="9:9">
      <c r="I551" s="63"/>
    </row>
    <row r="552" spans="9:9">
      <c r="I552" s="63"/>
    </row>
    <row r="553" spans="9:9">
      <c r="I553" s="63"/>
    </row>
    <row r="554" spans="9:9">
      <c r="I554" s="63"/>
    </row>
    <row r="555" spans="9:9">
      <c r="I555" s="63"/>
    </row>
    <row r="556" spans="9:9">
      <c r="I556" s="63"/>
    </row>
    <row r="557" spans="9:9">
      <c r="I557" s="63"/>
    </row>
    <row r="558" spans="9:9">
      <c r="I558" s="63"/>
    </row>
    <row r="559" spans="9:9">
      <c r="I559" s="63"/>
    </row>
    <row r="560" spans="9:9">
      <c r="I560" s="63"/>
    </row>
    <row r="561" spans="9:9">
      <c r="I561" s="63"/>
    </row>
    <row r="562" spans="9:9">
      <c r="I562" s="63"/>
    </row>
    <row r="563" spans="9:9">
      <c r="I563" s="63"/>
    </row>
    <row r="564" spans="9:9">
      <c r="I564" s="63"/>
    </row>
    <row r="565" spans="9:9">
      <c r="I565" s="63"/>
    </row>
    <row r="566" spans="9:9">
      <c r="I566" s="63"/>
    </row>
    <row r="567" spans="9:9">
      <c r="I567" s="63"/>
    </row>
    <row r="568" spans="9:9">
      <c r="I568" s="63"/>
    </row>
    <row r="569" spans="9:9">
      <c r="I569" s="63"/>
    </row>
    <row r="570" spans="9:9">
      <c r="I570" s="63"/>
    </row>
    <row r="571" spans="9:9">
      <c r="I571" s="63"/>
    </row>
    <row r="572" spans="9:9">
      <c r="I572" s="63"/>
    </row>
    <row r="573" spans="9:9">
      <c r="I573" s="63"/>
    </row>
    <row r="574" spans="9:9">
      <c r="I574" s="63"/>
    </row>
    <row r="575" spans="9:9">
      <c r="I575" s="63"/>
    </row>
    <row r="576" spans="9:9">
      <c r="I576" s="63"/>
    </row>
    <row r="577" spans="9:9">
      <c r="I577" s="63"/>
    </row>
    <row r="578" spans="9:9">
      <c r="I578" s="63"/>
    </row>
    <row r="579" spans="9:9">
      <c r="I579" s="63"/>
    </row>
    <row r="580" spans="9:9">
      <c r="I580" s="63"/>
    </row>
    <row r="581" spans="9:9">
      <c r="I581" s="63"/>
    </row>
    <row r="582" spans="9:9">
      <c r="I582" s="63"/>
    </row>
    <row r="583" spans="9:9">
      <c r="I583" s="63"/>
    </row>
    <row r="584" spans="9:9">
      <c r="I584" s="63"/>
    </row>
    <row r="585" spans="9:9">
      <c r="I585" s="63"/>
    </row>
    <row r="586" spans="9:9">
      <c r="I586" s="63"/>
    </row>
    <row r="587" spans="9:9">
      <c r="I587" s="63"/>
    </row>
    <row r="588" spans="9:9">
      <c r="I588" s="63"/>
    </row>
    <row r="589" spans="9:9">
      <c r="I589" s="63"/>
    </row>
    <row r="590" spans="9:9">
      <c r="I590" s="63"/>
    </row>
    <row r="591" spans="9:9">
      <c r="I591" s="63"/>
    </row>
    <row r="592" spans="9:9">
      <c r="I592" s="63"/>
    </row>
    <row r="593" spans="9:9">
      <c r="I593" s="63"/>
    </row>
    <row r="594" spans="9:9">
      <c r="I594" s="63"/>
    </row>
    <row r="595" spans="9:9">
      <c r="I595" s="63"/>
    </row>
    <row r="596" spans="9:9">
      <c r="I596" s="63"/>
    </row>
    <row r="597" spans="9:9">
      <c r="I597" s="63"/>
    </row>
    <row r="598" spans="9:9">
      <c r="I598" s="63"/>
    </row>
    <row r="599" spans="9:9">
      <c r="I599" s="63"/>
    </row>
    <row r="600" spans="9:9">
      <c r="I600" s="63"/>
    </row>
    <row r="601" spans="9:9">
      <c r="I601" s="63"/>
    </row>
    <row r="602" spans="9:9">
      <c r="I602" s="63"/>
    </row>
    <row r="603" spans="9:9">
      <c r="I603" s="63"/>
    </row>
    <row r="604" spans="9:9">
      <c r="I604" s="63"/>
    </row>
    <row r="605" spans="9:9">
      <c r="I605" s="63"/>
    </row>
    <row r="606" spans="9:9">
      <c r="I606" s="63"/>
    </row>
    <row r="607" spans="9:9">
      <c r="I607" s="63"/>
    </row>
    <row r="608" spans="9:9">
      <c r="I608" s="63"/>
    </row>
    <row r="609" spans="9:9">
      <c r="I609" s="63"/>
    </row>
    <row r="610" spans="9:9">
      <c r="I610" s="63"/>
    </row>
    <row r="611" spans="9:9">
      <c r="I611" s="63"/>
    </row>
    <row r="612" spans="9:9">
      <c r="I612" s="63"/>
    </row>
    <row r="613" spans="9:9">
      <c r="I613" s="63"/>
    </row>
    <row r="614" spans="9:9">
      <c r="I614" s="63"/>
    </row>
    <row r="615" spans="9:9">
      <c r="I615" s="63"/>
    </row>
    <row r="616" spans="9:9">
      <c r="I616" s="63"/>
    </row>
    <row r="617" spans="9:9">
      <c r="I617" s="63"/>
    </row>
    <row r="618" spans="9:9">
      <c r="I618" s="63"/>
    </row>
    <row r="619" spans="9:9">
      <c r="I619" s="63"/>
    </row>
    <row r="620" spans="9:9">
      <c r="I620" s="63"/>
    </row>
    <row r="621" spans="9:9">
      <c r="I621" s="63"/>
    </row>
    <row r="622" spans="9:9">
      <c r="I622" s="63"/>
    </row>
    <row r="623" spans="9:9">
      <c r="I623" s="63"/>
    </row>
    <row r="624" spans="9:9">
      <c r="I624" s="63"/>
    </row>
    <row r="625" spans="9:9">
      <c r="I625" s="63"/>
    </row>
    <row r="626" spans="9:9">
      <c r="I626" s="63"/>
    </row>
    <row r="627" spans="9:9">
      <c r="I627" s="63"/>
    </row>
    <row r="628" spans="9:9">
      <c r="I628" s="63"/>
    </row>
    <row r="629" spans="9:9">
      <c r="I629" s="63"/>
    </row>
    <row r="630" spans="9:9">
      <c r="I630" s="63"/>
    </row>
    <row r="631" spans="9:9">
      <c r="I631" s="63"/>
    </row>
    <row r="632" spans="9:9">
      <c r="I632" s="63"/>
    </row>
    <row r="633" spans="9:9">
      <c r="I633" s="63"/>
    </row>
    <row r="634" spans="9:9">
      <c r="I634" s="63"/>
    </row>
    <row r="635" spans="9:9">
      <c r="I635" s="63"/>
    </row>
    <row r="636" spans="9:9">
      <c r="I636" s="63"/>
    </row>
    <row r="637" spans="9:9">
      <c r="I637" s="63"/>
    </row>
    <row r="638" spans="9:9">
      <c r="I638" s="63"/>
    </row>
    <row r="639" spans="9:9">
      <c r="I639" s="63"/>
    </row>
    <row r="640" spans="9:9">
      <c r="I640" s="63"/>
    </row>
    <row r="641" spans="9:9">
      <c r="I641" s="63"/>
    </row>
    <row r="642" spans="9:9">
      <c r="I642" s="63"/>
    </row>
    <row r="643" spans="9:9">
      <c r="I643" s="63"/>
    </row>
    <row r="644" spans="9:9">
      <c r="I644" s="63"/>
    </row>
    <row r="645" spans="9:9">
      <c r="I645" s="63"/>
    </row>
    <row r="646" spans="9:9">
      <c r="I646" s="63"/>
    </row>
    <row r="647" spans="9:9">
      <c r="I647" s="63"/>
    </row>
    <row r="648" spans="9:9">
      <c r="I648" s="63"/>
    </row>
    <row r="649" spans="9:9">
      <c r="I649" s="63"/>
    </row>
    <row r="650" spans="9:9">
      <c r="I650" s="63"/>
    </row>
    <row r="651" spans="9:9">
      <c r="I651" s="63"/>
    </row>
    <row r="652" spans="9:9">
      <c r="I652" s="63"/>
    </row>
    <row r="653" spans="9:9">
      <c r="I653" s="63"/>
    </row>
    <row r="654" spans="9:9">
      <c r="I654" s="63"/>
    </row>
    <row r="655" spans="9:9">
      <c r="I655" s="63"/>
    </row>
    <row r="656" spans="9:9">
      <c r="I656" s="63"/>
    </row>
    <row r="657" spans="9:9">
      <c r="I657" s="63"/>
    </row>
    <row r="658" spans="9:9">
      <c r="I658" s="63"/>
    </row>
    <row r="659" spans="9:9">
      <c r="I659" s="63"/>
    </row>
    <row r="660" spans="9:9">
      <c r="I660" s="63"/>
    </row>
    <row r="661" spans="9:9">
      <c r="I661" s="63"/>
    </row>
    <row r="662" spans="9:9">
      <c r="I662" s="63"/>
    </row>
    <row r="663" spans="9:9">
      <c r="I663" s="63"/>
    </row>
    <row r="664" spans="9:9">
      <c r="I664" s="63"/>
    </row>
    <row r="665" spans="9:9">
      <c r="I665" s="63"/>
    </row>
    <row r="666" spans="9:9">
      <c r="I666" s="63"/>
    </row>
    <row r="667" spans="9:9">
      <c r="I667" s="63"/>
    </row>
    <row r="668" spans="9:9">
      <c r="I668" s="63"/>
    </row>
    <row r="669" spans="9:9">
      <c r="I669" s="63"/>
    </row>
    <row r="670" spans="9:9">
      <c r="I670" s="63"/>
    </row>
    <row r="671" spans="9:9">
      <c r="I671" s="63"/>
    </row>
    <row r="672" spans="9:9">
      <c r="I672" s="63"/>
    </row>
    <row r="673" spans="9:9">
      <c r="I673" s="63"/>
    </row>
    <row r="674" spans="9:9">
      <c r="I674" s="63"/>
    </row>
    <row r="675" spans="9:9">
      <c r="I675" s="63"/>
    </row>
    <row r="676" spans="9:9">
      <c r="I676" s="63"/>
    </row>
    <row r="677" spans="9:9">
      <c r="I677" s="63"/>
    </row>
    <row r="678" spans="9:9">
      <c r="I678" s="63"/>
    </row>
    <row r="679" spans="9:9">
      <c r="I679" s="63"/>
    </row>
    <row r="680" spans="9:9">
      <c r="I680" s="63"/>
    </row>
    <row r="681" spans="9:9">
      <c r="I681" s="63"/>
    </row>
    <row r="682" spans="9:9">
      <c r="I682" s="63"/>
    </row>
    <row r="683" spans="9:9">
      <c r="I683" s="63"/>
    </row>
    <row r="684" spans="9:9">
      <c r="I684" s="63"/>
    </row>
    <row r="685" spans="9:9">
      <c r="I685" s="63"/>
    </row>
    <row r="686" spans="9:9">
      <c r="I686" s="63"/>
    </row>
    <row r="687" spans="9:9">
      <c r="I687" s="63"/>
    </row>
    <row r="688" spans="9:9">
      <c r="I688" s="63"/>
    </row>
    <row r="689" spans="9:9">
      <c r="I689" s="63"/>
    </row>
    <row r="690" spans="9:9">
      <c r="I690" s="63"/>
    </row>
    <row r="691" spans="9:9">
      <c r="I691" s="63"/>
    </row>
    <row r="692" spans="9:9">
      <c r="I692" s="63"/>
    </row>
    <row r="693" spans="9:9">
      <c r="I693" s="63"/>
    </row>
    <row r="694" spans="9:9">
      <c r="I694" s="63"/>
    </row>
    <row r="695" spans="9:9">
      <c r="I695" s="63"/>
    </row>
    <row r="696" spans="9:9">
      <c r="I696" s="63"/>
    </row>
    <row r="697" spans="9:9">
      <c r="I697" s="63"/>
    </row>
    <row r="698" spans="9:9">
      <c r="I698" s="63"/>
    </row>
    <row r="699" spans="9:9">
      <c r="I699" s="63"/>
    </row>
    <row r="700" spans="9:9">
      <c r="I700" s="63"/>
    </row>
    <row r="701" spans="9:9">
      <c r="I701" s="63"/>
    </row>
    <row r="702" spans="9:9">
      <c r="I702" s="63"/>
    </row>
    <row r="703" spans="9:9">
      <c r="I703" s="63"/>
    </row>
    <row r="704" spans="9:9">
      <c r="I704" s="63"/>
    </row>
    <row r="705" spans="9:9">
      <c r="I705" s="63"/>
    </row>
    <row r="706" spans="9:9">
      <c r="I706" s="63"/>
    </row>
    <row r="707" spans="9:9">
      <c r="I707" s="63"/>
    </row>
    <row r="708" spans="9:9">
      <c r="I708" s="63"/>
    </row>
    <row r="709" spans="9:9">
      <c r="I709" s="63"/>
    </row>
    <row r="710" spans="9:9">
      <c r="I710" s="63"/>
    </row>
    <row r="711" spans="9:9">
      <c r="I711" s="63"/>
    </row>
    <row r="712" spans="9:9">
      <c r="I712" s="63"/>
    </row>
    <row r="713" spans="9:9">
      <c r="I713" s="63"/>
    </row>
    <row r="714" spans="9:9">
      <c r="I714" s="63"/>
    </row>
    <row r="715" spans="9:9">
      <c r="I715" s="63"/>
    </row>
    <row r="716" spans="9:9">
      <c r="I716" s="63"/>
    </row>
    <row r="717" spans="9:9">
      <c r="I717" s="63"/>
    </row>
    <row r="718" spans="9:9">
      <c r="I718" s="63"/>
    </row>
    <row r="719" spans="9:9">
      <c r="I719" s="63"/>
    </row>
    <row r="720" spans="9:9">
      <c r="I720" s="63"/>
    </row>
    <row r="721" spans="9:9">
      <c r="I721" s="63"/>
    </row>
    <row r="722" spans="9:9">
      <c r="I722" s="63"/>
    </row>
    <row r="723" spans="9:9">
      <c r="I723" s="63"/>
    </row>
    <row r="724" spans="9:9">
      <c r="I724" s="63"/>
    </row>
    <row r="725" spans="9:9">
      <c r="I725" s="63"/>
    </row>
    <row r="726" spans="9:9">
      <c r="I726" s="63"/>
    </row>
    <row r="727" spans="9:9">
      <c r="I727" s="63"/>
    </row>
    <row r="728" spans="9:9">
      <c r="I728" s="63"/>
    </row>
    <row r="729" spans="9:9">
      <c r="I729" s="63"/>
    </row>
    <row r="730" spans="9:9">
      <c r="I730" s="63"/>
    </row>
    <row r="731" spans="9:9">
      <c r="I731" s="63"/>
    </row>
    <row r="732" spans="9:9">
      <c r="I732" s="63"/>
    </row>
    <row r="733" spans="9:9">
      <c r="I733" s="63"/>
    </row>
    <row r="734" spans="9:9">
      <c r="I734" s="63"/>
    </row>
    <row r="735" spans="9:9">
      <c r="I735" s="63"/>
    </row>
    <row r="736" spans="9:9">
      <c r="I736" s="63"/>
    </row>
    <row r="737" spans="9:9">
      <c r="I737" s="63"/>
    </row>
    <row r="738" spans="9:9">
      <c r="I738" s="63"/>
    </row>
  </sheetData>
  <autoFilter ref="AA6:AD189"/>
  <mergeCells count="24">
    <mergeCell ref="AF5:AF6"/>
    <mergeCell ref="J5:J6"/>
    <mergeCell ref="K5:K6"/>
    <mergeCell ref="L5:L6"/>
    <mergeCell ref="M5:M6"/>
    <mergeCell ref="N5:N6"/>
    <mergeCell ref="O5:T5"/>
    <mergeCell ref="X5:X6"/>
    <mergeCell ref="Y5:Y6"/>
    <mergeCell ref="AA5:AB5"/>
    <mergeCell ref="AC5:AD5"/>
    <mergeCell ref="A5:A6"/>
    <mergeCell ref="B5:B6"/>
    <mergeCell ref="C5:C6"/>
    <mergeCell ref="D5:D6"/>
    <mergeCell ref="E5:E6"/>
    <mergeCell ref="F5:F6"/>
    <mergeCell ref="I5:I6"/>
    <mergeCell ref="U5:U6"/>
    <mergeCell ref="Z5:Z6"/>
    <mergeCell ref="AE5:AE6"/>
    <mergeCell ref="G5:H5"/>
    <mergeCell ref="V5:V6"/>
    <mergeCell ref="W5:W6"/>
  </mergeCells>
  <conditionalFormatting sqref="I7:I26">
    <cfRule type="iconSet" priority="1013">
      <iconSet iconSet="3Symbols" showValue="0">
        <cfvo type="percent" val="0"/>
        <cfvo type="percent" val="0"/>
        <cfvo type="percent" val="1"/>
      </iconSet>
    </cfRule>
  </conditionalFormatting>
  <conditionalFormatting sqref="AA404:AA1048576">
    <cfRule type="iconSet" priority="1012">
      <iconSet iconSet="3Symbols">
        <cfvo type="percent" val="0"/>
        <cfvo type="percent" val="33"/>
        <cfvo type="percent" val="67"/>
      </iconSet>
    </cfRule>
  </conditionalFormatting>
  <conditionalFormatting sqref="AA500">
    <cfRule type="containsText" dxfId="889" priority="1010" operator="containsText" text="PENDIENTE">
      <formula>NOT(ISERROR(SEARCH("PENDIENTE",AA500)))</formula>
    </cfRule>
    <cfRule type="containsText" dxfId="888" priority="1011" operator="containsText" text="REPORTADO">
      <formula>NOT(ISERROR(SEARCH("REPORTADO",AA500)))</formula>
    </cfRule>
  </conditionalFormatting>
  <conditionalFormatting sqref="AC7:AC12">
    <cfRule type="iconSet" priority="1009">
      <iconSet iconSet="3Symbols">
        <cfvo type="percent" val="0"/>
        <cfvo type="percent" val="33"/>
        <cfvo type="percent" val="67"/>
      </iconSet>
    </cfRule>
  </conditionalFormatting>
  <conditionalFormatting sqref="AC7:AC12">
    <cfRule type="containsText" dxfId="887" priority="1006" operator="containsText" text="PENDIENTE">
      <formula>NOT(ISERROR(SEARCH("PENDIENTE",AC7)))</formula>
    </cfRule>
    <cfRule type="iconSet" priority="1008">
      <iconSet iconSet="3Arrows">
        <cfvo type="percent" val="0"/>
        <cfvo type="percent" val="33"/>
        <cfvo type="percent" val="67"/>
      </iconSet>
    </cfRule>
  </conditionalFormatting>
  <conditionalFormatting sqref="AC164 AA149:AA152 AA128:AA147 AC146:AC147 AC166:AC197 AC7:AC12">
    <cfRule type="containsText" dxfId="886" priority="1007" operator="containsText" text="REPORTADO">
      <formula>NOT(ISERROR(SEARCH("REPORTADO",AA7)))</formula>
    </cfRule>
  </conditionalFormatting>
  <conditionalFormatting sqref="AA33 AA45 AA7:AA12">
    <cfRule type="containsText" dxfId="885" priority="1005" operator="containsText" text="REPORTADO">
      <formula>NOT(ISERROR(SEARCH("REPORTADO",AA7)))</formula>
    </cfRule>
  </conditionalFormatting>
  <conditionalFormatting sqref="AA14:AA18">
    <cfRule type="iconSet" priority="1003">
      <iconSet iconSet="3Symbols">
        <cfvo type="percent" val="0"/>
        <cfvo type="percent" val="33"/>
        <cfvo type="percent" val="67"/>
      </iconSet>
    </cfRule>
  </conditionalFormatting>
  <conditionalFormatting sqref="AA14:AA18">
    <cfRule type="containsText" dxfId="884" priority="1000" operator="containsText" text="PENDIENTE">
      <formula>NOT(ISERROR(SEARCH("PENDIENTE",AA14)))</formula>
    </cfRule>
    <cfRule type="iconSet" priority="1002">
      <iconSet iconSet="3Arrows">
        <cfvo type="percent" val="0"/>
        <cfvo type="percent" val="33"/>
        <cfvo type="percent" val="67"/>
      </iconSet>
    </cfRule>
  </conditionalFormatting>
  <conditionalFormatting sqref="AA14:AA18">
    <cfRule type="containsText" dxfId="883" priority="1001" operator="containsText" text="REPORTADO">
      <formula>NOT(ISERROR(SEARCH("REPORTADO",AA14)))</formula>
    </cfRule>
  </conditionalFormatting>
  <conditionalFormatting sqref="AC14:AC18">
    <cfRule type="iconSet" priority="999">
      <iconSet iconSet="3Symbols">
        <cfvo type="percent" val="0"/>
        <cfvo type="percent" val="33"/>
        <cfvo type="percent" val="67"/>
      </iconSet>
    </cfRule>
  </conditionalFormatting>
  <conditionalFormatting sqref="AC14:AC18">
    <cfRule type="containsText" dxfId="882" priority="996" operator="containsText" text="PENDIENTE">
      <formula>NOT(ISERROR(SEARCH("PENDIENTE",AC14)))</formula>
    </cfRule>
    <cfRule type="iconSet" priority="998">
      <iconSet iconSet="3Arrows">
        <cfvo type="percent" val="0"/>
        <cfvo type="percent" val="33"/>
        <cfvo type="percent" val="67"/>
      </iconSet>
    </cfRule>
  </conditionalFormatting>
  <conditionalFormatting sqref="AC14:AC18">
    <cfRule type="containsText" dxfId="881" priority="997" operator="containsText" text="REPORTADO">
      <formula>NOT(ISERROR(SEARCH("REPORTADO",AC14)))</formula>
    </cfRule>
  </conditionalFormatting>
  <conditionalFormatting sqref="AA19">
    <cfRule type="iconSet" priority="995">
      <iconSet iconSet="3Symbols">
        <cfvo type="percent" val="0"/>
        <cfvo type="percent" val="33"/>
        <cfvo type="percent" val="67"/>
      </iconSet>
    </cfRule>
  </conditionalFormatting>
  <conditionalFormatting sqref="AA19">
    <cfRule type="containsText" dxfId="880" priority="992" operator="containsText" text="PENDIENTE">
      <formula>NOT(ISERROR(SEARCH("PENDIENTE",AA19)))</formula>
    </cfRule>
    <cfRule type="iconSet" priority="994">
      <iconSet iconSet="3Arrows">
        <cfvo type="percent" val="0"/>
        <cfvo type="percent" val="33"/>
        <cfvo type="percent" val="67"/>
      </iconSet>
    </cfRule>
  </conditionalFormatting>
  <conditionalFormatting sqref="AA19">
    <cfRule type="containsText" dxfId="879" priority="993" operator="containsText" text="REPORTADO">
      <formula>NOT(ISERROR(SEARCH("REPORTADO",AA19)))</formula>
    </cfRule>
  </conditionalFormatting>
  <conditionalFormatting sqref="AC19">
    <cfRule type="iconSet" priority="991">
      <iconSet iconSet="3Symbols">
        <cfvo type="percent" val="0"/>
        <cfvo type="percent" val="33"/>
        <cfvo type="percent" val="67"/>
      </iconSet>
    </cfRule>
  </conditionalFormatting>
  <conditionalFormatting sqref="AC19">
    <cfRule type="containsText" dxfId="878" priority="988" operator="containsText" text="PENDIENTE">
      <formula>NOT(ISERROR(SEARCH("PENDIENTE",AC19)))</formula>
    </cfRule>
    <cfRule type="iconSet" priority="990">
      <iconSet iconSet="3Arrows">
        <cfvo type="percent" val="0"/>
        <cfvo type="percent" val="33"/>
        <cfvo type="percent" val="67"/>
      </iconSet>
    </cfRule>
  </conditionalFormatting>
  <conditionalFormatting sqref="AC19">
    <cfRule type="containsText" dxfId="877" priority="989" operator="containsText" text="REPORTADO">
      <formula>NOT(ISERROR(SEARCH("REPORTADO",AC19)))</formula>
    </cfRule>
  </conditionalFormatting>
  <conditionalFormatting sqref="AA20">
    <cfRule type="iconSet" priority="987">
      <iconSet iconSet="3Symbols">
        <cfvo type="percent" val="0"/>
        <cfvo type="percent" val="33"/>
        <cfvo type="percent" val="67"/>
      </iconSet>
    </cfRule>
  </conditionalFormatting>
  <conditionalFormatting sqref="AA20">
    <cfRule type="containsText" dxfId="876" priority="984" operator="containsText" text="PENDIENTE">
      <formula>NOT(ISERROR(SEARCH("PENDIENTE",AA20)))</formula>
    </cfRule>
    <cfRule type="iconSet" priority="986">
      <iconSet iconSet="3Arrows">
        <cfvo type="percent" val="0"/>
        <cfvo type="percent" val="33"/>
        <cfvo type="percent" val="67"/>
      </iconSet>
    </cfRule>
  </conditionalFormatting>
  <conditionalFormatting sqref="AA20">
    <cfRule type="containsText" dxfId="875" priority="985" operator="containsText" text="REPORTADO">
      <formula>NOT(ISERROR(SEARCH("REPORTADO",AA20)))</formula>
    </cfRule>
  </conditionalFormatting>
  <conditionalFormatting sqref="AC20">
    <cfRule type="iconSet" priority="983">
      <iconSet iconSet="3Symbols">
        <cfvo type="percent" val="0"/>
        <cfvo type="percent" val="33"/>
        <cfvo type="percent" val="67"/>
      </iconSet>
    </cfRule>
  </conditionalFormatting>
  <conditionalFormatting sqref="AC20">
    <cfRule type="containsText" dxfId="874" priority="980" operator="containsText" text="PENDIENTE">
      <formula>NOT(ISERROR(SEARCH("PENDIENTE",AC20)))</formula>
    </cfRule>
    <cfRule type="iconSet" priority="982">
      <iconSet iconSet="3Arrows">
        <cfvo type="percent" val="0"/>
        <cfvo type="percent" val="33"/>
        <cfvo type="percent" val="67"/>
      </iconSet>
    </cfRule>
  </conditionalFormatting>
  <conditionalFormatting sqref="AC20">
    <cfRule type="containsText" dxfId="873" priority="981" operator="containsText" text="REPORTADO">
      <formula>NOT(ISERROR(SEARCH("REPORTADO",AC20)))</formula>
    </cfRule>
  </conditionalFormatting>
  <conditionalFormatting sqref="AA21">
    <cfRule type="iconSet" priority="979">
      <iconSet iconSet="3Symbols">
        <cfvo type="percent" val="0"/>
        <cfvo type="percent" val="33"/>
        <cfvo type="percent" val="67"/>
      </iconSet>
    </cfRule>
  </conditionalFormatting>
  <conditionalFormatting sqref="AA21">
    <cfRule type="containsText" dxfId="872" priority="976" operator="containsText" text="PENDIENTE">
      <formula>NOT(ISERROR(SEARCH("PENDIENTE",AA21)))</formula>
    </cfRule>
    <cfRule type="iconSet" priority="978">
      <iconSet iconSet="3Arrows">
        <cfvo type="percent" val="0"/>
        <cfvo type="percent" val="33"/>
        <cfvo type="percent" val="67"/>
      </iconSet>
    </cfRule>
  </conditionalFormatting>
  <conditionalFormatting sqref="AA21">
    <cfRule type="containsText" dxfId="871" priority="977" operator="containsText" text="REPORTADO">
      <formula>NOT(ISERROR(SEARCH("REPORTADO",AA21)))</formula>
    </cfRule>
  </conditionalFormatting>
  <conditionalFormatting sqref="AC21">
    <cfRule type="iconSet" priority="975">
      <iconSet iconSet="3Symbols">
        <cfvo type="percent" val="0"/>
        <cfvo type="percent" val="33"/>
        <cfvo type="percent" val="67"/>
      </iconSet>
    </cfRule>
  </conditionalFormatting>
  <conditionalFormatting sqref="AC21">
    <cfRule type="containsText" dxfId="870" priority="972" operator="containsText" text="PENDIENTE">
      <formula>NOT(ISERROR(SEARCH("PENDIENTE",AC21)))</formula>
    </cfRule>
    <cfRule type="iconSet" priority="974">
      <iconSet iconSet="3Arrows">
        <cfvo type="percent" val="0"/>
        <cfvo type="percent" val="33"/>
        <cfvo type="percent" val="67"/>
      </iconSet>
    </cfRule>
  </conditionalFormatting>
  <conditionalFormatting sqref="AC21">
    <cfRule type="containsText" dxfId="869" priority="973" operator="containsText" text="REPORTADO">
      <formula>NOT(ISERROR(SEARCH("REPORTADO",AC21)))</formula>
    </cfRule>
  </conditionalFormatting>
  <conditionalFormatting sqref="AA22">
    <cfRule type="iconSet" priority="971">
      <iconSet iconSet="3Symbols">
        <cfvo type="percent" val="0"/>
        <cfvo type="percent" val="33"/>
        <cfvo type="percent" val="67"/>
      </iconSet>
    </cfRule>
  </conditionalFormatting>
  <conditionalFormatting sqref="AA22">
    <cfRule type="containsText" dxfId="868" priority="968" operator="containsText" text="PENDIENTE">
      <formula>NOT(ISERROR(SEARCH("PENDIENTE",AA22)))</formula>
    </cfRule>
    <cfRule type="iconSet" priority="970">
      <iconSet iconSet="3Arrows">
        <cfvo type="percent" val="0"/>
        <cfvo type="percent" val="33"/>
        <cfvo type="percent" val="67"/>
      </iconSet>
    </cfRule>
  </conditionalFormatting>
  <conditionalFormatting sqref="AA22">
    <cfRule type="containsText" dxfId="867" priority="969" operator="containsText" text="REPORTADO">
      <formula>NOT(ISERROR(SEARCH("REPORTADO",AA22)))</formula>
    </cfRule>
  </conditionalFormatting>
  <conditionalFormatting sqref="AA23">
    <cfRule type="iconSet" priority="967">
      <iconSet iconSet="3Symbols">
        <cfvo type="percent" val="0"/>
        <cfvo type="percent" val="33"/>
        <cfvo type="percent" val="67"/>
      </iconSet>
    </cfRule>
  </conditionalFormatting>
  <conditionalFormatting sqref="AA23">
    <cfRule type="containsText" dxfId="866" priority="964" operator="containsText" text="PENDIENTE">
      <formula>NOT(ISERROR(SEARCH("PENDIENTE",AA23)))</formula>
    </cfRule>
    <cfRule type="iconSet" priority="966">
      <iconSet iconSet="3Arrows">
        <cfvo type="percent" val="0"/>
        <cfvo type="percent" val="33"/>
        <cfvo type="percent" val="67"/>
      </iconSet>
    </cfRule>
  </conditionalFormatting>
  <conditionalFormatting sqref="AA23">
    <cfRule type="containsText" dxfId="865" priority="965" operator="containsText" text="REPORTADO">
      <formula>NOT(ISERROR(SEARCH("REPORTADO",AA23)))</formula>
    </cfRule>
  </conditionalFormatting>
  <conditionalFormatting sqref="AA24">
    <cfRule type="iconSet" priority="963">
      <iconSet iconSet="3Symbols">
        <cfvo type="percent" val="0"/>
        <cfvo type="percent" val="33"/>
        <cfvo type="percent" val="67"/>
      </iconSet>
    </cfRule>
  </conditionalFormatting>
  <conditionalFormatting sqref="AA24">
    <cfRule type="containsText" dxfId="864" priority="960" operator="containsText" text="PENDIENTE">
      <formula>NOT(ISERROR(SEARCH("PENDIENTE",AA24)))</formula>
    </cfRule>
    <cfRule type="iconSet" priority="962">
      <iconSet iconSet="3Arrows">
        <cfvo type="percent" val="0"/>
        <cfvo type="percent" val="33"/>
        <cfvo type="percent" val="67"/>
      </iconSet>
    </cfRule>
  </conditionalFormatting>
  <conditionalFormatting sqref="AA24">
    <cfRule type="containsText" dxfId="863" priority="961" operator="containsText" text="REPORTADO">
      <formula>NOT(ISERROR(SEARCH("REPORTADO",AA24)))</formula>
    </cfRule>
  </conditionalFormatting>
  <conditionalFormatting sqref="I27:I28">
    <cfRule type="iconSet" priority="959">
      <iconSet iconSet="3Symbols" showValue="0">
        <cfvo type="percent" val="0"/>
        <cfvo type="percent" val="0"/>
        <cfvo type="percent" val="1"/>
      </iconSet>
    </cfRule>
  </conditionalFormatting>
  <conditionalFormatting sqref="AE30">
    <cfRule type="iconSet" priority="958">
      <iconSet iconSet="3Symbols2" showValue="0">
        <cfvo type="percent" val="0"/>
        <cfvo type="num" val="1"/>
        <cfvo type="num" val="2"/>
      </iconSet>
    </cfRule>
  </conditionalFormatting>
  <conditionalFormatting sqref="AE31">
    <cfRule type="iconSet" priority="957">
      <iconSet iconSet="3Symbols2" showValue="0">
        <cfvo type="percent" val="0"/>
        <cfvo type="num" val="1"/>
        <cfvo type="num" val="2"/>
      </iconSet>
    </cfRule>
  </conditionalFormatting>
  <conditionalFormatting sqref="AE32">
    <cfRule type="iconSet" priority="956">
      <iconSet iconSet="3Symbols2" showValue="0">
        <cfvo type="percent" val="0"/>
        <cfvo type="num" val="1"/>
        <cfvo type="num" val="2"/>
      </iconSet>
    </cfRule>
  </conditionalFormatting>
  <conditionalFormatting sqref="AA25:AA32">
    <cfRule type="iconSet" priority="955">
      <iconSet iconSet="3Symbols">
        <cfvo type="percent" val="0"/>
        <cfvo type="percent" val="33"/>
        <cfvo type="percent" val="67"/>
      </iconSet>
    </cfRule>
  </conditionalFormatting>
  <conditionalFormatting sqref="AA25:AA32">
    <cfRule type="containsText" dxfId="862" priority="952" operator="containsText" text="PENDIENTE">
      <formula>NOT(ISERROR(SEARCH("PENDIENTE",AA25)))</formula>
    </cfRule>
    <cfRule type="iconSet" priority="954">
      <iconSet iconSet="3Arrows">
        <cfvo type="percent" val="0"/>
        <cfvo type="percent" val="33"/>
        <cfvo type="percent" val="67"/>
      </iconSet>
    </cfRule>
  </conditionalFormatting>
  <conditionalFormatting sqref="AA25:AA32">
    <cfRule type="containsText" dxfId="861" priority="953" operator="containsText" text="REPORTADO">
      <formula>NOT(ISERROR(SEARCH("REPORTADO",AA25)))</formula>
    </cfRule>
  </conditionalFormatting>
  <conditionalFormatting sqref="AA34">
    <cfRule type="iconSet" priority="951">
      <iconSet iconSet="3Symbols">
        <cfvo type="percent" val="0"/>
        <cfvo type="percent" val="33"/>
        <cfvo type="percent" val="67"/>
      </iconSet>
    </cfRule>
  </conditionalFormatting>
  <conditionalFormatting sqref="AA34">
    <cfRule type="containsText" dxfId="860" priority="948" operator="containsText" text="PENDIENTE">
      <formula>NOT(ISERROR(SEARCH("PENDIENTE",AA34)))</formula>
    </cfRule>
    <cfRule type="iconSet" priority="950">
      <iconSet iconSet="3Arrows">
        <cfvo type="percent" val="0"/>
        <cfvo type="percent" val="33"/>
        <cfvo type="percent" val="67"/>
      </iconSet>
    </cfRule>
  </conditionalFormatting>
  <conditionalFormatting sqref="AA34">
    <cfRule type="containsText" dxfId="859" priority="949" operator="containsText" text="REPORTADO">
      <formula>NOT(ISERROR(SEARCH("REPORTADO",AA34)))</formula>
    </cfRule>
  </conditionalFormatting>
  <conditionalFormatting sqref="AC34">
    <cfRule type="iconSet" priority="947">
      <iconSet iconSet="3Symbols">
        <cfvo type="percent" val="0"/>
        <cfvo type="percent" val="33"/>
        <cfvo type="percent" val="67"/>
      </iconSet>
    </cfRule>
  </conditionalFormatting>
  <conditionalFormatting sqref="AC34">
    <cfRule type="containsText" dxfId="858" priority="944" operator="containsText" text="PENDIENTE">
      <formula>NOT(ISERROR(SEARCH("PENDIENTE",AC34)))</formula>
    </cfRule>
    <cfRule type="iconSet" priority="946">
      <iconSet iconSet="3Arrows">
        <cfvo type="percent" val="0"/>
        <cfvo type="percent" val="33"/>
        <cfvo type="percent" val="67"/>
      </iconSet>
    </cfRule>
  </conditionalFormatting>
  <conditionalFormatting sqref="AC34">
    <cfRule type="containsText" dxfId="857" priority="945" operator="containsText" text="REPORTADO">
      <formula>NOT(ISERROR(SEARCH("REPORTADO",AC34)))</formula>
    </cfRule>
  </conditionalFormatting>
  <conditionalFormatting sqref="AE34">
    <cfRule type="iconSet" priority="943">
      <iconSet iconSet="3Symbols2" showValue="0">
        <cfvo type="percent" val="0"/>
        <cfvo type="num" val="1"/>
        <cfvo type="num" val="2"/>
      </iconSet>
    </cfRule>
  </conditionalFormatting>
  <conditionalFormatting sqref="AE35">
    <cfRule type="iconSet" priority="942">
      <iconSet iconSet="3Symbols2" showValue="0">
        <cfvo type="percent" val="0"/>
        <cfvo type="num" val="1"/>
        <cfvo type="num" val="2"/>
      </iconSet>
    </cfRule>
  </conditionalFormatting>
  <conditionalFormatting sqref="AE36">
    <cfRule type="iconSet" priority="941">
      <iconSet iconSet="3Symbols2" showValue="0">
        <cfvo type="percent" val="0"/>
        <cfvo type="num" val="1"/>
        <cfvo type="num" val="2"/>
      </iconSet>
    </cfRule>
  </conditionalFormatting>
  <conditionalFormatting sqref="AE37">
    <cfRule type="iconSet" priority="940">
      <iconSet iconSet="3Symbols2" showValue="0">
        <cfvo type="percent" val="0"/>
        <cfvo type="num" val="1"/>
        <cfvo type="num" val="2"/>
      </iconSet>
    </cfRule>
  </conditionalFormatting>
  <conditionalFormatting sqref="AA35">
    <cfRule type="iconSet" priority="939">
      <iconSet iconSet="3Symbols">
        <cfvo type="percent" val="0"/>
        <cfvo type="percent" val="33"/>
        <cfvo type="percent" val="67"/>
      </iconSet>
    </cfRule>
  </conditionalFormatting>
  <conditionalFormatting sqref="AA35">
    <cfRule type="containsText" dxfId="856" priority="936" operator="containsText" text="PENDIENTE">
      <formula>NOT(ISERROR(SEARCH("PENDIENTE",AA35)))</formula>
    </cfRule>
    <cfRule type="iconSet" priority="938">
      <iconSet iconSet="3Arrows">
        <cfvo type="percent" val="0"/>
        <cfvo type="percent" val="33"/>
        <cfvo type="percent" val="67"/>
      </iconSet>
    </cfRule>
  </conditionalFormatting>
  <conditionalFormatting sqref="AA35">
    <cfRule type="containsText" dxfId="855" priority="937" operator="containsText" text="REPORTADO">
      <formula>NOT(ISERROR(SEARCH("REPORTADO",AA35)))</formula>
    </cfRule>
  </conditionalFormatting>
  <conditionalFormatting sqref="AA36">
    <cfRule type="iconSet" priority="935">
      <iconSet iconSet="3Symbols">
        <cfvo type="percent" val="0"/>
        <cfvo type="percent" val="33"/>
        <cfvo type="percent" val="67"/>
      </iconSet>
    </cfRule>
  </conditionalFormatting>
  <conditionalFormatting sqref="AA36">
    <cfRule type="containsText" dxfId="854" priority="932" operator="containsText" text="PENDIENTE">
      <formula>NOT(ISERROR(SEARCH("PENDIENTE",AA36)))</formula>
    </cfRule>
    <cfRule type="iconSet" priority="934">
      <iconSet iconSet="3Arrows">
        <cfvo type="percent" val="0"/>
        <cfvo type="percent" val="33"/>
        <cfvo type="percent" val="67"/>
      </iconSet>
    </cfRule>
  </conditionalFormatting>
  <conditionalFormatting sqref="AA36">
    <cfRule type="containsText" dxfId="853" priority="933" operator="containsText" text="REPORTADO">
      <formula>NOT(ISERROR(SEARCH("REPORTADO",AA36)))</formula>
    </cfRule>
  </conditionalFormatting>
  <conditionalFormatting sqref="AC36">
    <cfRule type="iconSet" priority="931">
      <iconSet iconSet="3Symbols">
        <cfvo type="percent" val="0"/>
        <cfvo type="percent" val="33"/>
        <cfvo type="percent" val="67"/>
      </iconSet>
    </cfRule>
  </conditionalFormatting>
  <conditionalFormatting sqref="AC36">
    <cfRule type="containsText" dxfId="852" priority="928" operator="containsText" text="PENDIENTE">
      <formula>NOT(ISERROR(SEARCH("PENDIENTE",AC36)))</formula>
    </cfRule>
    <cfRule type="iconSet" priority="930">
      <iconSet iconSet="3Arrows">
        <cfvo type="percent" val="0"/>
        <cfvo type="percent" val="33"/>
        <cfvo type="percent" val="67"/>
      </iconSet>
    </cfRule>
  </conditionalFormatting>
  <conditionalFormatting sqref="AC36">
    <cfRule type="containsText" dxfId="851" priority="929" operator="containsText" text="REPORTADO">
      <formula>NOT(ISERROR(SEARCH("REPORTADO",AC36)))</formula>
    </cfRule>
  </conditionalFormatting>
  <conditionalFormatting sqref="AC35">
    <cfRule type="iconSet" priority="927">
      <iconSet iconSet="3Symbols">
        <cfvo type="percent" val="0"/>
        <cfvo type="percent" val="33"/>
        <cfvo type="percent" val="67"/>
      </iconSet>
    </cfRule>
  </conditionalFormatting>
  <conditionalFormatting sqref="AC35">
    <cfRule type="containsText" dxfId="850" priority="924" operator="containsText" text="PENDIENTE">
      <formula>NOT(ISERROR(SEARCH("PENDIENTE",AC35)))</formula>
    </cfRule>
    <cfRule type="iconSet" priority="926">
      <iconSet iconSet="3Arrows">
        <cfvo type="percent" val="0"/>
        <cfvo type="percent" val="33"/>
        <cfvo type="percent" val="67"/>
      </iconSet>
    </cfRule>
  </conditionalFormatting>
  <conditionalFormatting sqref="AC35">
    <cfRule type="containsText" dxfId="849" priority="925" operator="containsText" text="REPORTADO">
      <formula>NOT(ISERROR(SEARCH("REPORTADO",AC35)))</formula>
    </cfRule>
  </conditionalFormatting>
  <conditionalFormatting sqref="AC33">
    <cfRule type="iconSet" priority="923">
      <iconSet iconSet="3Symbols">
        <cfvo type="percent" val="0"/>
        <cfvo type="percent" val="33"/>
        <cfvo type="percent" val="67"/>
      </iconSet>
    </cfRule>
  </conditionalFormatting>
  <conditionalFormatting sqref="AC33">
    <cfRule type="containsText" dxfId="848" priority="920" operator="containsText" text="PENDIENTE">
      <formula>NOT(ISERROR(SEARCH("PENDIENTE",AC33)))</formula>
    </cfRule>
    <cfRule type="iconSet" priority="922">
      <iconSet iconSet="3Arrows">
        <cfvo type="percent" val="0"/>
        <cfvo type="percent" val="33"/>
        <cfvo type="percent" val="67"/>
      </iconSet>
    </cfRule>
  </conditionalFormatting>
  <conditionalFormatting sqref="AC33">
    <cfRule type="containsText" dxfId="847" priority="921" operator="containsText" text="REPORTADO">
      <formula>NOT(ISERROR(SEARCH("REPORTADO",AC33)))</formula>
    </cfRule>
  </conditionalFormatting>
  <conditionalFormatting sqref="AC32">
    <cfRule type="iconSet" priority="919">
      <iconSet iconSet="3Symbols">
        <cfvo type="percent" val="0"/>
        <cfvo type="percent" val="33"/>
        <cfvo type="percent" val="67"/>
      </iconSet>
    </cfRule>
  </conditionalFormatting>
  <conditionalFormatting sqref="AC32">
    <cfRule type="containsText" dxfId="846" priority="916" operator="containsText" text="PENDIENTE">
      <formula>NOT(ISERROR(SEARCH("PENDIENTE",AC32)))</formula>
    </cfRule>
    <cfRule type="iconSet" priority="918">
      <iconSet iconSet="3Arrows">
        <cfvo type="percent" val="0"/>
        <cfvo type="percent" val="33"/>
        <cfvo type="percent" val="67"/>
      </iconSet>
    </cfRule>
  </conditionalFormatting>
  <conditionalFormatting sqref="AC32">
    <cfRule type="containsText" dxfId="845" priority="917" operator="containsText" text="REPORTADO">
      <formula>NOT(ISERROR(SEARCH("REPORTADO",AC32)))</formula>
    </cfRule>
  </conditionalFormatting>
  <conditionalFormatting sqref="AC31">
    <cfRule type="iconSet" priority="915">
      <iconSet iconSet="3Symbols">
        <cfvo type="percent" val="0"/>
        <cfvo type="percent" val="33"/>
        <cfvo type="percent" val="67"/>
      </iconSet>
    </cfRule>
  </conditionalFormatting>
  <conditionalFormatting sqref="AC31">
    <cfRule type="containsText" dxfId="844" priority="912" operator="containsText" text="PENDIENTE">
      <formula>NOT(ISERROR(SEARCH("PENDIENTE",AC31)))</formula>
    </cfRule>
    <cfRule type="iconSet" priority="914">
      <iconSet iconSet="3Arrows">
        <cfvo type="percent" val="0"/>
        <cfvo type="percent" val="33"/>
        <cfvo type="percent" val="67"/>
      </iconSet>
    </cfRule>
  </conditionalFormatting>
  <conditionalFormatting sqref="AC31">
    <cfRule type="containsText" dxfId="843" priority="913" operator="containsText" text="REPORTADO">
      <formula>NOT(ISERROR(SEARCH("REPORTADO",AC31)))</formula>
    </cfRule>
  </conditionalFormatting>
  <conditionalFormatting sqref="AC30">
    <cfRule type="iconSet" priority="911">
      <iconSet iconSet="3Symbols">
        <cfvo type="percent" val="0"/>
        <cfvo type="percent" val="33"/>
        <cfvo type="percent" val="67"/>
      </iconSet>
    </cfRule>
  </conditionalFormatting>
  <conditionalFormatting sqref="AC30">
    <cfRule type="containsText" dxfId="842" priority="908" operator="containsText" text="PENDIENTE">
      <formula>NOT(ISERROR(SEARCH("PENDIENTE",AC30)))</formula>
    </cfRule>
    <cfRule type="iconSet" priority="910">
      <iconSet iconSet="3Arrows">
        <cfvo type="percent" val="0"/>
        <cfvo type="percent" val="33"/>
        <cfvo type="percent" val="67"/>
      </iconSet>
    </cfRule>
  </conditionalFormatting>
  <conditionalFormatting sqref="AC30">
    <cfRule type="containsText" dxfId="841" priority="909" operator="containsText" text="REPORTADO">
      <formula>NOT(ISERROR(SEARCH("REPORTADO",AC30)))</formula>
    </cfRule>
  </conditionalFormatting>
  <conditionalFormatting sqref="AC29">
    <cfRule type="iconSet" priority="907">
      <iconSet iconSet="3Symbols">
        <cfvo type="percent" val="0"/>
        <cfvo type="percent" val="33"/>
        <cfvo type="percent" val="67"/>
      </iconSet>
    </cfRule>
  </conditionalFormatting>
  <conditionalFormatting sqref="AC29">
    <cfRule type="containsText" dxfId="840" priority="904" operator="containsText" text="PENDIENTE">
      <formula>NOT(ISERROR(SEARCH("PENDIENTE",AC29)))</formula>
    </cfRule>
    <cfRule type="iconSet" priority="906">
      <iconSet iconSet="3Arrows">
        <cfvo type="percent" val="0"/>
        <cfvo type="percent" val="33"/>
        <cfvo type="percent" val="67"/>
      </iconSet>
    </cfRule>
  </conditionalFormatting>
  <conditionalFormatting sqref="AC29">
    <cfRule type="containsText" dxfId="839" priority="905" operator="containsText" text="REPORTADO">
      <formula>NOT(ISERROR(SEARCH("REPORTADO",AC29)))</formula>
    </cfRule>
  </conditionalFormatting>
  <conditionalFormatting sqref="AC28">
    <cfRule type="iconSet" priority="903">
      <iconSet iconSet="3Symbols">
        <cfvo type="percent" val="0"/>
        <cfvo type="percent" val="33"/>
        <cfvo type="percent" val="67"/>
      </iconSet>
    </cfRule>
  </conditionalFormatting>
  <conditionalFormatting sqref="AC28">
    <cfRule type="containsText" dxfId="838" priority="900" operator="containsText" text="PENDIENTE">
      <formula>NOT(ISERROR(SEARCH("PENDIENTE",AC28)))</formula>
    </cfRule>
    <cfRule type="iconSet" priority="902">
      <iconSet iconSet="3Arrows">
        <cfvo type="percent" val="0"/>
        <cfvo type="percent" val="33"/>
        <cfvo type="percent" val="67"/>
      </iconSet>
    </cfRule>
  </conditionalFormatting>
  <conditionalFormatting sqref="AC28">
    <cfRule type="containsText" dxfId="837" priority="901" operator="containsText" text="REPORTADO">
      <formula>NOT(ISERROR(SEARCH("REPORTADO",AC28)))</formula>
    </cfRule>
  </conditionalFormatting>
  <conditionalFormatting sqref="AC27">
    <cfRule type="iconSet" priority="899">
      <iconSet iconSet="3Symbols">
        <cfvo type="percent" val="0"/>
        <cfvo type="percent" val="33"/>
        <cfvo type="percent" val="67"/>
      </iconSet>
    </cfRule>
  </conditionalFormatting>
  <conditionalFormatting sqref="AC27">
    <cfRule type="containsText" dxfId="836" priority="896" operator="containsText" text="PENDIENTE">
      <formula>NOT(ISERROR(SEARCH("PENDIENTE",AC27)))</formula>
    </cfRule>
    <cfRule type="iconSet" priority="898">
      <iconSet iconSet="3Arrows">
        <cfvo type="percent" val="0"/>
        <cfvo type="percent" val="33"/>
        <cfvo type="percent" val="67"/>
      </iconSet>
    </cfRule>
  </conditionalFormatting>
  <conditionalFormatting sqref="AC27">
    <cfRule type="containsText" dxfId="835" priority="897" operator="containsText" text="REPORTADO">
      <formula>NOT(ISERROR(SEARCH("REPORTADO",AC27)))</formula>
    </cfRule>
  </conditionalFormatting>
  <conditionalFormatting sqref="AC26">
    <cfRule type="iconSet" priority="895">
      <iconSet iconSet="3Symbols">
        <cfvo type="percent" val="0"/>
        <cfvo type="percent" val="33"/>
        <cfvo type="percent" val="67"/>
      </iconSet>
    </cfRule>
  </conditionalFormatting>
  <conditionalFormatting sqref="AC26">
    <cfRule type="containsText" dxfId="834" priority="892" operator="containsText" text="PENDIENTE">
      <formula>NOT(ISERROR(SEARCH("PENDIENTE",AC26)))</formula>
    </cfRule>
    <cfRule type="iconSet" priority="894">
      <iconSet iconSet="3Arrows">
        <cfvo type="percent" val="0"/>
        <cfvo type="percent" val="33"/>
        <cfvo type="percent" val="67"/>
      </iconSet>
    </cfRule>
  </conditionalFormatting>
  <conditionalFormatting sqref="AC26">
    <cfRule type="containsText" dxfId="833" priority="893" operator="containsText" text="REPORTADO">
      <formula>NOT(ISERROR(SEARCH("REPORTADO",AC26)))</formula>
    </cfRule>
  </conditionalFormatting>
  <conditionalFormatting sqref="AC25">
    <cfRule type="iconSet" priority="891">
      <iconSet iconSet="3Symbols">
        <cfvo type="percent" val="0"/>
        <cfvo type="percent" val="33"/>
        <cfvo type="percent" val="67"/>
      </iconSet>
    </cfRule>
  </conditionalFormatting>
  <conditionalFormatting sqref="AC25">
    <cfRule type="containsText" dxfId="832" priority="888" operator="containsText" text="PENDIENTE">
      <formula>NOT(ISERROR(SEARCH("PENDIENTE",AC25)))</formula>
    </cfRule>
    <cfRule type="iconSet" priority="890">
      <iconSet iconSet="3Arrows">
        <cfvo type="percent" val="0"/>
        <cfvo type="percent" val="33"/>
        <cfvo type="percent" val="67"/>
      </iconSet>
    </cfRule>
  </conditionalFormatting>
  <conditionalFormatting sqref="AC25">
    <cfRule type="containsText" dxfId="831" priority="889" operator="containsText" text="REPORTADO">
      <formula>NOT(ISERROR(SEARCH("REPORTADO",AC25)))</formula>
    </cfRule>
  </conditionalFormatting>
  <conditionalFormatting sqref="AC24">
    <cfRule type="iconSet" priority="887">
      <iconSet iconSet="3Symbols">
        <cfvo type="percent" val="0"/>
        <cfvo type="percent" val="33"/>
        <cfvo type="percent" val="67"/>
      </iconSet>
    </cfRule>
  </conditionalFormatting>
  <conditionalFormatting sqref="AC24">
    <cfRule type="containsText" dxfId="830" priority="884" operator="containsText" text="PENDIENTE">
      <formula>NOT(ISERROR(SEARCH("PENDIENTE",AC24)))</formula>
    </cfRule>
    <cfRule type="iconSet" priority="886">
      <iconSet iconSet="3Arrows">
        <cfvo type="percent" val="0"/>
        <cfvo type="percent" val="33"/>
        <cfvo type="percent" val="67"/>
      </iconSet>
    </cfRule>
  </conditionalFormatting>
  <conditionalFormatting sqref="AC24">
    <cfRule type="containsText" dxfId="829" priority="885" operator="containsText" text="REPORTADO">
      <formula>NOT(ISERROR(SEARCH("REPORTADO",AC24)))</formula>
    </cfRule>
  </conditionalFormatting>
  <conditionalFormatting sqref="AC23">
    <cfRule type="iconSet" priority="883">
      <iconSet iconSet="3Symbols">
        <cfvo type="percent" val="0"/>
        <cfvo type="percent" val="33"/>
        <cfvo type="percent" val="67"/>
      </iconSet>
    </cfRule>
  </conditionalFormatting>
  <conditionalFormatting sqref="AC23">
    <cfRule type="containsText" dxfId="828" priority="880" operator="containsText" text="PENDIENTE">
      <formula>NOT(ISERROR(SEARCH("PENDIENTE",AC23)))</formula>
    </cfRule>
    <cfRule type="iconSet" priority="882">
      <iconSet iconSet="3Arrows">
        <cfvo type="percent" val="0"/>
        <cfvo type="percent" val="33"/>
        <cfvo type="percent" val="67"/>
      </iconSet>
    </cfRule>
  </conditionalFormatting>
  <conditionalFormatting sqref="AC23">
    <cfRule type="containsText" dxfId="827" priority="881" operator="containsText" text="REPORTADO">
      <formula>NOT(ISERROR(SEARCH("REPORTADO",AC23)))</formula>
    </cfRule>
  </conditionalFormatting>
  <conditionalFormatting sqref="AC22">
    <cfRule type="iconSet" priority="879">
      <iconSet iconSet="3Symbols">
        <cfvo type="percent" val="0"/>
        <cfvo type="percent" val="33"/>
        <cfvo type="percent" val="67"/>
      </iconSet>
    </cfRule>
  </conditionalFormatting>
  <conditionalFormatting sqref="AC22">
    <cfRule type="containsText" dxfId="826" priority="876" operator="containsText" text="PENDIENTE">
      <formula>NOT(ISERROR(SEARCH("PENDIENTE",AC22)))</formula>
    </cfRule>
    <cfRule type="iconSet" priority="878">
      <iconSet iconSet="3Arrows">
        <cfvo type="percent" val="0"/>
        <cfvo type="percent" val="33"/>
        <cfvo type="percent" val="67"/>
      </iconSet>
    </cfRule>
  </conditionalFormatting>
  <conditionalFormatting sqref="AC22">
    <cfRule type="containsText" dxfId="825" priority="877" operator="containsText" text="REPORTADO">
      <formula>NOT(ISERROR(SEARCH("REPORTADO",AC22)))</formula>
    </cfRule>
  </conditionalFormatting>
  <conditionalFormatting sqref="AE38">
    <cfRule type="iconSet" priority="859">
      <iconSet iconSet="3Symbols2" showValue="0">
        <cfvo type="percent" val="0"/>
        <cfvo type="num" val="1"/>
        <cfvo type="num" val="2"/>
      </iconSet>
    </cfRule>
  </conditionalFormatting>
  <conditionalFormatting sqref="AE39">
    <cfRule type="iconSet" priority="858">
      <iconSet iconSet="3Symbols2" showValue="0">
        <cfvo type="percent" val="0"/>
        <cfvo type="num" val="1"/>
        <cfvo type="num" val="2"/>
      </iconSet>
    </cfRule>
  </conditionalFormatting>
  <conditionalFormatting sqref="AE40">
    <cfRule type="iconSet" priority="857">
      <iconSet iconSet="3Symbols2" showValue="0">
        <cfvo type="percent" val="0"/>
        <cfvo type="num" val="1"/>
        <cfvo type="num" val="2"/>
      </iconSet>
    </cfRule>
  </conditionalFormatting>
  <conditionalFormatting sqref="AE41">
    <cfRule type="iconSet" priority="856">
      <iconSet iconSet="3Symbols2" showValue="0">
        <cfvo type="percent" val="0"/>
        <cfvo type="num" val="1"/>
        <cfvo type="num" val="2"/>
      </iconSet>
    </cfRule>
  </conditionalFormatting>
  <conditionalFormatting sqref="AE42">
    <cfRule type="iconSet" priority="855">
      <iconSet iconSet="3Symbols2" showValue="0">
        <cfvo type="percent" val="0"/>
        <cfvo type="num" val="1"/>
        <cfvo type="num" val="2"/>
      </iconSet>
    </cfRule>
  </conditionalFormatting>
  <conditionalFormatting sqref="AE43">
    <cfRule type="iconSet" priority="854">
      <iconSet iconSet="3Symbols2" showValue="0">
        <cfvo type="percent" val="0"/>
        <cfvo type="num" val="1"/>
        <cfvo type="num" val="2"/>
      </iconSet>
    </cfRule>
  </conditionalFormatting>
  <conditionalFormatting sqref="AE44">
    <cfRule type="iconSet" priority="853">
      <iconSet iconSet="3Symbols2" showValue="0">
        <cfvo type="percent" val="0"/>
        <cfvo type="num" val="1"/>
        <cfvo type="num" val="2"/>
      </iconSet>
    </cfRule>
  </conditionalFormatting>
  <conditionalFormatting sqref="AA37">
    <cfRule type="iconSet" priority="852">
      <iconSet iconSet="3Symbols">
        <cfvo type="percent" val="0"/>
        <cfvo type="percent" val="33"/>
        <cfvo type="percent" val="67"/>
      </iconSet>
    </cfRule>
  </conditionalFormatting>
  <conditionalFormatting sqref="AA37">
    <cfRule type="containsText" dxfId="824" priority="849" operator="containsText" text="PENDIENTE">
      <formula>NOT(ISERROR(SEARCH("PENDIENTE",AA37)))</formula>
    </cfRule>
    <cfRule type="iconSet" priority="851">
      <iconSet iconSet="3Arrows">
        <cfvo type="percent" val="0"/>
        <cfvo type="percent" val="33"/>
        <cfvo type="percent" val="67"/>
      </iconSet>
    </cfRule>
  </conditionalFormatting>
  <conditionalFormatting sqref="AA37">
    <cfRule type="containsText" dxfId="823" priority="850" operator="containsText" text="REPORTADO">
      <formula>NOT(ISERROR(SEARCH("REPORTADO",AA37)))</formula>
    </cfRule>
  </conditionalFormatting>
  <conditionalFormatting sqref="AA38">
    <cfRule type="iconSet" priority="848">
      <iconSet iconSet="3Symbols">
        <cfvo type="percent" val="0"/>
        <cfvo type="percent" val="33"/>
        <cfvo type="percent" val="67"/>
      </iconSet>
    </cfRule>
  </conditionalFormatting>
  <conditionalFormatting sqref="AA38">
    <cfRule type="containsText" dxfId="822" priority="845" operator="containsText" text="PENDIENTE">
      <formula>NOT(ISERROR(SEARCH("PENDIENTE",AA38)))</formula>
    </cfRule>
    <cfRule type="iconSet" priority="847">
      <iconSet iconSet="3Arrows">
        <cfvo type="percent" val="0"/>
        <cfvo type="percent" val="33"/>
        <cfvo type="percent" val="67"/>
      </iconSet>
    </cfRule>
  </conditionalFormatting>
  <conditionalFormatting sqref="AA38">
    <cfRule type="containsText" dxfId="821" priority="846" operator="containsText" text="REPORTADO">
      <formula>NOT(ISERROR(SEARCH("REPORTADO",AA38)))</formula>
    </cfRule>
  </conditionalFormatting>
  <conditionalFormatting sqref="AA39">
    <cfRule type="iconSet" priority="844">
      <iconSet iconSet="3Symbols">
        <cfvo type="percent" val="0"/>
        <cfvo type="percent" val="33"/>
        <cfvo type="percent" val="67"/>
      </iconSet>
    </cfRule>
  </conditionalFormatting>
  <conditionalFormatting sqref="AA39">
    <cfRule type="containsText" dxfId="820" priority="841" operator="containsText" text="PENDIENTE">
      <formula>NOT(ISERROR(SEARCH("PENDIENTE",AA39)))</formula>
    </cfRule>
    <cfRule type="iconSet" priority="843">
      <iconSet iconSet="3Arrows">
        <cfvo type="percent" val="0"/>
        <cfvo type="percent" val="33"/>
        <cfvo type="percent" val="67"/>
      </iconSet>
    </cfRule>
  </conditionalFormatting>
  <conditionalFormatting sqref="AA39">
    <cfRule type="containsText" dxfId="819" priority="842" operator="containsText" text="REPORTADO">
      <formula>NOT(ISERROR(SEARCH("REPORTADO",AA39)))</formula>
    </cfRule>
  </conditionalFormatting>
  <conditionalFormatting sqref="AA40">
    <cfRule type="iconSet" priority="840">
      <iconSet iconSet="3Symbols">
        <cfvo type="percent" val="0"/>
        <cfvo type="percent" val="33"/>
        <cfvo type="percent" val="67"/>
      </iconSet>
    </cfRule>
  </conditionalFormatting>
  <conditionalFormatting sqref="AA40">
    <cfRule type="containsText" dxfId="818" priority="837" operator="containsText" text="PENDIENTE">
      <formula>NOT(ISERROR(SEARCH("PENDIENTE",AA40)))</formula>
    </cfRule>
    <cfRule type="iconSet" priority="839">
      <iconSet iconSet="3Arrows">
        <cfvo type="percent" val="0"/>
        <cfvo type="percent" val="33"/>
        <cfvo type="percent" val="67"/>
      </iconSet>
    </cfRule>
  </conditionalFormatting>
  <conditionalFormatting sqref="AA40">
    <cfRule type="containsText" dxfId="817" priority="838" operator="containsText" text="REPORTADO">
      <formula>NOT(ISERROR(SEARCH("REPORTADO",AA40)))</formula>
    </cfRule>
  </conditionalFormatting>
  <conditionalFormatting sqref="AA41">
    <cfRule type="iconSet" priority="836">
      <iconSet iconSet="3Symbols">
        <cfvo type="percent" val="0"/>
        <cfvo type="percent" val="33"/>
        <cfvo type="percent" val="67"/>
      </iconSet>
    </cfRule>
  </conditionalFormatting>
  <conditionalFormatting sqref="AA41">
    <cfRule type="containsText" dxfId="816" priority="833" operator="containsText" text="PENDIENTE">
      <formula>NOT(ISERROR(SEARCH("PENDIENTE",AA41)))</formula>
    </cfRule>
    <cfRule type="iconSet" priority="835">
      <iconSet iconSet="3Arrows">
        <cfvo type="percent" val="0"/>
        <cfvo type="percent" val="33"/>
        <cfvo type="percent" val="67"/>
      </iconSet>
    </cfRule>
  </conditionalFormatting>
  <conditionalFormatting sqref="AA41">
    <cfRule type="containsText" dxfId="815" priority="834" operator="containsText" text="REPORTADO">
      <formula>NOT(ISERROR(SEARCH("REPORTADO",AA41)))</formula>
    </cfRule>
  </conditionalFormatting>
  <conditionalFormatting sqref="AA42">
    <cfRule type="iconSet" priority="832">
      <iconSet iconSet="3Symbols">
        <cfvo type="percent" val="0"/>
        <cfvo type="percent" val="33"/>
        <cfvo type="percent" val="67"/>
      </iconSet>
    </cfRule>
  </conditionalFormatting>
  <conditionalFormatting sqref="AA42">
    <cfRule type="containsText" dxfId="814" priority="829" operator="containsText" text="PENDIENTE">
      <formula>NOT(ISERROR(SEARCH("PENDIENTE",AA42)))</formula>
    </cfRule>
    <cfRule type="iconSet" priority="831">
      <iconSet iconSet="3Arrows">
        <cfvo type="percent" val="0"/>
        <cfvo type="percent" val="33"/>
        <cfvo type="percent" val="67"/>
      </iconSet>
    </cfRule>
  </conditionalFormatting>
  <conditionalFormatting sqref="AA42">
    <cfRule type="containsText" dxfId="813" priority="830" operator="containsText" text="REPORTADO">
      <formula>NOT(ISERROR(SEARCH("REPORTADO",AA42)))</formula>
    </cfRule>
  </conditionalFormatting>
  <conditionalFormatting sqref="AA43">
    <cfRule type="iconSet" priority="828">
      <iconSet iconSet="3Symbols">
        <cfvo type="percent" val="0"/>
        <cfvo type="percent" val="33"/>
        <cfvo type="percent" val="67"/>
      </iconSet>
    </cfRule>
  </conditionalFormatting>
  <conditionalFormatting sqref="AA43">
    <cfRule type="containsText" dxfId="812" priority="825" operator="containsText" text="PENDIENTE">
      <formula>NOT(ISERROR(SEARCH("PENDIENTE",AA43)))</formula>
    </cfRule>
    <cfRule type="iconSet" priority="827">
      <iconSet iconSet="3Arrows">
        <cfvo type="percent" val="0"/>
        <cfvo type="percent" val="33"/>
        <cfvo type="percent" val="67"/>
      </iconSet>
    </cfRule>
  </conditionalFormatting>
  <conditionalFormatting sqref="AA43">
    <cfRule type="containsText" dxfId="811" priority="826" operator="containsText" text="REPORTADO">
      <formula>NOT(ISERROR(SEARCH("REPORTADO",AA43)))</formula>
    </cfRule>
  </conditionalFormatting>
  <conditionalFormatting sqref="AA44">
    <cfRule type="iconSet" priority="824">
      <iconSet iconSet="3Symbols">
        <cfvo type="percent" val="0"/>
        <cfvo type="percent" val="33"/>
        <cfvo type="percent" val="67"/>
      </iconSet>
    </cfRule>
  </conditionalFormatting>
  <conditionalFormatting sqref="AA44">
    <cfRule type="containsText" dxfId="810" priority="821" operator="containsText" text="PENDIENTE">
      <formula>NOT(ISERROR(SEARCH("PENDIENTE",AA44)))</formula>
    </cfRule>
    <cfRule type="iconSet" priority="823">
      <iconSet iconSet="3Arrows">
        <cfvo type="percent" val="0"/>
        <cfvo type="percent" val="33"/>
        <cfvo type="percent" val="67"/>
      </iconSet>
    </cfRule>
  </conditionalFormatting>
  <conditionalFormatting sqref="AA44">
    <cfRule type="containsText" dxfId="809" priority="822" operator="containsText" text="REPORTADO">
      <formula>NOT(ISERROR(SEARCH("REPORTADO",AA44)))</formula>
    </cfRule>
  </conditionalFormatting>
  <conditionalFormatting sqref="AE46">
    <cfRule type="iconSet" priority="820">
      <iconSet iconSet="3Symbols2" showValue="0">
        <cfvo type="percent" val="0"/>
        <cfvo type="num" val="1"/>
        <cfvo type="num" val="2"/>
      </iconSet>
    </cfRule>
  </conditionalFormatting>
  <conditionalFormatting sqref="AE47">
    <cfRule type="iconSet" priority="819">
      <iconSet iconSet="3Symbols2" showValue="0">
        <cfvo type="percent" val="0"/>
        <cfvo type="num" val="1"/>
        <cfvo type="num" val="2"/>
      </iconSet>
    </cfRule>
  </conditionalFormatting>
  <conditionalFormatting sqref="AA48">
    <cfRule type="iconSet" priority="818">
      <iconSet iconSet="3Symbols">
        <cfvo type="percent" val="0"/>
        <cfvo type="percent" val="33"/>
        <cfvo type="percent" val="67"/>
      </iconSet>
    </cfRule>
  </conditionalFormatting>
  <conditionalFormatting sqref="AA48">
    <cfRule type="containsText" dxfId="808" priority="815" operator="containsText" text="PENDIENTE">
      <formula>NOT(ISERROR(SEARCH("PENDIENTE",AA48)))</formula>
    </cfRule>
    <cfRule type="iconSet" priority="817">
      <iconSet iconSet="3Arrows">
        <cfvo type="percent" val="0"/>
        <cfvo type="percent" val="33"/>
        <cfvo type="percent" val="67"/>
      </iconSet>
    </cfRule>
  </conditionalFormatting>
  <conditionalFormatting sqref="AA48">
    <cfRule type="containsText" dxfId="807" priority="816" operator="containsText" text="REPORTADO">
      <formula>NOT(ISERROR(SEARCH("REPORTADO",AA48)))</formula>
    </cfRule>
  </conditionalFormatting>
  <conditionalFormatting sqref="AE48">
    <cfRule type="iconSet" priority="814">
      <iconSet iconSet="3Symbols2" showValue="0">
        <cfvo type="percent" val="0"/>
        <cfvo type="num" val="1"/>
        <cfvo type="num" val="2"/>
      </iconSet>
    </cfRule>
  </conditionalFormatting>
  <conditionalFormatting sqref="AE49">
    <cfRule type="iconSet" priority="813">
      <iconSet iconSet="3Symbols2" showValue="0">
        <cfvo type="percent" val="0"/>
        <cfvo type="num" val="1"/>
        <cfvo type="num" val="2"/>
      </iconSet>
    </cfRule>
  </conditionalFormatting>
  <conditionalFormatting sqref="AE50">
    <cfRule type="iconSet" priority="812">
      <iconSet iconSet="3Symbols2" showValue="0">
        <cfvo type="percent" val="0"/>
        <cfvo type="num" val="1"/>
        <cfvo type="num" val="2"/>
      </iconSet>
    </cfRule>
  </conditionalFormatting>
  <conditionalFormatting sqref="I49">
    <cfRule type="iconSet" priority="811">
      <iconSet iconSet="3Symbols" showValue="0">
        <cfvo type="percent" val="0"/>
        <cfvo type="percent" val="0"/>
        <cfvo type="percent" val="1"/>
      </iconSet>
    </cfRule>
  </conditionalFormatting>
  <conditionalFormatting sqref="AA46">
    <cfRule type="iconSet" priority="810">
      <iconSet iconSet="3Symbols">
        <cfvo type="percent" val="0"/>
        <cfvo type="percent" val="33"/>
        <cfvo type="percent" val="67"/>
      </iconSet>
    </cfRule>
  </conditionalFormatting>
  <conditionalFormatting sqref="AA46">
    <cfRule type="containsText" dxfId="806" priority="807" operator="containsText" text="PENDIENTE">
      <formula>NOT(ISERROR(SEARCH("PENDIENTE",AA46)))</formula>
    </cfRule>
    <cfRule type="iconSet" priority="809">
      <iconSet iconSet="3Arrows">
        <cfvo type="percent" val="0"/>
        <cfvo type="percent" val="33"/>
        <cfvo type="percent" val="67"/>
      </iconSet>
    </cfRule>
  </conditionalFormatting>
  <conditionalFormatting sqref="AA46">
    <cfRule type="containsText" dxfId="805" priority="808" operator="containsText" text="REPORTADO">
      <formula>NOT(ISERROR(SEARCH("REPORTADO",AA46)))</formula>
    </cfRule>
  </conditionalFormatting>
  <conditionalFormatting sqref="AA47">
    <cfRule type="iconSet" priority="806">
      <iconSet iconSet="3Symbols">
        <cfvo type="percent" val="0"/>
        <cfvo type="percent" val="33"/>
        <cfvo type="percent" val="67"/>
      </iconSet>
    </cfRule>
  </conditionalFormatting>
  <conditionalFormatting sqref="AA47">
    <cfRule type="containsText" dxfId="804" priority="803" operator="containsText" text="PENDIENTE">
      <formula>NOT(ISERROR(SEARCH("PENDIENTE",AA47)))</formula>
    </cfRule>
    <cfRule type="iconSet" priority="805">
      <iconSet iconSet="3Arrows">
        <cfvo type="percent" val="0"/>
        <cfvo type="percent" val="33"/>
        <cfvo type="percent" val="67"/>
      </iconSet>
    </cfRule>
  </conditionalFormatting>
  <conditionalFormatting sqref="AA47">
    <cfRule type="containsText" dxfId="803" priority="804" operator="containsText" text="REPORTADO">
      <formula>NOT(ISERROR(SEARCH("REPORTADO",AA47)))</formula>
    </cfRule>
  </conditionalFormatting>
  <conditionalFormatting sqref="AA49">
    <cfRule type="iconSet" priority="802">
      <iconSet iconSet="3Symbols">
        <cfvo type="percent" val="0"/>
        <cfvo type="percent" val="33"/>
        <cfvo type="percent" val="67"/>
      </iconSet>
    </cfRule>
  </conditionalFormatting>
  <conditionalFormatting sqref="AA49">
    <cfRule type="containsText" dxfId="802" priority="799" operator="containsText" text="PENDIENTE">
      <formula>NOT(ISERROR(SEARCH("PENDIENTE",AA49)))</formula>
    </cfRule>
    <cfRule type="iconSet" priority="801">
      <iconSet iconSet="3Arrows">
        <cfvo type="percent" val="0"/>
        <cfvo type="percent" val="33"/>
        <cfvo type="percent" val="67"/>
      </iconSet>
    </cfRule>
  </conditionalFormatting>
  <conditionalFormatting sqref="AA49">
    <cfRule type="containsText" dxfId="801" priority="800" operator="containsText" text="REPORTADO">
      <formula>NOT(ISERROR(SEARCH("REPORTADO",AA49)))</formula>
    </cfRule>
  </conditionalFormatting>
  <conditionalFormatting sqref="AA50">
    <cfRule type="iconSet" priority="798">
      <iconSet iconSet="3Symbols">
        <cfvo type="percent" val="0"/>
        <cfvo type="percent" val="33"/>
        <cfvo type="percent" val="67"/>
      </iconSet>
    </cfRule>
  </conditionalFormatting>
  <conditionalFormatting sqref="AA50">
    <cfRule type="containsText" dxfId="800" priority="795" operator="containsText" text="PENDIENTE">
      <formula>NOT(ISERROR(SEARCH("PENDIENTE",AA50)))</formula>
    </cfRule>
    <cfRule type="iconSet" priority="797">
      <iconSet iconSet="3Arrows">
        <cfvo type="percent" val="0"/>
        <cfvo type="percent" val="33"/>
        <cfvo type="percent" val="67"/>
      </iconSet>
    </cfRule>
  </conditionalFormatting>
  <conditionalFormatting sqref="AA50">
    <cfRule type="containsText" dxfId="799" priority="796" operator="containsText" text="REPORTADO">
      <formula>NOT(ISERROR(SEARCH("REPORTADO",AA50)))</formula>
    </cfRule>
  </conditionalFormatting>
  <conditionalFormatting sqref="AE52">
    <cfRule type="iconSet" priority="794">
      <iconSet iconSet="3Symbols2" showValue="0">
        <cfvo type="percent" val="0"/>
        <cfvo type="num" val="1"/>
        <cfvo type="num" val="2"/>
      </iconSet>
    </cfRule>
  </conditionalFormatting>
  <conditionalFormatting sqref="AE56">
    <cfRule type="iconSet" priority="793">
      <iconSet iconSet="3Symbols2" showValue="0">
        <cfvo type="percent" val="0"/>
        <cfvo type="num" val="1"/>
        <cfvo type="num" val="2"/>
      </iconSet>
    </cfRule>
  </conditionalFormatting>
  <conditionalFormatting sqref="I55">
    <cfRule type="iconSet" priority="792">
      <iconSet iconSet="3Symbols" showValue="0">
        <cfvo type="percent" val="0"/>
        <cfvo type="percent" val="0"/>
        <cfvo type="percent" val="1"/>
      </iconSet>
    </cfRule>
  </conditionalFormatting>
  <conditionalFormatting sqref="I56">
    <cfRule type="iconSet" priority="791">
      <iconSet iconSet="3Symbols" showValue="0">
        <cfvo type="percent" val="0"/>
        <cfvo type="percent" val="0"/>
        <cfvo type="percent" val="1"/>
      </iconSet>
    </cfRule>
  </conditionalFormatting>
  <conditionalFormatting sqref="AE57">
    <cfRule type="iconSet" priority="790">
      <iconSet iconSet="3Symbols2" showValue="0">
        <cfvo type="percent" val="0"/>
        <cfvo type="num" val="1"/>
        <cfvo type="num" val="2"/>
      </iconSet>
    </cfRule>
  </conditionalFormatting>
  <conditionalFormatting sqref="AA58">
    <cfRule type="iconSet" priority="789">
      <iconSet iconSet="3Symbols">
        <cfvo type="percent" val="0"/>
        <cfvo type="percent" val="33"/>
        <cfvo type="percent" val="67"/>
      </iconSet>
    </cfRule>
  </conditionalFormatting>
  <conditionalFormatting sqref="AA58">
    <cfRule type="containsText" dxfId="798" priority="786" operator="containsText" text="PENDIENTE">
      <formula>NOT(ISERROR(SEARCH("PENDIENTE",AA58)))</formula>
    </cfRule>
    <cfRule type="iconSet" priority="788">
      <iconSet iconSet="3Arrows">
        <cfvo type="percent" val="0"/>
        <cfvo type="percent" val="33"/>
        <cfvo type="percent" val="67"/>
      </iconSet>
    </cfRule>
  </conditionalFormatting>
  <conditionalFormatting sqref="AA58">
    <cfRule type="containsText" dxfId="797" priority="787" operator="containsText" text="REPORTADO">
      <formula>NOT(ISERROR(SEARCH("REPORTADO",AA58)))</formula>
    </cfRule>
  </conditionalFormatting>
  <conditionalFormatting sqref="AE58">
    <cfRule type="iconSet" priority="785">
      <iconSet iconSet="3Symbols2" showValue="0">
        <cfvo type="percent" val="0"/>
        <cfvo type="num" val="1"/>
        <cfvo type="num" val="2"/>
      </iconSet>
    </cfRule>
  </conditionalFormatting>
  <conditionalFormatting sqref="AA52">
    <cfRule type="containsText" dxfId="796" priority="778" operator="containsText" text="REPORTADO">
      <formula>NOT(ISERROR(SEARCH("REPORTADO",AA52)))</formula>
    </cfRule>
  </conditionalFormatting>
  <conditionalFormatting sqref="AA51">
    <cfRule type="iconSet" priority="784">
      <iconSet iconSet="3Symbols">
        <cfvo type="percent" val="0"/>
        <cfvo type="percent" val="33"/>
        <cfvo type="percent" val="67"/>
      </iconSet>
    </cfRule>
  </conditionalFormatting>
  <conditionalFormatting sqref="AA51">
    <cfRule type="containsText" dxfId="795" priority="781" operator="containsText" text="PENDIENTE">
      <formula>NOT(ISERROR(SEARCH("PENDIENTE",AA51)))</formula>
    </cfRule>
    <cfRule type="iconSet" priority="783">
      <iconSet iconSet="3Arrows">
        <cfvo type="percent" val="0"/>
        <cfvo type="percent" val="33"/>
        <cfvo type="percent" val="67"/>
      </iconSet>
    </cfRule>
  </conditionalFormatting>
  <conditionalFormatting sqref="AA51">
    <cfRule type="containsText" dxfId="794" priority="782" operator="containsText" text="REPORTADO">
      <formula>NOT(ISERROR(SEARCH("REPORTADO",AA51)))</formula>
    </cfRule>
  </conditionalFormatting>
  <conditionalFormatting sqref="AA52">
    <cfRule type="iconSet" priority="780">
      <iconSet iconSet="3Symbols">
        <cfvo type="percent" val="0"/>
        <cfvo type="percent" val="33"/>
        <cfvo type="percent" val="67"/>
      </iconSet>
    </cfRule>
  </conditionalFormatting>
  <conditionalFormatting sqref="AA52">
    <cfRule type="containsText" dxfId="793" priority="777" operator="containsText" text="PENDIENTE">
      <formula>NOT(ISERROR(SEARCH("PENDIENTE",AA52)))</formula>
    </cfRule>
    <cfRule type="iconSet" priority="779">
      <iconSet iconSet="3Arrows">
        <cfvo type="percent" val="0"/>
        <cfvo type="percent" val="33"/>
        <cfvo type="percent" val="67"/>
      </iconSet>
    </cfRule>
  </conditionalFormatting>
  <conditionalFormatting sqref="AA53">
    <cfRule type="iconSet" priority="776">
      <iconSet iconSet="3Symbols">
        <cfvo type="percent" val="0"/>
        <cfvo type="percent" val="33"/>
        <cfvo type="percent" val="67"/>
      </iconSet>
    </cfRule>
  </conditionalFormatting>
  <conditionalFormatting sqref="AA53">
    <cfRule type="containsText" dxfId="792" priority="773" operator="containsText" text="PENDIENTE">
      <formula>NOT(ISERROR(SEARCH("PENDIENTE",AA53)))</formula>
    </cfRule>
    <cfRule type="iconSet" priority="775">
      <iconSet iconSet="3Arrows">
        <cfvo type="percent" val="0"/>
        <cfvo type="percent" val="33"/>
        <cfvo type="percent" val="67"/>
      </iconSet>
    </cfRule>
  </conditionalFormatting>
  <conditionalFormatting sqref="AA53">
    <cfRule type="containsText" dxfId="791" priority="774" operator="containsText" text="REPORTADO">
      <formula>NOT(ISERROR(SEARCH("REPORTADO",AA53)))</formula>
    </cfRule>
  </conditionalFormatting>
  <conditionalFormatting sqref="AA54">
    <cfRule type="iconSet" priority="772">
      <iconSet iconSet="3Symbols">
        <cfvo type="percent" val="0"/>
        <cfvo type="percent" val="33"/>
        <cfvo type="percent" val="67"/>
      </iconSet>
    </cfRule>
  </conditionalFormatting>
  <conditionalFormatting sqref="AA54">
    <cfRule type="containsText" dxfId="790" priority="769" operator="containsText" text="PENDIENTE">
      <formula>NOT(ISERROR(SEARCH("PENDIENTE",AA54)))</formula>
    </cfRule>
    <cfRule type="iconSet" priority="771">
      <iconSet iconSet="3Arrows">
        <cfvo type="percent" val="0"/>
        <cfvo type="percent" val="33"/>
        <cfvo type="percent" val="67"/>
      </iconSet>
    </cfRule>
  </conditionalFormatting>
  <conditionalFormatting sqref="AA54">
    <cfRule type="containsText" dxfId="789" priority="770" operator="containsText" text="REPORTADO">
      <formula>NOT(ISERROR(SEARCH("REPORTADO",AA54)))</formula>
    </cfRule>
  </conditionalFormatting>
  <conditionalFormatting sqref="AA55">
    <cfRule type="iconSet" priority="768">
      <iconSet iconSet="3Symbols">
        <cfvo type="percent" val="0"/>
        <cfvo type="percent" val="33"/>
        <cfvo type="percent" val="67"/>
      </iconSet>
    </cfRule>
  </conditionalFormatting>
  <conditionalFormatting sqref="AA55">
    <cfRule type="containsText" dxfId="788" priority="765" operator="containsText" text="PENDIENTE">
      <formula>NOT(ISERROR(SEARCH("PENDIENTE",AA55)))</formula>
    </cfRule>
    <cfRule type="iconSet" priority="767">
      <iconSet iconSet="3Arrows">
        <cfvo type="percent" val="0"/>
        <cfvo type="percent" val="33"/>
        <cfvo type="percent" val="67"/>
      </iconSet>
    </cfRule>
  </conditionalFormatting>
  <conditionalFormatting sqref="AA55">
    <cfRule type="containsText" dxfId="787" priority="766" operator="containsText" text="REPORTADO">
      <formula>NOT(ISERROR(SEARCH("REPORTADO",AA55)))</formula>
    </cfRule>
  </conditionalFormatting>
  <conditionalFormatting sqref="AA56">
    <cfRule type="iconSet" priority="764">
      <iconSet iconSet="3Symbols">
        <cfvo type="percent" val="0"/>
        <cfvo type="percent" val="33"/>
        <cfvo type="percent" val="67"/>
      </iconSet>
    </cfRule>
  </conditionalFormatting>
  <conditionalFormatting sqref="AA56">
    <cfRule type="containsText" dxfId="786" priority="761" operator="containsText" text="PENDIENTE">
      <formula>NOT(ISERROR(SEARCH("PENDIENTE",AA56)))</formula>
    </cfRule>
    <cfRule type="iconSet" priority="763">
      <iconSet iconSet="3Arrows">
        <cfvo type="percent" val="0"/>
        <cfvo type="percent" val="33"/>
        <cfvo type="percent" val="67"/>
      </iconSet>
    </cfRule>
  </conditionalFormatting>
  <conditionalFormatting sqref="AA56">
    <cfRule type="containsText" dxfId="785" priority="762" operator="containsText" text="REPORTADO">
      <formula>NOT(ISERROR(SEARCH("REPORTADO",AA56)))</formula>
    </cfRule>
  </conditionalFormatting>
  <conditionalFormatting sqref="AA57">
    <cfRule type="iconSet" priority="760">
      <iconSet iconSet="3Symbols">
        <cfvo type="percent" val="0"/>
        <cfvo type="percent" val="33"/>
        <cfvo type="percent" val="67"/>
      </iconSet>
    </cfRule>
  </conditionalFormatting>
  <conditionalFormatting sqref="AA57">
    <cfRule type="containsText" dxfId="784" priority="757" operator="containsText" text="PENDIENTE">
      <formula>NOT(ISERROR(SEARCH("PENDIENTE",AA57)))</formula>
    </cfRule>
    <cfRule type="iconSet" priority="759">
      <iconSet iconSet="3Arrows">
        <cfvo type="percent" val="0"/>
        <cfvo type="percent" val="33"/>
        <cfvo type="percent" val="67"/>
      </iconSet>
    </cfRule>
  </conditionalFormatting>
  <conditionalFormatting sqref="AA57">
    <cfRule type="containsText" dxfId="783" priority="758" operator="containsText" text="REPORTADO">
      <formula>NOT(ISERROR(SEARCH("REPORTADO",AA57)))</formula>
    </cfRule>
  </conditionalFormatting>
  <conditionalFormatting sqref="AE59">
    <cfRule type="iconSet" priority="756">
      <iconSet iconSet="3Symbols2" showValue="0">
        <cfvo type="percent" val="0"/>
        <cfvo type="num" val="1"/>
        <cfvo type="num" val="2"/>
      </iconSet>
    </cfRule>
  </conditionalFormatting>
  <conditionalFormatting sqref="AC37">
    <cfRule type="iconSet" priority="755">
      <iconSet iconSet="3Symbols">
        <cfvo type="percent" val="0"/>
        <cfvo type="percent" val="33"/>
        <cfvo type="percent" val="67"/>
      </iconSet>
    </cfRule>
  </conditionalFormatting>
  <conditionalFormatting sqref="AC37">
    <cfRule type="containsText" dxfId="782" priority="752" operator="containsText" text="PENDIENTE">
      <formula>NOT(ISERROR(SEARCH("PENDIENTE",AC37)))</formula>
    </cfRule>
    <cfRule type="iconSet" priority="754">
      <iconSet iconSet="3Arrows">
        <cfvo type="percent" val="0"/>
        <cfvo type="percent" val="33"/>
        <cfvo type="percent" val="67"/>
      </iconSet>
    </cfRule>
  </conditionalFormatting>
  <conditionalFormatting sqref="AC37">
    <cfRule type="containsText" dxfId="781" priority="753" operator="containsText" text="REPORTADO">
      <formula>NOT(ISERROR(SEARCH("REPORTADO",AC37)))</formula>
    </cfRule>
  </conditionalFormatting>
  <conditionalFormatting sqref="AC38">
    <cfRule type="iconSet" priority="751">
      <iconSet iconSet="3Symbols">
        <cfvo type="percent" val="0"/>
        <cfvo type="percent" val="33"/>
        <cfvo type="percent" val="67"/>
      </iconSet>
    </cfRule>
  </conditionalFormatting>
  <conditionalFormatting sqref="AC38">
    <cfRule type="containsText" dxfId="780" priority="748" operator="containsText" text="PENDIENTE">
      <formula>NOT(ISERROR(SEARCH("PENDIENTE",AC38)))</formula>
    </cfRule>
    <cfRule type="iconSet" priority="750">
      <iconSet iconSet="3Arrows">
        <cfvo type="percent" val="0"/>
        <cfvo type="percent" val="33"/>
        <cfvo type="percent" val="67"/>
      </iconSet>
    </cfRule>
  </conditionalFormatting>
  <conditionalFormatting sqref="AC38">
    <cfRule type="containsText" dxfId="779" priority="749" operator="containsText" text="REPORTADO">
      <formula>NOT(ISERROR(SEARCH("REPORTADO",AC38)))</formula>
    </cfRule>
  </conditionalFormatting>
  <conditionalFormatting sqref="AC39">
    <cfRule type="iconSet" priority="747">
      <iconSet iconSet="3Symbols">
        <cfvo type="percent" val="0"/>
        <cfvo type="percent" val="33"/>
        <cfvo type="percent" val="67"/>
      </iconSet>
    </cfRule>
  </conditionalFormatting>
  <conditionalFormatting sqref="AC39">
    <cfRule type="containsText" dxfId="778" priority="744" operator="containsText" text="PENDIENTE">
      <formula>NOT(ISERROR(SEARCH("PENDIENTE",AC39)))</formula>
    </cfRule>
    <cfRule type="iconSet" priority="746">
      <iconSet iconSet="3Arrows">
        <cfvo type="percent" val="0"/>
        <cfvo type="percent" val="33"/>
        <cfvo type="percent" val="67"/>
      </iconSet>
    </cfRule>
  </conditionalFormatting>
  <conditionalFormatting sqref="AC39">
    <cfRule type="containsText" dxfId="777" priority="745" operator="containsText" text="REPORTADO">
      <formula>NOT(ISERROR(SEARCH("REPORTADO",AC39)))</formula>
    </cfRule>
  </conditionalFormatting>
  <conditionalFormatting sqref="AC40">
    <cfRule type="iconSet" priority="743">
      <iconSet iconSet="3Symbols">
        <cfvo type="percent" val="0"/>
        <cfvo type="percent" val="33"/>
        <cfvo type="percent" val="67"/>
      </iconSet>
    </cfRule>
  </conditionalFormatting>
  <conditionalFormatting sqref="AC40">
    <cfRule type="containsText" dxfId="776" priority="740" operator="containsText" text="PENDIENTE">
      <formula>NOT(ISERROR(SEARCH("PENDIENTE",AC40)))</formula>
    </cfRule>
    <cfRule type="iconSet" priority="742">
      <iconSet iconSet="3Arrows">
        <cfvo type="percent" val="0"/>
        <cfvo type="percent" val="33"/>
        <cfvo type="percent" val="67"/>
      </iconSet>
    </cfRule>
  </conditionalFormatting>
  <conditionalFormatting sqref="AC40">
    <cfRule type="containsText" dxfId="775" priority="741" operator="containsText" text="REPORTADO">
      <formula>NOT(ISERROR(SEARCH("REPORTADO",AC40)))</formula>
    </cfRule>
  </conditionalFormatting>
  <conditionalFormatting sqref="AC41">
    <cfRule type="iconSet" priority="739">
      <iconSet iconSet="3Symbols">
        <cfvo type="percent" val="0"/>
        <cfvo type="percent" val="33"/>
        <cfvo type="percent" val="67"/>
      </iconSet>
    </cfRule>
  </conditionalFormatting>
  <conditionalFormatting sqref="AC41">
    <cfRule type="containsText" dxfId="774" priority="736" operator="containsText" text="PENDIENTE">
      <formula>NOT(ISERROR(SEARCH("PENDIENTE",AC41)))</formula>
    </cfRule>
    <cfRule type="iconSet" priority="738">
      <iconSet iconSet="3Arrows">
        <cfvo type="percent" val="0"/>
        <cfvo type="percent" val="33"/>
        <cfvo type="percent" val="67"/>
      </iconSet>
    </cfRule>
  </conditionalFormatting>
  <conditionalFormatting sqref="AC41">
    <cfRule type="containsText" dxfId="773" priority="737" operator="containsText" text="REPORTADO">
      <formula>NOT(ISERROR(SEARCH("REPORTADO",AC41)))</formula>
    </cfRule>
  </conditionalFormatting>
  <conditionalFormatting sqref="AC42">
    <cfRule type="iconSet" priority="735">
      <iconSet iconSet="3Symbols">
        <cfvo type="percent" val="0"/>
        <cfvo type="percent" val="33"/>
        <cfvo type="percent" val="67"/>
      </iconSet>
    </cfRule>
  </conditionalFormatting>
  <conditionalFormatting sqref="AC42">
    <cfRule type="containsText" dxfId="772" priority="732" operator="containsText" text="PENDIENTE">
      <formula>NOT(ISERROR(SEARCH("PENDIENTE",AC42)))</formula>
    </cfRule>
    <cfRule type="iconSet" priority="734">
      <iconSet iconSet="3Arrows">
        <cfvo type="percent" val="0"/>
        <cfvo type="percent" val="33"/>
        <cfvo type="percent" val="67"/>
      </iconSet>
    </cfRule>
  </conditionalFormatting>
  <conditionalFormatting sqref="AC42">
    <cfRule type="containsText" dxfId="771" priority="733" operator="containsText" text="REPORTADO">
      <formula>NOT(ISERROR(SEARCH("REPORTADO",AC42)))</formula>
    </cfRule>
  </conditionalFormatting>
  <conditionalFormatting sqref="AC43">
    <cfRule type="iconSet" priority="731">
      <iconSet iconSet="3Symbols">
        <cfvo type="percent" val="0"/>
        <cfvo type="percent" val="33"/>
        <cfvo type="percent" val="67"/>
      </iconSet>
    </cfRule>
  </conditionalFormatting>
  <conditionalFormatting sqref="AC43">
    <cfRule type="containsText" dxfId="770" priority="728" operator="containsText" text="PENDIENTE">
      <formula>NOT(ISERROR(SEARCH("PENDIENTE",AC43)))</formula>
    </cfRule>
    <cfRule type="iconSet" priority="730">
      <iconSet iconSet="3Arrows">
        <cfvo type="percent" val="0"/>
        <cfvo type="percent" val="33"/>
        <cfvo type="percent" val="67"/>
      </iconSet>
    </cfRule>
  </conditionalFormatting>
  <conditionalFormatting sqref="AC43">
    <cfRule type="containsText" dxfId="769" priority="729" operator="containsText" text="REPORTADO">
      <formula>NOT(ISERROR(SEARCH("REPORTADO",AC43)))</formula>
    </cfRule>
  </conditionalFormatting>
  <conditionalFormatting sqref="AC44">
    <cfRule type="iconSet" priority="727">
      <iconSet iconSet="3Symbols">
        <cfvo type="percent" val="0"/>
        <cfvo type="percent" val="33"/>
        <cfvo type="percent" val="67"/>
      </iconSet>
    </cfRule>
  </conditionalFormatting>
  <conditionalFormatting sqref="AC44">
    <cfRule type="containsText" dxfId="768" priority="724" operator="containsText" text="PENDIENTE">
      <formula>NOT(ISERROR(SEARCH("PENDIENTE",AC44)))</formula>
    </cfRule>
    <cfRule type="iconSet" priority="726">
      <iconSet iconSet="3Arrows">
        <cfvo type="percent" val="0"/>
        <cfvo type="percent" val="33"/>
        <cfvo type="percent" val="67"/>
      </iconSet>
    </cfRule>
  </conditionalFormatting>
  <conditionalFormatting sqref="AC44">
    <cfRule type="containsText" dxfId="767" priority="725" operator="containsText" text="REPORTADO">
      <formula>NOT(ISERROR(SEARCH("REPORTADO",AC44)))</formula>
    </cfRule>
  </conditionalFormatting>
  <conditionalFormatting sqref="AC45">
    <cfRule type="iconSet" priority="723">
      <iconSet iconSet="3Symbols">
        <cfvo type="percent" val="0"/>
        <cfvo type="percent" val="33"/>
        <cfvo type="percent" val="67"/>
      </iconSet>
    </cfRule>
  </conditionalFormatting>
  <conditionalFormatting sqref="AC45">
    <cfRule type="containsText" dxfId="766" priority="720" operator="containsText" text="PENDIENTE">
      <formula>NOT(ISERROR(SEARCH("PENDIENTE",AC45)))</formula>
    </cfRule>
    <cfRule type="iconSet" priority="722">
      <iconSet iconSet="3Arrows">
        <cfvo type="percent" val="0"/>
        <cfvo type="percent" val="33"/>
        <cfvo type="percent" val="67"/>
      </iconSet>
    </cfRule>
  </conditionalFormatting>
  <conditionalFormatting sqref="AC45">
    <cfRule type="containsText" dxfId="765" priority="721" operator="containsText" text="REPORTADO">
      <formula>NOT(ISERROR(SEARCH("REPORTADO",AC45)))</formula>
    </cfRule>
  </conditionalFormatting>
  <conditionalFormatting sqref="AC46">
    <cfRule type="iconSet" priority="719">
      <iconSet iconSet="3Symbols">
        <cfvo type="percent" val="0"/>
        <cfvo type="percent" val="33"/>
        <cfvo type="percent" val="67"/>
      </iconSet>
    </cfRule>
  </conditionalFormatting>
  <conditionalFormatting sqref="AC46">
    <cfRule type="containsText" dxfId="764" priority="716" operator="containsText" text="PENDIENTE">
      <formula>NOT(ISERROR(SEARCH("PENDIENTE",AC46)))</formula>
    </cfRule>
    <cfRule type="iconSet" priority="718">
      <iconSet iconSet="3Arrows">
        <cfvo type="percent" val="0"/>
        <cfvo type="percent" val="33"/>
        <cfvo type="percent" val="67"/>
      </iconSet>
    </cfRule>
  </conditionalFormatting>
  <conditionalFormatting sqref="AC46">
    <cfRule type="containsText" dxfId="763" priority="717" operator="containsText" text="REPORTADO">
      <formula>NOT(ISERROR(SEARCH("REPORTADO",AC46)))</formula>
    </cfRule>
  </conditionalFormatting>
  <conditionalFormatting sqref="AC47">
    <cfRule type="iconSet" priority="715">
      <iconSet iconSet="3Symbols">
        <cfvo type="percent" val="0"/>
        <cfvo type="percent" val="33"/>
        <cfvo type="percent" val="67"/>
      </iconSet>
    </cfRule>
  </conditionalFormatting>
  <conditionalFormatting sqref="AC47">
    <cfRule type="containsText" dxfId="762" priority="712" operator="containsText" text="PENDIENTE">
      <formula>NOT(ISERROR(SEARCH("PENDIENTE",AC47)))</formula>
    </cfRule>
    <cfRule type="iconSet" priority="714">
      <iconSet iconSet="3Arrows">
        <cfvo type="percent" val="0"/>
        <cfvo type="percent" val="33"/>
        <cfvo type="percent" val="67"/>
      </iconSet>
    </cfRule>
  </conditionalFormatting>
  <conditionalFormatting sqref="AC47">
    <cfRule type="containsText" dxfId="761" priority="713" operator="containsText" text="REPORTADO">
      <formula>NOT(ISERROR(SEARCH("REPORTADO",AC47)))</formula>
    </cfRule>
  </conditionalFormatting>
  <conditionalFormatting sqref="AC48">
    <cfRule type="iconSet" priority="711">
      <iconSet iconSet="3Symbols">
        <cfvo type="percent" val="0"/>
        <cfvo type="percent" val="33"/>
        <cfvo type="percent" val="67"/>
      </iconSet>
    </cfRule>
  </conditionalFormatting>
  <conditionalFormatting sqref="AC48">
    <cfRule type="containsText" dxfId="760" priority="708" operator="containsText" text="PENDIENTE">
      <formula>NOT(ISERROR(SEARCH("PENDIENTE",AC48)))</formula>
    </cfRule>
    <cfRule type="iconSet" priority="710">
      <iconSet iconSet="3Arrows">
        <cfvo type="percent" val="0"/>
        <cfvo type="percent" val="33"/>
        <cfvo type="percent" val="67"/>
      </iconSet>
    </cfRule>
  </conditionalFormatting>
  <conditionalFormatting sqref="AC48">
    <cfRule type="containsText" dxfId="759" priority="709" operator="containsText" text="REPORTADO">
      <formula>NOT(ISERROR(SEARCH("REPORTADO",AC48)))</formula>
    </cfRule>
  </conditionalFormatting>
  <conditionalFormatting sqref="AC49">
    <cfRule type="iconSet" priority="707">
      <iconSet iconSet="3Symbols">
        <cfvo type="percent" val="0"/>
        <cfvo type="percent" val="33"/>
        <cfvo type="percent" val="67"/>
      </iconSet>
    </cfRule>
  </conditionalFormatting>
  <conditionalFormatting sqref="AC49">
    <cfRule type="containsText" dxfId="758" priority="704" operator="containsText" text="PENDIENTE">
      <formula>NOT(ISERROR(SEARCH("PENDIENTE",AC49)))</formula>
    </cfRule>
    <cfRule type="iconSet" priority="706">
      <iconSet iconSet="3Arrows">
        <cfvo type="percent" val="0"/>
        <cfvo type="percent" val="33"/>
        <cfvo type="percent" val="67"/>
      </iconSet>
    </cfRule>
  </conditionalFormatting>
  <conditionalFormatting sqref="AC49">
    <cfRule type="containsText" dxfId="757" priority="705" operator="containsText" text="REPORTADO">
      <formula>NOT(ISERROR(SEARCH("REPORTADO",AC49)))</formula>
    </cfRule>
  </conditionalFormatting>
  <conditionalFormatting sqref="AC50">
    <cfRule type="iconSet" priority="703">
      <iconSet iconSet="3Symbols">
        <cfvo type="percent" val="0"/>
        <cfvo type="percent" val="33"/>
        <cfvo type="percent" val="67"/>
      </iconSet>
    </cfRule>
  </conditionalFormatting>
  <conditionalFormatting sqref="AC50">
    <cfRule type="containsText" dxfId="756" priority="700" operator="containsText" text="PENDIENTE">
      <formula>NOT(ISERROR(SEARCH("PENDIENTE",AC50)))</formula>
    </cfRule>
    <cfRule type="iconSet" priority="702">
      <iconSet iconSet="3Arrows">
        <cfvo type="percent" val="0"/>
        <cfvo type="percent" val="33"/>
        <cfvo type="percent" val="67"/>
      </iconSet>
    </cfRule>
  </conditionalFormatting>
  <conditionalFormatting sqref="AC50">
    <cfRule type="containsText" dxfId="755" priority="701" operator="containsText" text="REPORTADO">
      <formula>NOT(ISERROR(SEARCH("REPORTADO",AC50)))</formula>
    </cfRule>
  </conditionalFormatting>
  <conditionalFormatting sqref="AC51">
    <cfRule type="iconSet" priority="699">
      <iconSet iconSet="3Symbols">
        <cfvo type="percent" val="0"/>
        <cfvo type="percent" val="33"/>
        <cfvo type="percent" val="67"/>
      </iconSet>
    </cfRule>
  </conditionalFormatting>
  <conditionalFormatting sqref="AC51">
    <cfRule type="containsText" dxfId="754" priority="696" operator="containsText" text="PENDIENTE">
      <formula>NOT(ISERROR(SEARCH("PENDIENTE",AC51)))</formula>
    </cfRule>
    <cfRule type="iconSet" priority="698">
      <iconSet iconSet="3Arrows">
        <cfvo type="percent" val="0"/>
        <cfvo type="percent" val="33"/>
        <cfvo type="percent" val="67"/>
      </iconSet>
    </cfRule>
  </conditionalFormatting>
  <conditionalFormatting sqref="AC51">
    <cfRule type="containsText" dxfId="753" priority="697" operator="containsText" text="REPORTADO">
      <formula>NOT(ISERROR(SEARCH("REPORTADO",AC51)))</formula>
    </cfRule>
  </conditionalFormatting>
  <conditionalFormatting sqref="AC52">
    <cfRule type="iconSet" priority="695">
      <iconSet iconSet="3Symbols">
        <cfvo type="percent" val="0"/>
        <cfvo type="percent" val="33"/>
        <cfvo type="percent" val="67"/>
      </iconSet>
    </cfRule>
  </conditionalFormatting>
  <conditionalFormatting sqref="AC52">
    <cfRule type="containsText" dxfId="752" priority="692" operator="containsText" text="PENDIENTE">
      <formula>NOT(ISERROR(SEARCH("PENDIENTE",AC52)))</formula>
    </cfRule>
    <cfRule type="iconSet" priority="694">
      <iconSet iconSet="3Arrows">
        <cfvo type="percent" val="0"/>
        <cfvo type="percent" val="33"/>
        <cfvo type="percent" val="67"/>
      </iconSet>
    </cfRule>
  </conditionalFormatting>
  <conditionalFormatting sqref="AC52">
    <cfRule type="containsText" dxfId="751" priority="693" operator="containsText" text="REPORTADO">
      <formula>NOT(ISERROR(SEARCH("REPORTADO",AC52)))</formula>
    </cfRule>
  </conditionalFormatting>
  <conditionalFormatting sqref="AC53">
    <cfRule type="iconSet" priority="691">
      <iconSet iconSet="3Symbols">
        <cfvo type="percent" val="0"/>
        <cfvo type="percent" val="33"/>
        <cfvo type="percent" val="67"/>
      </iconSet>
    </cfRule>
  </conditionalFormatting>
  <conditionalFormatting sqref="AC53">
    <cfRule type="containsText" dxfId="750" priority="688" operator="containsText" text="PENDIENTE">
      <formula>NOT(ISERROR(SEARCH("PENDIENTE",AC53)))</formula>
    </cfRule>
    <cfRule type="iconSet" priority="690">
      <iconSet iconSet="3Arrows">
        <cfvo type="percent" val="0"/>
        <cfvo type="percent" val="33"/>
        <cfvo type="percent" val="67"/>
      </iconSet>
    </cfRule>
  </conditionalFormatting>
  <conditionalFormatting sqref="AC53">
    <cfRule type="containsText" dxfId="749" priority="689" operator="containsText" text="REPORTADO">
      <formula>NOT(ISERROR(SEARCH("REPORTADO",AC53)))</formula>
    </cfRule>
  </conditionalFormatting>
  <conditionalFormatting sqref="AC54">
    <cfRule type="iconSet" priority="687">
      <iconSet iconSet="3Symbols">
        <cfvo type="percent" val="0"/>
        <cfvo type="percent" val="33"/>
        <cfvo type="percent" val="67"/>
      </iconSet>
    </cfRule>
  </conditionalFormatting>
  <conditionalFormatting sqref="AC54">
    <cfRule type="containsText" dxfId="748" priority="684" operator="containsText" text="PENDIENTE">
      <formula>NOT(ISERROR(SEARCH("PENDIENTE",AC54)))</formula>
    </cfRule>
    <cfRule type="iconSet" priority="686">
      <iconSet iconSet="3Arrows">
        <cfvo type="percent" val="0"/>
        <cfvo type="percent" val="33"/>
        <cfvo type="percent" val="67"/>
      </iconSet>
    </cfRule>
  </conditionalFormatting>
  <conditionalFormatting sqref="AC54">
    <cfRule type="containsText" dxfId="747" priority="685" operator="containsText" text="REPORTADO">
      <formula>NOT(ISERROR(SEARCH("REPORTADO",AC54)))</formula>
    </cfRule>
  </conditionalFormatting>
  <conditionalFormatting sqref="AC55">
    <cfRule type="iconSet" priority="683">
      <iconSet iconSet="3Symbols">
        <cfvo type="percent" val="0"/>
        <cfvo type="percent" val="33"/>
        <cfvo type="percent" val="67"/>
      </iconSet>
    </cfRule>
  </conditionalFormatting>
  <conditionalFormatting sqref="AC55">
    <cfRule type="containsText" dxfId="746" priority="680" operator="containsText" text="PENDIENTE">
      <formula>NOT(ISERROR(SEARCH("PENDIENTE",AC55)))</formula>
    </cfRule>
    <cfRule type="iconSet" priority="682">
      <iconSet iconSet="3Arrows">
        <cfvo type="percent" val="0"/>
        <cfvo type="percent" val="33"/>
        <cfvo type="percent" val="67"/>
      </iconSet>
    </cfRule>
  </conditionalFormatting>
  <conditionalFormatting sqref="AC55">
    <cfRule type="containsText" dxfId="745" priority="681" operator="containsText" text="REPORTADO">
      <formula>NOT(ISERROR(SEARCH("REPORTADO",AC55)))</formula>
    </cfRule>
  </conditionalFormatting>
  <conditionalFormatting sqref="AC56">
    <cfRule type="iconSet" priority="679">
      <iconSet iconSet="3Symbols">
        <cfvo type="percent" val="0"/>
        <cfvo type="percent" val="33"/>
        <cfvo type="percent" val="67"/>
      </iconSet>
    </cfRule>
  </conditionalFormatting>
  <conditionalFormatting sqref="AC56">
    <cfRule type="containsText" dxfId="744" priority="676" operator="containsText" text="PENDIENTE">
      <formula>NOT(ISERROR(SEARCH("PENDIENTE",AC56)))</formula>
    </cfRule>
    <cfRule type="iconSet" priority="678">
      <iconSet iconSet="3Arrows">
        <cfvo type="percent" val="0"/>
        <cfvo type="percent" val="33"/>
        <cfvo type="percent" val="67"/>
      </iconSet>
    </cfRule>
  </conditionalFormatting>
  <conditionalFormatting sqref="AC56">
    <cfRule type="containsText" dxfId="743" priority="677" operator="containsText" text="REPORTADO">
      <formula>NOT(ISERROR(SEARCH("REPORTADO",AC56)))</formula>
    </cfRule>
  </conditionalFormatting>
  <conditionalFormatting sqref="AC57">
    <cfRule type="iconSet" priority="675">
      <iconSet iconSet="3Symbols">
        <cfvo type="percent" val="0"/>
        <cfvo type="percent" val="33"/>
        <cfvo type="percent" val="67"/>
      </iconSet>
    </cfRule>
  </conditionalFormatting>
  <conditionalFormatting sqref="AC57">
    <cfRule type="containsText" dxfId="742" priority="672" operator="containsText" text="PENDIENTE">
      <formula>NOT(ISERROR(SEARCH("PENDIENTE",AC57)))</formula>
    </cfRule>
    <cfRule type="iconSet" priority="674">
      <iconSet iconSet="3Arrows">
        <cfvo type="percent" val="0"/>
        <cfvo type="percent" val="33"/>
        <cfvo type="percent" val="67"/>
      </iconSet>
    </cfRule>
  </conditionalFormatting>
  <conditionalFormatting sqref="AC57">
    <cfRule type="containsText" dxfId="741" priority="673" operator="containsText" text="REPORTADO">
      <formula>NOT(ISERROR(SEARCH("REPORTADO",AC57)))</formula>
    </cfRule>
  </conditionalFormatting>
  <conditionalFormatting sqref="AC58">
    <cfRule type="iconSet" priority="671">
      <iconSet iconSet="3Symbols">
        <cfvo type="percent" val="0"/>
        <cfvo type="percent" val="33"/>
        <cfvo type="percent" val="67"/>
      </iconSet>
    </cfRule>
  </conditionalFormatting>
  <conditionalFormatting sqref="AC58">
    <cfRule type="containsText" dxfId="740" priority="668" operator="containsText" text="PENDIENTE">
      <formula>NOT(ISERROR(SEARCH("PENDIENTE",AC58)))</formula>
    </cfRule>
    <cfRule type="iconSet" priority="670">
      <iconSet iconSet="3Arrows">
        <cfvo type="percent" val="0"/>
        <cfvo type="percent" val="33"/>
        <cfvo type="percent" val="67"/>
      </iconSet>
    </cfRule>
  </conditionalFormatting>
  <conditionalFormatting sqref="AC58">
    <cfRule type="containsText" dxfId="739" priority="669" operator="containsText" text="REPORTADO">
      <formula>NOT(ISERROR(SEARCH("REPORTADO",AC58)))</formula>
    </cfRule>
  </conditionalFormatting>
  <conditionalFormatting sqref="AC59">
    <cfRule type="iconSet" priority="667">
      <iconSet iconSet="3Symbols">
        <cfvo type="percent" val="0"/>
        <cfvo type="percent" val="33"/>
        <cfvo type="percent" val="67"/>
      </iconSet>
    </cfRule>
  </conditionalFormatting>
  <conditionalFormatting sqref="AC59">
    <cfRule type="containsText" dxfId="738" priority="664" operator="containsText" text="PENDIENTE">
      <formula>NOT(ISERROR(SEARCH("PENDIENTE",AC59)))</formula>
    </cfRule>
    <cfRule type="iconSet" priority="666">
      <iconSet iconSet="3Arrows">
        <cfvo type="percent" val="0"/>
        <cfvo type="percent" val="33"/>
        <cfvo type="percent" val="67"/>
      </iconSet>
    </cfRule>
  </conditionalFormatting>
  <conditionalFormatting sqref="AC59">
    <cfRule type="containsText" dxfId="737" priority="665" operator="containsText" text="REPORTADO">
      <formula>NOT(ISERROR(SEARCH("REPORTADO",AC59)))</formula>
    </cfRule>
  </conditionalFormatting>
  <conditionalFormatting sqref="AC60">
    <cfRule type="containsText" dxfId="736" priority="661" operator="containsText" text="REPORTADO">
      <formula>NOT(ISERROR(SEARCH("REPORTADO",AC60)))</formula>
    </cfRule>
  </conditionalFormatting>
  <conditionalFormatting sqref="AC60">
    <cfRule type="iconSet" priority="663">
      <iconSet iconSet="3Symbols">
        <cfvo type="percent" val="0"/>
        <cfvo type="percent" val="33"/>
        <cfvo type="percent" val="67"/>
      </iconSet>
    </cfRule>
  </conditionalFormatting>
  <conditionalFormatting sqref="AC60">
    <cfRule type="containsText" dxfId="735" priority="660" operator="containsText" text="PENDIENTE">
      <formula>NOT(ISERROR(SEARCH("PENDIENTE",AC60)))</formula>
    </cfRule>
    <cfRule type="iconSet" priority="662">
      <iconSet iconSet="3Arrows">
        <cfvo type="percent" val="0"/>
        <cfvo type="percent" val="33"/>
        <cfvo type="percent" val="67"/>
      </iconSet>
    </cfRule>
  </conditionalFormatting>
  <conditionalFormatting sqref="AA61">
    <cfRule type="containsText" dxfId="734" priority="657" operator="containsText" text="REPORTADO">
      <formula>NOT(ISERROR(SEARCH("REPORTADO",AA61)))</formula>
    </cfRule>
  </conditionalFormatting>
  <conditionalFormatting sqref="AA61">
    <cfRule type="iconSet" priority="659">
      <iconSet iconSet="3Symbols">
        <cfvo type="percent" val="0"/>
        <cfvo type="percent" val="33"/>
        <cfvo type="percent" val="67"/>
      </iconSet>
    </cfRule>
  </conditionalFormatting>
  <conditionalFormatting sqref="AA61">
    <cfRule type="containsText" dxfId="733" priority="656" operator="containsText" text="PENDIENTE">
      <formula>NOT(ISERROR(SEARCH("PENDIENTE",AA61)))</formula>
    </cfRule>
    <cfRule type="iconSet" priority="658">
      <iconSet iconSet="3Arrows">
        <cfvo type="percent" val="0"/>
        <cfvo type="percent" val="33"/>
        <cfvo type="percent" val="67"/>
      </iconSet>
    </cfRule>
  </conditionalFormatting>
  <conditionalFormatting sqref="AE70">
    <cfRule type="iconSet" priority="655">
      <iconSet iconSet="3Symbols2" showValue="0">
        <cfvo type="percent" val="0"/>
        <cfvo type="num" val="1"/>
        <cfvo type="num" val="2"/>
      </iconSet>
    </cfRule>
  </conditionalFormatting>
  <conditionalFormatting sqref="I68">
    <cfRule type="iconSet" priority="654">
      <iconSet iconSet="3Symbols" showValue="0">
        <cfvo type="percent" val="0"/>
        <cfvo type="percent" val="0"/>
        <cfvo type="percent" val="1"/>
      </iconSet>
    </cfRule>
  </conditionalFormatting>
  <conditionalFormatting sqref="AE69">
    <cfRule type="iconSet" priority="653">
      <iconSet iconSet="3Symbols2" showValue="0">
        <cfvo type="percent" val="0"/>
        <cfvo type="num" val="1"/>
        <cfvo type="num" val="2"/>
      </iconSet>
    </cfRule>
  </conditionalFormatting>
  <conditionalFormatting sqref="AE71">
    <cfRule type="iconSet" priority="652">
      <iconSet iconSet="3Symbols2" showValue="0">
        <cfvo type="percent" val="0"/>
        <cfvo type="num" val="1"/>
        <cfvo type="num" val="2"/>
      </iconSet>
    </cfRule>
  </conditionalFormatting>
  <conditionalFormatting sqref="AE72">
    <cfRule type="iconSet" priority="651">
      <iconSet iconSet="3Symbols2" showValue="0">
        <cfvo type="percent" val="0"/>
        <cfvo type="num" val="1"/>
        <cfvo type="num" val="2"/>
      </iconSet>
    </cfRule>
  </conditionalFormatting>
  <conditionalFormatting sqref="AE73">
    <cfRule type="iconSet" priority="650">
      <iconSet iconSet="3Symbols2" showValue="0">
        <cfvo type="percent" val="0"/>
        <cfvo type="num" val="1"/>
        <cfvo type="num" val="2"/>
      </iconSet>
    </cfRule>
  </conditionalFormatting>
  <conditionalFormatting sqref="AE75">
    <cfRule type="iconSet" priority="649">
      <iconSet iconSet="3Symbols2" showValue="0">
        <cfvo type="percent" val="0"/>
        <cfvo type="num" val="1"/>
        <cfvo type="num" val="2"/>
      </iconSet>
    </cfRule>
  </conditionalFormatting>
  <conditionalFormatting sqref="AE76">
    <cfRule type="iconSet" priority="648">
      <iconSet iconSet="3Symbols2" showValue="0">
        <cfvo type="percent" val="0"/>
        <cfvo type="num" val="1"/>
        <cfvo type="num" val="2"/>
      </iconSet>
    </cfRule>
  </conditionalFormatting>
  <conditionalFormatting sqref="AE77">
    <cfRule type="iconSet" priority="647">
      <iconSet iconSet="3Symbols2" showValue="0">
        <cfvo type="percent" val="0"/>
        <cfvo type="num" val="1"/>
        <cfvo type="num" val="2"/>
      </iconSet>
    </cfRule>
  </conditionalFormatting>
  <conditionalFormatting sqref="AE78">
    <cfRule type="iconSet" priority="646">
      <iconSet iconSet="3Symbols2" showValue="0">
        <cfvo type="percent" val="0"/>
        <cfvo type="num" val="1"/>
        <cfvo type="num" val="2"/>
      </iconSet>
    </cfRule>
  </conditionalFormatting>
  <conditionalFormatting sqref="I73">
    <cfRule type="iconSet" priority="645">
      <iconSet iconSet="3Symbols" showValue="0">
        <cfvo type="percent" val="0"/>
        <cfvo type="percent" val="0"/>
        <cfvo type="percent" val="1"/>
      </iconSet>
    </cfRule>
  </conditionalFormatting>
  <conditionalFormatting sqref="AE74">
    <cfRule type="iconSet" priority="644">
      <iconSet iconSet="3Symbols2" showValue="0">
        <cfvo type="percent" val="0"/>
        <cfvo type="num" val="1"/>
        <cfvo type="num" val="2"/>
      </iconSet>
    </cfRule>
  </conditionalFormatting>
  <conditionalFormatting sqref="AE79">
    <cfRule type="iconSet" priority="643">
      <iconSet iconSet="3Symbols2" showValue="0">
        <cfvo type="percent" val="0"/>
        <cfvo type="num" val="1"/>
        <cfvo type="num" val="2"/>
      </iconSet>
    </cfRule>
  </conditionalFormatting>
  <conditionalFormatting sqref="AE64:AE68">
    <cfRule type="iconSet" priority="642">
      <iconSet iconSet="3Symbols2" showValue="0">
        <cfvo type="percent" val="0"/>
        <cfvo type="num" val="1"/>
        <cfvo type="num" val="2"/>
      </iconSet>
    </cfRule>
  </conditionalFormatting>
  <conditionalFormatting sqref="I80">
    <cfRule type="iconSet" priority="641">
      <iconSet iconSet="3Symbols" showValue="0">
        <cfvo type="percent" val="0"/>
        <cfvo type="percent" val="0"/>
        <cfvo type="percent" val="1"/>
      </iconSet>
    </cfRule>
  </conditionalFormatting>
  <conditionalFormatting sqref="AA59">
    <cfRule type="iconSet" priority="640">
      <iconSet iconSet="3Symbols">
        <cfvo type="percent" val="0"/>
        <cfvo type="percent" val="33"/>
        <cfvo type="percent" val="67"/>
      </iconSet>
    </cfRule>
  </conditionalFormatting>
  <conditionalFormatting sqref="AA59">
    <cfRule type="containsText" dxfId="732" priority="637" operator="containsText" text="PENDIENTE">
      <formula>NOT(ISERROR(SEARCH("PENDIENTE",AA59)))</formula>
    </cfRule>
    <cfRule type="iconSet" priority="639">
      <iconSet iconSet="3Arrows">
        <cfvo type="percent" val="0"/>
        <cfvo type="percent" val="33"/>
        <cfvo type="percent" val="67"/>
      </iconSet>
    </cfRule>
  </conditionalFormatting>
  <conditionalFormatting sqref="AA59">
    <cfRule type="containsText" dxfId="731" priority="638" operator="containsText" text="REPORTADO">
      <formula>NOT(ISERROR(SEARCH("REPORTADO",AA59)))</formula>
    </cfRule>
  </conditionalFormatting>
  <conditionalFormatting sqref="AA60">
    <cfRule type="iconSet" priority="636">
      <iconSet iconSet="3Symbols">
        <cfvo type="percent" val="0"/>
        <cfvo type="percent" val="33"/>
        <cfvo type="percent" val="67"/>
      </iconSet>
    </cfRule>
  </conditionalFormatting>
  <conditionalFormatting sqref="AA60">
    <cfRule type="containsText" dxfId="730" priority="633" operator="containsText" text="PENDIENTE">
      <formula>NOT(ISERROR(SEARCH("PENDIENTE",AA60)))</formula>
    </cfRule>
    <cfRule type="iconSet" priority="635">
      <iconSet iconSet="3Arrows">
        <cfvo type="percent" val="0"/>
        <cfvo type="percent" val="33"/>
        <cfvo type="percent" val="67"/>
      </iconSet>
    </cfRule>
  </conditionalFormatting>
  <conditionalFormatting sqref="AA60">
    <cfRule type="containsText" dxfId="729" priority="634" operator="containsText" text="REPORTADO">
      <formula>NOT(ISERROR(SEARCH("REPORTADO",AA60)))</formula>
    </cfRule>
  </conditionalFormatting>
  <conditionalFormatting sqref="AA63">
    <cfRule type="iconSet" priority="632">
      <iconSet iconSet="3Symbols">
        <cfvo type="percent" val="0"/>
        <cfvo type="percent" val="33"/>
        <cfvo type="percent" val="67"/>
      </iconSet>
    </cfRule>
  </conditionalFormatting>
  <conditionalFormatting sqref="AA63">
    <cfRule type="containsText" dxfId="728" priority="629" operator="containsText" text="PENDIENTE">
      <formula>NOT(ISERROR(SEARCH("PENDIENTE",AA63)))</formula>
    </cfRule>
    <cfRule type="iconSet" priority="631">
      <iconSet iconSet="3Arrows">
        <cfvo type="percent" val="0"/>
        <cfvo type="percent" val="33"/>
        <cfvo type="percent" val="67"/>
      </iconSet>
    </cfRule>
  </conditionalFormatting>
  <conditionalFormatting sqref="AA63">
    <cfRule type="containsText" dxfId="727" priority="630" operator="containsText" text="REPORTADO">
      <formula>NOT(ISERROR(SEARCH("REPORTADO",AA63)))</formula>
    </cfRule>
  </conditionalFormatting>
  <conditionalFormatting sqref="AA64">
    <cfRule type="iconSet" priority="628">
      <iconSet iconSet="3Symbols">
        <cfvo type="percent" val="0"/>
        <cfvo type="percent" val="33"/>
        <cfvo type="percent" val="67"/>
      </iconSet>
    </cfRule>
  </conditionalFormatting>
  <conditionalFormatting sqref="AA64">
    <cfRule type="containsText" dxfId="726" priority="625" operator="containsText" text="PENDIENTE">
      <formula>NOT(ISERROR(SEARCH("PENDIENTE",AA64)))</formula>
    </cfRule>
    <cfRule type="iconSet" priority="627">
      <iconSet iconSet="3Arrows">
        <cfvo type="percent" val="0"/>
        <cfvo type="percent" val="33"/>
        <cfvo type="percent" val="67"/>
      </iconSet>
    </cfRule>
  </conditionalFormatting>
  <conditionalFormatting sqref="AA64">
    <cfRule type="containsText" dxfId="725" priority="626" operator="containsText" text="REPORTADO">
      <formula>NOT(ISERROR(SEARCH("REPORTADO",AA64)))</formula>
    </cfRule>
  </conditionalFormatting>
  <conditionalFormatting sqref="AA65">
    <cfRule type="iconSet" priority="624">
      <iconSet iconSet="3Symbols">
        <cfvo type="percent" val="0"/>
        <cfvo type="percent" val="33"/>
        <cfvo type="percent" val="67"/>
      </iconSet>
    </cfRule>
  </conditionalFormatting>
  <conditionalFormatting sqref="AA65">
    <cfRule type="containsText" dxfId="724" priority="621" operator="containsText" text="PENDIENTE">
      <formula>NOT(ISERROR(SEARCH("PENDIENTE",AA65)))</formula>
    </cfRule>
    <cfRule type="iconSet" priority="623">
      <iconSet iconSet="3Arrows">
        <cfvo type="percent" val="0"/>
        <cfvo type="percent" val="33"/>
        <cfvo type="percent" val="67"/>
      </iconSet>
    </cfRule>
  </conditionalFormatting>
  <conditionalFormatting sqref="AA65">
    <cfRule type="containsText" dxfId="723" priority="622" operator="containsText" text="REPORTADO">
      <formula>NOT(ISERROR(SEARCH("REPORTADO",AA65)))</formula>
    </cfRule>
  </conditionalFormatting>
  <conditionalFormatting sqref="AA66">
    <cfRule type="iconSet" priority="620">
      <iconSet iconSet="3Symbols">
        <cfvo type="percent" val="0"/>
        <cfvo type="percent" val="33"/>
        <cfvo type="percent" val="67"/>
      </iconSet>
    </cfRule>
  </conditionalFormatting>
  <conditionalFormatting sqref="AA66">
    <cfRule type="containsText" dxfId="722" priority="617" operator="containsText" text="PENDIENTE">
      <formula>NOT(ISERROR(SEARCH("PENDIENTE",AA66)))</formula>
    </cfRule>
    <cfRule type="iconSet" priority="619">
      <iconSet iconSet="3Arrows">
        <cfvo type="percent" val="0"/>
        <cfvo type="percent" val="33"/>
        <cfvo type="percent" val="67"/>
      </iconSet>
    </cfRule>
  </conditionalFormatting>
  <conditionalFormatting sqref="AA66">
    <cfRule type="containsText" dxfId="721" priority="618" operator="containsText" text="REPORTADO">
      <formula>NOT(ISERROR(SEARCH("REPORTADO",AA66)))</formula>
    </cfRule>
  </conditionalFormatting>
  <conditionalFormatting sqref="AA67">
    <cfRule type="iconSet" priority="616">
      <iconSet iconSet="3Symbols">
        <cfvo type="percent" val="0"/>
        <cfvo type="percent" val="33"/>
        <cfvo type="percent" val="67"/>
      </iconSet>
    </cfRule>
  </conditionalFormatting>
  <conditionalFormatting sqref="AA67">
    <cfRule type="containsText" dxfId="720" priority="613" operator="containsText" text="PENDIENTE">
      <formula>NOT(ISERROR(SEARCH("PENDIENTE",AA67)))</formula>
    </cfRule>
    <cfRule type="iconSet" priority="615">
      <iconSet iconSet="3Arrows">
        <cfvo type="percent" val="0"/>
        <cfvo type="percent" val="33"/>
        <cfvo type="percent" val="67"/>
      </iconSet>
    </cfRule>
  </conditionalFormatting>
  <conditionalFormatting sqref="AA67">
    <cfRule type="containsText" dxfId="719" priority="614" operator="containsText" text="REPORTADO">
      <formula>NOT(ISERROR(SEARCH("REPORTADO",AA67)))</formula>
    </cfRule>
  </conditionalFormatting>
  <conditionalFormatting sqref="AA68">
    <cfRule type="iconSet" priority="612">
      <iconSet iconSet="3Symbols">
        <cfvo type="percent" val="0"/>
        <cfvo type="percent" val="33"/>
        <cfvo type="percent" val="67"/>
      </iconSet>
    </cfRule>
  </conditionalFormatting>
  <conditionalFormatting sqref="AA68">
    <cfRule type="containsText" dxfId="718" priority="609" operator="containsText" text="PENDIENTE">
      <formula>NOT(ISERROR(SEARCH("PENDIENTE",AA68)))</formula>
    </cfRule>
    <cfRule type="iconSet" priority="611">
      <iconSet iconSet="3Arrows">
        <cfvo type="percent" val="0"/>
        <cfvo type="percent" val="33"/>
        <cfvo type="percent" val="67"/>
      </iconSet>
    </cfRule>
  </conditionalFormatting>
  <conditionalFormatting sqref="AA68">
    <cfRule type="containsText" dxfId="717" priority="610" operator="containsText" text="REPORTADO">
      <formula>NOT(ISERROR(SEARCH("REPORTADO",AA68)))</formula>
    </cfRule>
  </conditionalFormatting>
  <conditionalFormatting sqref="AA69">
    <cfRule type="iconSet" priority="608">
      <iconSet iconSet="3Symbols">
        <cfvo type="percent" val="0"/>
        <cfvo type="percent" val="33"/>
        <cfvo type="percent" val="67"/>
      </iconSet>
    </cfRule>
  </conditionalFormatting>
  <conditionalFormatting sqref="AA69">
    <cfRule type="containsText" dxfId="716" priority="605" operator="containsText" text="PENDIENTE">
      <formula>NOT(ISERROR(SEARCH("PENDIENTE",AA69)))</formula>
    </cfRule>
    <cfRule type="iconSet" priority="607">
      <iconSet iconSet="3Arrows">
        <cfvo type="percent" val="0"/>
        <cfvo type="percent" val="33"/>
        <cfvo type="percent" val="67"/>
      </iconSet>
    </cfRule>
  </conditionalFormatting>
  <conditionalFormatting sqref="AA69">
    <cfRule type="containsText" dxfId="715" priority="606" operator="containsText" text="REPORTADO">
      <formula>NOT(ISERROR(SEARCH("REPORTADO",AA69)))</formula>
    </cfRule>
  </conditionalFormatting>
  <conditionalFormatting sqref="AA70">
    <cfRule type="iconSet" priority="604">
      <iconSet iconSet="3Symbols">
        <cfvo type="percent" val="0"/>
        <cfvo type="percent" val="33"/>
        <cfvo type="percent" val="67"/>
      </iconSet>
    </cfRule>
  </conditionalFormatting>
  <conditionalFormatting sqref="AA70">
    <cfRule type="containsText" dxfId="714" priority="601" operator="containsText" text="PENDIENTE">
      <formula>NOT(ISERROR(SEARCH("PENDIENTE",AA70)))</formula>
    </cfRule>
    <cfRule type="iconSet" priority="603">
      <iconSet iconSet="3Arrows">
        <cfvo type="percent" val="0"/>
        <cfvo type="percent" val="33"/>
        <cfvo type="percent" val="67"/>
      </iconSet>
    </cfRule>
  </conditionalFormatting>
  <conditionalFormatting sqref="AA70">
    <cfRule type="containsText" dxfId="713" priority="602" operator="containsText" text="REPORTADO">
      <formula>NOT(ISERROR(SEARCH("REPORTADO",AA70)))</formula>
    </cfRule>
  </conditionalFormatting>
  <conditionalFormatting sqref="AA71">
    <cfRule type="iconSet" priority="600">
      <iconSet iconSet="3Symbols">
        <cfvo type="percent" val="0"/>
        <cfvo type="percent" val="33"/>
        <cfvo type="percent" val="67"/>
      </iconSet>
    </cfRule>
  </conditionalFormatting>
  <conditionalFormatting sqref="AA71">
    <cfRule type="containsText" dxfId="712" priority="597" operator="containsText" text="PENDIENTE">
      <formula>NOT(ISERROR(SEARCH("PENDIENTE",AA71)))</formula>
    </cfRule>
    <cfRule type="iconSet" priority="599">
      <iconSet iconSet="3Arrows">
        <cfvo type="percent" val="0"/>
        <cfvo type="percent" val="33"/>
        <cfvo type="percent" val="67"/>
      </iconSet>
    </cfRule>
  </conditionalFormatting>
  <conditionalFormatting sqref="AA71">
    <cfRule type="containsText" dxfId="711" priority="598" operator="containsText" text="REPORTADO">
      <formula>NOT(ISERROR(SEARCH("REPORTADO",AA71)))</formula>
    </cfRule>
  </conditionalFormatting>
  <conditionalFormatting sqref="AA72">
    <cfRule type="iconSet" priority="596">
      <iconSet iconSet="3Symbols">
        <cfvo type="percent" val="0"/>
        <cfvo type="percent" val="33"/>
        <cfvo type="percent" val="67"/>
      </iconSet>
    </cfRule>
  </conditionalFormatting>
  <conditionalFormatting sqref="AA72">
    <cfRule type="containsText" dxfId="710" priority="593" operator="containsText" text="PENDIENTE">
      <formula>NOT(ISERROR(SEARCH("PENDIENTE",AA72)))</formula>
    </cfRule>
    <cfRule type="iconSet" priority="595">
      <iconSet iconSet="3Arrows">
        <cfvo type="percent" val="0"/>
        <cfvo type="percent" val="33"/>
        <cfvo type="percent" val="67"/>
      </iconSet>
    </cfRule>
  </conditionalFormatting>
  <conditionalFormatting sqref="AA72">
    <cfRule type="containsText" dxfId="709" priority="594" operator="containsText" text="REPORTADO">
      <formula>NOT(ISERROR(SEARCH("REPORTADO",AA72)))</formula>
    </cfRule>
  </conditionalFormatting>
  <conditionalFormatting sqref="AA73">
    <cfRule type="iconSet" priority="592">
      <iconSet iconSet="3Symbols">
        <cfvo type="percent" val="0"/>
        <cfvo type="percent" val="33"/>
        <cfvo type="percent" val="67"/>
      </iconSet>
    </cfRule>
  </conditionalFormatting>
  <conditionalFormatting sqref="AA73">
    <cfRule type="containsText" dxfId="708" priority="589" operator="containsText" text="PENDIENTE">
      <formula>NOT(ISERROR(SEARCH("PENDIENTE",AA73)))</formula>
    </cfRule>
    <cfRule type="iconSet" priority="591">
      <iconSet iconSet="3Arrows">
        <cfvo type="percent" val="0"/>
        <cfvo type="percent" val="33"/>
        <cfvo type="percent" val="67"/>
      </iconSet>
    </cfRule>
  </conditionalFormatting>
  <conditionalFormatting sqref="AA73">
    <cfRule type="containsText" dxfId="707" priority="590" operator="containsText" text="REPORTADO">
      <formula>NOT(ISERROR(SEARCH("REPORTADO",AA73)))</formula>
    </cfRule>
  </conditionalFormatting>
  <conditionalFormatting sqref="AA74">
    <cfRule type="iconSet" priority="588">
      <iconSet iconSet="3Symbols">
        <cfvo type="percent" val="0"/>
        <cfvo type="percent" val="33"/>
        <cfvo type="percent" val="67"/>
      </iconSet>
    </cfRule>
  </conditionalFormatting>
  <conditionalFormatting sqref="AA74">
    <cfRule type="containsText" dxfId="706" priority="585" operator="containsText" text="PENDIENTE">
      <formula>NOT(ISERROR(SEARCH("PENDIENTE",AA74)))</formula>
    </cfRule>
    <cfRule type="iconSet" priority="587">
      <iconSet iconSet="3Arrows">
        <cfvo type="percent" val="0"/>
        <cfvo type="percent" val="33"/>
        <cfvo type="percent" val="67"/>
      </iconSet>
    </cfRule>
  </conditionalFormatting>
  <conditionalFormatting sqref="AA74">
    <cfRule type="containsText" dxfId="705" priority="586" operator="containsText" text="REPORTADO">
      <formula>NOT(ISERROR(SEARCH("REPORTADO",AA74)))</formula>
    </cfRule>
  </conditionalFormatting>
  <conditionalFormatting sqref="AA75">
    <cfRule type="iconSet" priority="584">
      <iconSet iconSet="3Symbols">
        <cfvo type="percent" val="0"/>
        <cfvo type="percent" val="33"/>
        <cfvo type="percent" val="67"/>
      </iconSet>
    </cfRule>
  </conditionalFormatting>
  <conditionalFormatting sqref="AA75">
    <cfRule type="containsText" dxfId="704" priority="581" operator="containsText" text="PENDIENTE">
      <formula>NOT(ISERROR(SEARCH("PENDIENTE",AA75)))</formula>
    </cfRule>
    <cfRule type="iconSet" priority="583">
      <iconSet iconSet="3Arrows">
        <cfvo type="percent" val="0"/>
        <cfvo type="percent" val="33"/>
        <cfvo type="percent" val="67"/>
      </iconSet>
    </cfRule>
  </conditionalFormatting>
  <conditionalFormatting sqref="AA75">
    <cfRule type="containsText" dxfId="703" priority="582" operator="containsText" text="REPORTADO">
      <formula>NOT(ISERROR(SEARCH("REPORTADO",AA75)))</formula>
    </cfRule>
  </conditionalFormatting>
  <conditionalFormatting sqref="AA77">
    <cfRule type="iconSet" priority="580">
      <iconSet iconSet="3Symbols">
        <cfvo type="percent" val="0"/>
        <cfvo type="percent" val="33"/>
        <cfvo type="percent" val="67"/>
      </iconSet>
    </cfRule>
  </conditionalFormatting>
  <conditionalFormatting sqref="AA77">
    <cfRule type="containsText" dxfId="702" priority="577" operator="containsText" text="PENDIENTE">
      <formula>NOT(ISERROR(SEARCH("PENDIENTE",AA77)))</formula>
    </cfRule>
    <cfRule type="iconSet" priority="579">
      <iconSet iconSet="3Arrows">
        <cfvo type="percent" val="0"/>
        <cfvo type="percent" val="33"/>
        <cfvo type="percent" val="67"/>
      </iconSet>
    </cfRule>
  </conditionalFormatting>
  <conditionalFormatting sqref="AA77">
    <cfRule type="containsText" dxfId="701" priority="578" operator="containsText" text="REPORTADO">
      <formula>NOT(ISERROR(SEARCH("REPORTADO",AA77)))</formula>
    </cfRule>
  </conditionalFormatting>
  <conditionalFormatting sqref="AA80">
    <cfRule type="iconSet" priority="576">
      <iconSet iconSet="3Symbols">
        <cfvo type="percent" val="0"/>
        <cfvo type="percent" val="33"/>
        <cfvo type="percent" val="67"/>
      </iconSet>
    </cfRule>
  </conditionalFormatting>
  <conditionalFormatting sqref="AA80">
    <cfRule type="containsText" dxfId="700" priority="573" operator="containsText" text="PENDIENTE">
      <formula>NOT(ISERROR(SEARCH("PENDIENTE",AA80)))</formula>
    </cfRule>
    <cfRule type="iconSet" priority="575">
      <iconSet iconSet="3Arrows">
        <cfvo type="percent" val="0"/>
        <cfvo type="percent" val="33"/>
        <cfvo type="percent" val="67"/>
      </iconSet>
    </cfRule>
  </conditionalFormatting>
  <conditionalFormatting sqref="AA80">
    <cfRule type="containsText" dxfId="699" priority="574" operator="containsText" text="REPORTADO">
      <formula>NOT(ISERROR(SEARCH("REPORTADO",AA80)))</formula>
    </cfRule>
  </conditionalFormatting>
  <conditionalFormatting sqref="AA81">
    <cfRule type="iconSet" priority="572">
      <iconSet iconSet="3Symbols">
        <cfvo type="percent" val="0"/>
        <cfvo type="percent" val="33"/>
        <cfvo type="percent" val="67"/>
      </iconSet>
    </cfRule>
  </conditionalFormatting>
  <conditionalFormatting sqref="AA81">
    <cfRule type="containsText" dxfId="698" priority="569" operator="containsText" text="PENDIENTE">
      <formula>NOT(ISERROR(SEARCH("PENDIENTE",AA81)))</formula>
    </cfRule>
    <cfRule type="iconSet" priority="571">
      <iconSet iconSet="3Arrows">
        <cfvo type="percent" val="0"/>
        <cfvo type="percent" val="33"/>
        <cfvo type="percent" val="67"/>
      </iconSet>
    </cfRule>
  </conditionalFormatting>
  <conditionalFormatting sqref="AA81">
    <cfRule type="containsText" dxfId="697" priority="570" operator="containsText" text="REPORTADO">
      <formula>NOT(ISERROR(SEARCH("REPORTADO",AA81)))</formula>
    </cfRule>
  </conditionalFormatting>
  <conditionalFormatting sqref="AA82">
    <cfRule type="iconSet" priority="568">
      <iconSet iconSet="3Symbols">
        <cfvo type="percent" val="0"/>
        <cfvo type="percent" val="33"/>
        <cfvo type="percent" val="67"/>
      </iconSet>
    </cfRule>
  </conditionalFormatting>
  <conditionalFormatting sqref="AA82">
    <cfRule type="containsText" dxfId="696" priority="565" operator="containsText" text="PENDIENTE">
      <formula>NOT(ISERROR(SEARCH("PENDIENTE",AA82)))</formula>
    </cfRule>
    <cfRule type="iconSet" priority="567">
      <iconSet iconSet="3Arrows">
        <cfvo type="percent" val="0"/>
        <cfvo type="percent" val="33"/>
        <cfvo type="percent" val="67"/>
      </iconSet>
    </cfRule>
  </conditionalFormatting>
  <conditionalFormatting sqref="AA82">
    <cfRule type="containsText" dxfId="695" priority="566" operator="containsText" text="REPORTADO">
      <formula>NOT(ISERROR(SEARCH("REPORTADO",AA82)))</formula>
    </cfRule>
  </conditionalFormatting>
  <conditionalFormatting sqref="AA83">
    <cfRule type="iconSet" priority="564">
      <iconSet iconSet="3Symbols">
        <cfvo type="percent" val="0"/>
        <cfvo type="percent" val="33"/>
        <cfvo type="percent" val="67"/>
      </iconSet>
    </cfRule>
  </conditionalFormatting>
  <conditionalFormatting sqref="AA83">
    <cfRule type="containsText" dxfId="694" priority="561" operator="containsText" text="PENDIENTE">
      <formula>NOT(ISERROR(SEARCH("PENDIENTE",AA83)))</formula>
    </cfRule>
    <cfRule type="iconSet" priority="563">
      <iconSet iconSet="3Arrows">
        <cfvo type="percent" val="0"/>
        <cfvo type="percent" val="33"/>
        <cfvo type="percent" val="67"/>
      </iconSet>
    </cfRule>
  </conditionalFormatting>
  <conditionalFormatting sqref="AA83">
    <cfRule type="containsText" dxfId="693" priority="562" operator="containsText" text="REPORTADO">
      <formula>NOT(ISERROR(SEARCH("REPORTADO",AA83)))</formula>
    </cfRule>
  </conditionalFormatting>
  <conditionalFormatting sqref="AA84">
    <cfRule type="iconSet" priority="560">
      <iconSet iconSet="3Symbols">
        <cfvo type="percent" val="0"/>
        <cfvo type="percent" val="33"/>
        <cfvo type="percent" val="67"/>
      </iconSet>
    </cfRule>
  </conditionalFormatting>
  <conditionalFormatting sqref="AA84">
    <cfRule type="containsText" dxfId="692" priority="557" operator="containsText" text="PENDIENTE">
      <formula>NOT(ISERROR(SEARCH("PENDIENTE",AA84)))</formula>
    </cfRule>
    <cfRule type="iconSet" priority="559">
      <iconSet iconSet="3Arrows">
        <cfvo type="percent" val="0"/>
        <cfvo type="percent" val="33"/>
        <cfvo type="percent" val="67"/>
      </iconSet>
    </cfRule>
  </conditionalFormatting>
  <conditionalFormatting sqref="AA84">
    <cfRule type="containsText" dxfId="691" priority="558" operator="containsText" text="REPORTADO">
      <formula>NOT(ISERROR(SEARCH("REPORTADO",AA84)))</formula>
    </cfRule>
  </conditionalFormatting>
  <conditionalFormatting sqref="AA85">
    <cfRule type="iconSet" priority="556">
      <iconSet iconSet="3Symbols">
        <cfvo type="percent" val="0"/>
        <cfvo type="percent" val="33"/>
        <cfvo type="percent" val="67"/>
      </iconSet>
    </cfRule>
  </conditionalFormatting>
  <conditionalFormatting sqref="AA85">
    <cfRule type="containsText" dxfId="690" priority="553" operator="containsText" text="PENDIENTE">
      <formula>NOT(ISERROR(SEARCH("PENDIENTE",AA85)))</formula>
    </cfRule>
    <cfRule type="iconSet" priority="555">
      <iconSet iconSet="3Arrows">
        <cfvo type="percent" val="0"/>
        <cfvo type="percent" val="33"/>
        <cfvo type="percent" val="67"/>
      </iconSet>
    </cfRule>
  </conditionalFormatting>
  <conditionalFormatting sqref="AA85">
    <cfRule type="containsText" dxfId="689" priority="554" operator="containsText" text="REPORTADO">
      <formula>NOT(ISERROR(SEARCH("REPORTADO",AA85)))</formula>
    </cfRule>
  </conditionalFormatting>
  <conditionalFormatting sqref="AA86">
    <cfRule type="iconSet" priority="552">
      <iconSet iconSet="3Symbols">
        <cfvo type="percent" val="0"/>
        <cfvo type="percent" val="33"/>
        <cfvo type="percent" val="67"/>
      </iconSet>
    </cfRule>
  </conditionalFormatting>
  <conditionalFormatting sqref="AA86">
    <cfRule type="containsText" dxfId="688" priority="549" operator="containsText" text="PENDIENTE">
      <formula>NOT(ISERROR(SEARCH("PENDIENTE",AA86)))</formula>
    </cfRule>
    <cfRule type="iconSet" priority="551">
      <iconSet iconSet="3Arrows">
        <cfvo type="percent" val="0"/>
        <cfvo type="percent" val="33"/>
        <cfvo type="percent" val="67"/>
      </iconSet>
    </cfRule>
  </conditionalFormatting>
  <conditionalFormatting sqref="AA86">
    <cfRule type="containsText" dxfId="687" priority="550" operator="containsText" text="REPORTADO">
      <formula>NOT(ISERROR(SEARCH("REPORTADO",AA86)))</formula>
    </cfRule>
  </conditionalFormatting>
  <conditionalFormatting sqref="AA87">
    <cfRule type="iconSet" priority="548">
      <iconSet iconSet="3Symbols">
        <cfvo type="percent" val="0"/>
        <cfvo type="percent" val="33"/>
        <cfvo type="percent" val="67"/>
      </iconSet>
    </cfRule>
  </conditionalFormatting>
  <conditionalFormatting sqref="AA87">
    <cfRule type="containsText" dxfId="686" priority="545" operator="containsText" text="PENDIENTE">
      <formula>NOT(ISERROR(SEARCH("PENDIENTE",AA87)))</formula>
    </cfRule>
    <cfRule type="iconSet" priority="547">
      <iconSet iconSet="3Arrows">
        <cfvo type="percent" val="0"/>
        <cfvo type="percent" val="33"/>
        <cfvo type="percent" val="67"/>
      </iconSet>
    </cfRule>
  </conditionalFormatting>
  <conditionalFormatting sqref="AA87">
    <cfRule type="containsText" dxfId="685" priority="546" operator="containsText" text="REPORTADO">
      <formula>NOT(ISERROR(SEARCH("REPORTADO",AA87)))</formula>
    </cfRule>
  </conditionalFormatting>
  <conditionalFormatting sqref="AA88">
    <cfRule type="iconSet" priority="544">
      <iconSet iconSet="3Symbols">
        <cfvo type="percent" val="0"/>
        <cfvo type="percent" val="33"/>
        <cfvo type="percent" val="67"/>
      </iconSet>
    </cfRule>
  </conditionalFormatting>
  <conditionalFormatting sqref="AA88">
    <cfRule type="containsText" dxfId="684" priority="541" operator="containsText" text="PENDIENTE">
      <formula>NOT(ISERROR(SEARCH("PENDIENTE",AA88)))</formula>
    </cfRule>
    <cfRule type="iconSet" priority="543">
      <iconSet iconSet="3Arrows">
        <cfvo type="percent" val="0"/>
        <cfvo type="percent" val="33"/>
        <cfvo type="percent" val="67"/>
      </iconSet>
    </cfRule>
  </conditionalFormatting>
  <conditionalFormatting sqref="AA88">
    <cfRule type="containsText" dxfId="683" priority="542" operator="containsText" text="REPORTADO">
      <formula>NOT(ISERROR(SEARCH("REPORTADO",AA88)))</formula>
    </cfRule>
  </conditionalFormatting>
  <conditionalFormatting sqref="AA89">
    <cfRule type="iconSet" priority="540">
      <iconSet iconSet="3Symbols">
        <cfvo type="percent" val="0"/>
        <cfvo type="percent" val="33"/>
        <cfvo type="percent" val="67"/>
      </iconSet>
    </cfRule>
  </conditionalFormatting>
  <conditionalFormatting sqref="AA89">
    <cfRule type="containsText" dxfId="682" priority="537" operator="containsText" text="PENDIENTE">
      <formula>NOT(ISERROR(SEARCH("PENDIENTE",AA89)))</formula>
    </cfRule>
    <cfRule type="iconSet" priority="539">
      <iconSet iconSet="3Arrows">
        <cfvo type="percent" val="0"/>
        <cfvo type="percent" val="33"/>
        <cfvo type="percent" val="67"/>
      </iconSet>
    </cfRule>
  </conditionalFormatting>
  <conditionalFormatting sqref="AA89">
    <cfRule type="containsText" dxfId="681" priority="538" operator="containsText" text="REPORTADO">
      <formula>NOT(ISERROR(SEARCH("REPORTADO",AA89)))</formula>
    </cfRule>
  </conditionalFormatting>
  <conditionalFormatting sqref="AA90">
    <cfRule type="iconSet" priority="536">
      <iconSet iconSet="3Symbols">
        <cfvo type="percent" val="0"/>
        <cfvo type="percent" val="33"/>
        <cfvo type="percent" val="67"/>
      </iconSet>
    </cfRule>
  </conditionalFormatting>
  <conditionalFormatting sqref="AA90">
    <cfRule type="containsText" dxfId="680" priority="533" operator="containsText" text="PENDIENTE">
      <formula>NOT(ISERROR(SEARCH("PENDIENTE",AA90)))</formula>
    </cfRule>
    <cfRule type="iconSet" priority="535">
      <iconSet iconSet="3Arrows">
        <cfvo type="percent" val="0"/>
        <cfvo type="percent" val="33"/>
        <cfvo type="percent" val="67"/>
      </iconSet>
    </cfRule>
  </conditionalFormatting>
  <conditionalFormatting sqref="AA90">
    <cfRule type="containsText" dxfId="679" priority="534" operator="containsText" text="REPORTADO">
      <formula>NOT(ISERROR(SEARCH("REPORTADO",AA90)))</formula>
    </cfRule>
  </conditionalFormatting>
  <conditionalFormatting sqref="AA91">
    <cfRule type="iconSet" priority="532">
      <iconSet iconSet="3Symbols">
        <cfvo type="percent" val="0"/>
        <cfvo type="percent" val="33"/>
        <cfvo type="percent" val="67"/>
      </iconSet>
    </cfRule>
  </conditionalFormatting>
  <conditionalFormatting sqref="AA91">
    <cfRule type="containsText" dxfId="678" priority="529" operator="containsText" text="PENDIENTE">
      <formula>NOT(ISERROR(SEARCH("PENDIENTE",AA91)))</formula>
    </cfRule>
    <cfRule type="iconSet" priority="531">
      <iconSet iconSet="3Arrows">
        <cfvo type="percent" val="0"/>
        <cfvo type="percent" val="33"/>
        <cfvo type="percent" val="67"/>
      </iconSet>
    </cfRule>
  </conditionalFormatting>
  <conditionalFormatting sqref="AA91">
    <cfRule type="containsText" dxfId="677" priority="530" operator="containsText" text="REPORTADO">
      <formula>NOT(ISERROR(SEARCH("REPORTADO",AA91)))</formula>
    </cfRule>
  </conditionalFormatting>
  <conditionalFormatting sqref="AA92">
    <cfRule type="iconSet" priority="528">
      <iconSet iconSet="3Symbols">
        <cfvo type="percent" val="0"/>
        <cfvo type="percent" val="33"/>
        <cfvo type="percent" val="67"/>
      </iconSet>
    </cfRule>
  </conditionalFormatting>
  <conditionalFormatting sqref="AA92">
    <cfRule type="containsText" dxfId="676" priority="525" operator="containsText" text="PENDIENTE">
      <formula>NOT(ISERROR(SEARCH("PENDIENTE",AA92)))</formula>
    </cfRule>
    <cfRule type="iconSet" priority="527">
      <iconSet iconSet="3Arrows">
        <cfvo type="percent" val="0"/>
        <cfvo type="percent" val="33"/>
        <cfvo type="percent" val="67"/>
      </iconSet>
    </cfRule>
  </conditionalFormatting>
  <conditionalFormatting sqref="AA92">
    <cfRule type="containsText" dxfId="675" priority="526" operator="containsText" text="REPORTADO">
      <formula>NOT(ISERROR(SEARCH("REPORTADO",AA92)))</formula>
    </cfRule>
  </conditionalFormatting>
  <conditionalFormatting sqref="AE95">
    <cfRule type="iconSet" priority="524">
      <iconSet iconSet="3Symbols2" showValue="0">
        <cfvo type="percent" val="0"/>
        <cfvo type="num" val="1"/>
        <cfvo type="num" val="2"/>
      </iconSet>
    </cfRule>
  </conditionalFormatting>
  <conditionalFormatting sqref="I95:I96">
    <cfRule type="iconSet" priority="523">
      <iconSet iconSet="3Symbols" showValue="0">
        <cfvo type="percent" val="0"/>
        <cfvo type="percent" val="0"/>
        <cfvo type="percent" val="1"/>
      </iconSet>
    </cfRule>
  </conditionalFormatting>
  <conditionalFormatting sqref="I97:I102">
    <cfRule type="iconSet" priority="522">
      <iconSet iconSet="3Symbols" showValue="0">
        <cfvo type="percent" val="0"/>
        <cfvo type="percent" val="0"/>
        <cfvo type="percent" val="1"/>
      </iconSet>
    </cfRule>
  </conditionalFormatting>
  <conditionalFormatting sqref="AE100">
    <cfRule type="iconSet" priority="521">
      <iconSet iconSet="3Symbols2" showValue="0">
        <cfvo type="percent" val="0"/>
        <cfvo type="num" val="1"/>
        <cfvo type="num" val="2"/>
      </iconSet>
    </cfRule>
  </conditionalFormatting>
  <conditionalFormatting sqref="AE101">
    <cfRule type="iconSet" priority="520">
      <iconSet iconSet="3Symbols2" showValue="0">
        <cfvo type="percent" val="0"/>
        <cfvo type="num" val="1"/>
        <cfvo type="num" val="2"/>
      </iconSet>
    </cfRule>
  </conditionalFormatting>
  <conditionalFormatting sqref="AE102">
    <cfRule type="iconSet" priority="519">
      <iconSet iconSet="3Symbols2" showValue="0">
        <cfvo type="percent" val="0"/>
        <cfvo type="num" val="1"/>
        <cfvo type="num" val="2"/>
      </iconSet>
    </cfRule>
  </conditionalFormatting>
  <conditionalFormatting sqref="AE103">
    <cfRule type="iconSet" priority="518">
      <iconSet iconSet="3Symbols2" showValue="0">
        <cfvo type="percent" val="0"/>
        <cfvo type="num" val="1"/>
        <cfvo type="num" val="2"/>
      </iconSet>
    </cfRule>
  </conditionalFormatting>
  <conditionalFormatting sqref="AA76">
    <cfRule type="iconSet" priority="517">
      <iconSet iconSet="3Symbols">
        <cfvo type="percent" val="0"/>
        <cfvo type="percent" val="33"/>
        <cfvo type="percent" val="67"/>
      </iconSet>
    </cfRule>
  </conditionalFormatting>
  <conditionalFormatting sqref="AA76">
    <cfRule type="containsText" dxfId="674" priority="514" operator="containsText" text="PENDIENTE">
      <formula>NOT(ISERROR(SEARCH("PENDIENTE",AA76)))</formula>
    </cfRule>
    <cfRule type="iconSet" priority="516">
      <iconSet iconSet="3Arrows">
        <cfvo type="percent" val="0"/>
        <cfvo type="percent" val="33"/>
        <cfvo type="percent" val="67"/>
      </iconSet>
    </cfRule>
  </conditionalFormatting>
  <conditionalFormatting sqref="AA76">
    <cfRule type="containsText" dxfId="673" priority="515" operator="containsText" text="REPORTADO">
      <formula>NOT(ISERROR(SEARCH("REPORTADO",AA76)))</formula>
    </cfRule>
  </conditionalFormatting>
  <conditionalFormatting sqref="AA78">
    <cfRule type="iconSet" priority="513">
      <iconSet iconSet="3Symbols">
        <cfvo type="percent" val="0"/>
        <cfvo type="percent" val="33"/>
        <cfvo type="percent" val="67"/>
      </iconSet>
    </cfRule>
  </conditionalFormatting>
  <conditionalFormatting sqref="AA78">
    <cfRule type="containsText" dxfId="672" priority="510" operator="containsText" text="PENDIENTE">
      <formula>NOT(ISERROR(SEARCH("PENDIENTE",AA78)))</formula>
    </cfRule>
    <cfRule type="iconSet" priority="512">
      <iconSet iconSet="3Arrows">
        <cfvo type="percent" val="0"/>
        <cfvo type="percent" val="33"/>
        <cfvo type="percent" val="67"/>
      </iconSet>
    </cfRule>
  </conditionalFormatting>
  <conditionalFormatting sqref="AA78">
    <cfRule type="containsText" dxfId="671" priority="511" operator="containsText" text="REPORTADO">
      <formula>NOT(ISERROR(SEARCH("REPORTADO",AA78)))</formula>
    </cfRule>
  </conditionalFormatting>
  <conditionalFormatting sqref="AA79">
    <cfRule type="iconSet" priority="509">
      <iconSet iconSet="3Symbols">
        <cfvo type="percent" val="0"/>
        <cfvo type="percent" val="33"/>
        <cfvo type="percent" val="67"/>
      </iconSet>
    </cfRule>
  </conditionalFormatting>
  <conditionalFormatting sqref="AA79">
    <cfRule type="containsText" dxfId="670" priority="506" operator="containsText" text="PENDIENTE">
      <formula>NOT(ISERROR(SEARCH("PENDIENTE",AA79)))</formula>
    </cfRule>
    <cfRule type="iconSet" priority="508">
      <iconSet iconSet="3Arrows">
        <cfvo type="percent" val="0"/>
        <cfvo type="percent" val="33"/>
        <cfvo type="percent" val="67"/>
      </iconSet>
    </cfRule>
  </conditionalFormatting>
  <conditionalFormatting sqref="AA79">
    <cfRule type="containsText" dxfId="669" priority="507" operator="containsText" text="REPORTADO">
      <formula>NOT(ISERROR(SEARCH("REPORTADO",AA79)))</formula>
    </cfRule>
  </conditionalFormatting>
  <conditionalFormatting sqref="AA93">
    <cfRule type="iconSet" priority="505">
      <iconSet iconSet="3Symbols">
        <cfvo type="percent" val="0"/>
        <cfvo type="percent" val="33"/>
        <cfvo type="percent" val="67"/>
      </iconSet>
    </cfRule>
  </conditionalFormatting>
  <conditionalFormatting sqref="AA93">
    <cfRule type="containsText" dxfId="668" priority="502" operator="containsText" text="PENDIENTE">
      <formula>NOT(ISERROR(SEARCH("PENDIENTE",AA93)))</formula>
    </cfRule>
    <cfRule type="iconSet" priority="504">
      <iconSet iconSet="3Arrows">
        <cfvo type="percent" val="0"/>
        <cfvo type="percent" val="33"/>
        <cfvo type="percent" val="67"/>
      </iconSet>
    </cfRule>
  </conditionalFormatting>
  <conditionalFormatting sqref="AA93">
    <cfRule type="containsText" dxfId="667" priority="503" operator="containsText" text="REPORTADO">
      <formula>NOT(ISERROR(SEARCH("REPORTADO",AA93)))</formula>
    </cfRule>
  </conditionalFormatting>
  <conditionalFormatting sqref="AA94">
    <cfRule type="iconSet" priority="501">
      <iconSet iconSet="3Symbols">
        <cfvo type="percent" val="0"/>
        <cfvo type="percent" val="33"/>
        <cfvo type="percent" val="67"/>
      </iconSet>
    </cfRule>
  </conditionalFormatting>
  <conditionalFormatting sqref="AA94">
    <cfRule type="containsText" dxfId="666" priority="498" operator="containsText" text="PENDIENTE">
      <formula>NOT(ISERROR(SEARCH("PENDIENTE",AA94)))</formula>
    </cfRule>
    <cfRule type="iconSet" priority="500">
      <iconSet iconSet="3Arrows">
        <cfvo type="percent" val="0"/>
        <cfvo type="percent" val="33"/>
        <cfvo type="percent" val="67"/>
      </iconSet>
    </cfRule>
  </conditionalFormatting>
  <conditionalFormatting sqref="AA94">
    <cfRule type="containsText" dxfId="665" priority="499" operator="containsText" text="REPORTADO">
      <formula>NOT(ISERROR(SEARCH("REPORTADO",AA94)))</formula>
    </cfRule>
  </conditionalFormatting>
  <conditionalFormatting sqref="AA95">
    <cfRule type="iconSet" priority="497">
      <iconSet iconSet="3Symbols">
        <cfvo type="percent" val="0"/>
        <cfvo type="percent" val="33"/>
        <cfvo type="percent" val="67"/>
      </iconSet>
    </cfRule>
  </conditionalFormatting>
  <conditionalFormatting sqref="AA95">
    <cfRule type="containsText" dxfId="664" priority="494" operator="containsText" text="PENDIENTE">
      <formula>NOT(ISERROR(SEARCH("PENDIENTE",AA95)))</formula>
    </cfRule>
    <cfRule type="iconSet" priority="496">
      <iconSet iconSet="3Arrows">
        <cfvo type="percent" val="0"/>
        <cfvo type="percent" val="33"/>
        <cfvo type="percent" val="67"/>
      </iconSet>
    </cfRule>
  </conditionalFormatting>
  <conditionalFormatting sqref="AA95">
    <cfRule type="containsText" dxfId="663" priority="495" operator="containsText" text="REPORTADO">
      <formula>NOT(ISERROR(SEARCH("REPORTADO",AA95)))</formula>
    </cfRule>
  </conditionalFormatting>
  <conditionalFormatting sqref="AA96:AA103">
    <cfRule type="iconSet" priority="493">
      <iconSet iconSet="3Symbols">
        <cfvo type="percent" val="0"/>
        <cfvo type="percent" val="33"/>
        <cfvo type="percent" val="67"/>
      </iconSet>
    </cfRule>
  </conditionalFormatting>
  <conditionalFormatting sqref="AA96:AA103">
    <cfRule type="containsText" dxfId="662" priority="490" operator="containsText" text="PENDIENTE">
      <formula>NOT(ISERROR(SEARCH("PENDIENTE",AA96)))</formula>
    </cfRule>
    <cfRule type="iconSet" priority="492">
      <iconSet iconSet="3Arrows">
        <cfvo type="percent" val="0"/>
        <cfvo type="percent" val="33"/>
        <cfvo type="percent" val="67"/>
      </iconSet>
    </cfRule>
  </conditionalFormatting>
  <conditionalFormatting sqref="AA96:AA103">
    <cfRule type="containsText" dxfId="661" priority="491" operator="containsText" text="REPORTADO">
      <formula>NOT(ISERROR(SEARCH("REPORTADO",AA96)))</formula>
    </cfRule>
  </conditionalFormatting>
  <conditionalFormatting sqref="AC63">
    <cfRule type="containsText" dxfId="660" priority="487" operator="containsText" text="REPORTADO">
      <formula>NOT(ISERROR(SEARCH("REPORTADO",AC63)))</formula>
    </cfRule>
  </conditionalFormatting>
  <conditionalFormatting sqref="AC63">
    <cfRule type="iconSet" priority="489">
      <iconSet iconSet="3Symbols">
        <cfvo type="percent" val="0"/>
        <cfvo type="percent" val="33"/>
        <cfvo type="percent" val="67"/>
      </iconSet>
    </cfRule>
  </conditionalFormatting>
  <conditionalFormatting sqref="AC63">
    <cfRule type="containsText" dxfId="659" priority="486" operator="containsText" text="PENDIENTE">
      <formula>NOT(ISERROR(SEARCH("PENDIENTE",AC63)))</formula>
    </cfRule>
    <cfRule type="iconSet" priority="488">
      <iconSet iconSet="3Arrows">
        <cfvo type="percent" val="0"/>
        <cfvo type="percent" val="33"/>
        <cfvo type="percent" val="67"/>
      </iconSet>
    </cfRule>
  </conditionalFormatting>
  <conditionalFormatting sqref="AC64">
    <cfRule type="containsText" dxfId="658" priority="483" operator="containsText" text="REPORTADO">
      <formula>NOT(ISERROR(SEARCH("REPORTADO",AC64)))</formula>
    </cfRule>
  </conditionalFormatting>
  <conditionalFormatting sqref="AC64">
    <cfRule type="iconSet" priority="485">
      <iconSet iconSet="3Symbols">
        <cfvo type="percent" val="0"/>
        <cfvo type="percent" val="33"/>
        <cfvo type="percent" val="67"/>
      </iconSet>
    </cfRule>
  </conditionalFormatting>
  <conditionalFormatting sqref="AC64">
    <cfRule type="containsText" dxfId="657" priority="482" operator="containsText" text="PENDIENTE">
      <formula>NOT(ISERROR(SEARCH("PENDIENTE",AC64)))</formula>
    </cfRule>
    <cfRule type="iconSet" priority="484">
      <iconSet iconSet="3Arrows">
        <cfvo type="percent" val="0"/>
        <cfvo type="percent" val="33"/>
        <cfvo type="percent" val="67"/>
      </iconSet>
    </cfRule>
  </conditionalFormatting>
  <conditionalFormatting sqref="AC65">
    <cfRule type="containsText" dxfId="656" priority="479" operator="containsText" text="REPORTADO">
      <formula>NOT(ISERROR(SEARCH("REPORTADO",AC65)))</formula>
    </cfRule>
  </conditionalFormatting>
  <conditionalFormatting sqref="AC65">
    <cfRule type="iconSet" priority="481">
      <iconSet iconSet="3Symbols">
        <cfvo type="percent" val="0"/>
        <cfvo type="percent" val="33"/>
        <cfvo type="percent" val="67"/>
      </iconSet>
    </cfRule>
  </conditionalFormatting>
  <conditionalFormatting sqref="AC65">
    <cfRule type="containsText" dxfId="655" priority="478" operator="containsText" text="PENDIENTE">
      <formula>NOT(ISERROR(SEARCH("PENDIENTE",AC65)))</formula>
    </cfRule>
    <cfRule type="iconSet" priority="480">
      <iconSet iconSet="3Arrows">
        <cfvo type="percent" val="0"/>
        <cfvo type="percent" val="33"/>
        <cfvo type="percent" val="67"/>
      </iconSet>
    </cfRule>
  </conditionalFormatting>
  <conditionalFormatting sqref="AC66">
    <cfRule type="containsText" dxfId="654" priority="475" operator="containsText" text="REPORTADO">
      <formula>NOT(ISERROR(SEARCH("REPORTADO",AC66)))</formula>
    </cfRule>
  </conditionalFormatting>
  <conditionalFormatting sqref="AC66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AC66">
    <cfRule type="containsText" dxfId="653" priority="474" operator="containsText" text="PENDIENTE">
      <formula>NOT(ISERROR(SEARCH("PENDIENTE",AC66)))</formula>
    </cfRule>
    <cfRule type="iconSet" priority="476">
      <iconSet iconSet="3Arrows">
        <cfvo type="percent" val="0"/>
        <cfvo type="percent" val="33"/>
        <cfvo type="percent" val="67"/>
      </iconSet>
    </cfRule>
  </conditionalFormatting>
  <conditionalFormatting sqref="AC67">
    <cfRule type="containsText" dxfId="652" priority="471" operator="containsText" text="REPORTADO">
      <formula>NOT(ISERROR(SEARCH("REPORTADO",AC67)))</formula>
    </cfRule>
  </conditionalFormatting>
  <conditionalFormatting sqref="AC67">
    <cfRule type="iconSet" priority="473">
      <iconSet iconSet="3Symbols">
        <cfvo type="percent" val="0"/>
        <cfvo type="percent" val="33"/>
        <cfvo type="percent" val="67"/>
      </iconSet>
    </cfRule>
  </conditionalFormatting>
  <conditionalFormatting sqref="AC67">
    <cfRule type="containsText" dxfId="651" priority="470" operator="containsText" text="PENDIENTE">
      <formula>NOT(ISERROR(SEARCH("PENDIENTE",AC67)))</formula>
    </cfRule>
    <cfRule type="iconSet" priority="472">
      <iconSet iconSet="3Arrows">
        <cfvo type="percent" val="0"/>
        <cfvo type="percent" val="33"/>
        <cfvo type="percent" val="67"/>
      </iconSet>
    </cfRule>
  </conditionalFormatting>
  <conditionalFormatting sqref="AC68">
    <cfRule type="containsText" dxfId="650" priority="467" operator="containsText" text="REPORTADO">
      <formula>NOT(ISERROR(SEARCH("REPORTADO",AC68)))</formula>
    </cfRule>
  </conditionalFormatting>
  <conditionalFormatting sqref="AC68">
    <cfRule type="iconSet" priority="469">
      <iconSet iconSet="3Symbols">
        <cfvo type="percent" val="0"/>
        <cfvo type="percent" val="33"/>
        <cfvo type="percent" val="67"/>
      </iconSet>
    </cfRule>
  </conditionalFormatting>
  <conditionalFormatting sqref="AC68">
    <cfRule type="containsText" dxfId="649" priority="466" operator="containsText" text="PENDIENTE">
      <formula>NOT(ISERROR(SEARCH("PENDIENTE",AC68)))</formula>
    </cfRule>
    <cfRule type="iconSet" priority="468">
      <iconSet iconSet="3Arrows">
        <cfvo type="percent" val="0"/>
        <cfvo type="percent" val="33"/>
        <cfvo type="percent" val="67"/>
      </iconSet>
    </cfRule>
  </conditionalFormatting>
  <conditionalFormatting sqref="AC69">
    <cfRule type="containsText" dxfId="648" priority="463" operator="containsText" text="REPORTADO">
      <formula>NOT(ISERROR(SEARCH("REPORTADO",AC69)))</formula>
    </cfRule>
  </conditionalFormatting>
  <conditionalFormatting sqref="AC69">
    <cfRule type="iconSet" priority="465">
      <iconSet iconSet="3Symbols">
        <cfvo type="percent" val="0"/>
        <cfvo type="percent" val="33"/>
        <cfvo type="percent" val="67"/>
      </iconSet>
    </cfRule>
  </conditionalFormatting>
  <conditionalFormatting sqref="AC69">
    <cfRule type="containsText" dxfId="647" priority="462" operator="containsText" text="PENDIENTE">
      <formula>NOT(ISERROR(SEARCH("PENDIENTE",AC69)))</formula>
    </cfRule>
    <cfRule type="iconSet" priority="464">
      <iconSet iconSet="3Arrows">
        <cfvo type="percent" val="0"/>
        <cfvo type="percent" val="33"/>
        <cfvo type="percent" val="67"/>
      </iconSet>
    </cfRule>
  </conditionalFormatting>
  <conditionalFormatting sqref="AC70">
    <cfRule type="containsText" dxfId="646" priority="459" operator="containsText" text="REPORTADO">
      <formula>NOT(ISERROR(SEARCH("REPORTADO",AC70)))</formula>
    </cfRule>
  </conditionalFormatting>
  <conditionalFormatting sqref="AC70">
    <cfRule type="iconSet" priority="461">
      <iconSet iconSet="3Symbols">
        <cfvo type="percent" val="0"/>
        <cfvo type="percent" val="33"/>
        <cfvo type="percent" val="67"/>
      </iconSet>
    </cfRule>
  </conditionalFormatting>
  <conditionalFormatting sqref="AC70">
    <cfRule type="containsText" dxfId="645" priority="458" operator="containsText" text="PENDIENTE">
      <formula>NOT(ISERROR(SEARCH("PENDIENTE",AC70)))</formula>
    </cfRule>
    <cfRule type="iconSet" priority="460">
      <iconSet iconSet="3Arrows">
        <cfvo type="percent" val="0"/>
        <cfvo type="percent" val="33"/>
        <cfvo type="percent" val="67"/>
      </iconSet>
    </cfRule>
  </conditionalFormatting>
  <conditionalFormatting sqref="AC71">
    <cfRule type="containsText" dxfId="644" priority="455" operator="containsText" text="REPORTADO">
      <formula>NOT(ISERROR(SEARCH("REPORTADO",AC71)))</formula>
    </cfRule>
  </conditionalFormatting>
  <conditionalFormatting sqref="AC71">
    <cfRule type="iconSet" priority="457">
      <iconSet iconSet="3Symbols">
        <cfvo type="percent" val="0"/>
        <cfvo type="percent" val="33"/>
        <cfvo type="percent" val="67"/>
      </iconSet>
    </cfRule>
  </conditionalFormatting>
  <conditionalFormatting sqref="AC71">
    <cfRule type="containsText" dxfId="643" priority="454" operator="containsText" text="PENDIENTE">
      <formula>NOT(ISERROR(SEARCH("PENDIENTE",AC71)))</formula>
    </cfRule>
    <cfRule type="iconSet" priority="456">
      <iconSet iconSet="3Arrows">
        <cfvo type="percent" val="0"/>
        <cfvo type="percent" val="33"/>
        <cfvo type="percent" val="67"/>
      </iconSet>
    </cfRule>
  </conditionalFormatting>
  <conditionalFormatting sqref="AC72">
    <cfRule type="containsText" dxfId="642" priority="451" operator="containsText" text="REPORTADO">
      <formula>NOT(ISERROR(SEARCH("REPORTADO",AC72)))</formula>
    </cfRule>
  </conditionalFormatting>
  <conditionalFormatting sqref="AC72">
    <cfRule type="iconSet" priority="453">
      <iconSet iconSet="3Symbols">
        <cfvo type="percent" val="0"/>
        <cfvo type="percent" val="33"/>
        <cfvo type="percent" val="67"/>
      </iconSet>
    </cfRule>
  </conditionalFormatting>
  <conditionalFormatting sqref="AC72">
    <cfRule type="containsText" dxfId="641" priority="450" operator="containsText" text="PENDIENTE">
      <formula>NOT(ISERROR(SEARCH("PENDIENTE",AC72)))</formula>
    </cfRule>
    <cfRule type="iconSet" priority="452">
      <iconSet iconSet="3Arrows">
        <cfvo type="percent" val="0"/>
        <cfvo type="percent" val="33"/>
        <cfvo type="percent" val="67"/>
      </iconSet>
    </cfRule>
  </conditionalFormatting>
  <conditionalFormatting sqref="AC73">
    <cfRule type="containsText" dxfId="640" priority="447" operator="containsText" text="REPORTADO">
      <formula>NOT(ISERROR(SEARCH("REPORTADO",AC73)))</formula>
    </cfRule>
  </conditionalFormatting>
  <conditionalFormatting sqref="AC73">
    <cfRule type="iconSet" priority="449">
      <iconSet iconSet="3Symbols">
        <cfvo type="percent" val="0"/>
        <cfvo type="percent" val="33"/>
        <cfvo type="percent" val="67"/>
      </iconSet>
    </cfRule>
  </conditionalFormatting>
  <conditionalFormatting sqref="AC73">
    <cfRule type="containsText" dxfId="639" priority="446" operator="containsText" text="PENDIENTE">
      <formula>NOT(ISERROR(SEARCH("PENDIENTE",AC73)))</formula>
    </cfRule>
    <cfRule type="iconSet" priority="448">
      <iconSet iconSet="3Arrows">
        <cfvo type="percent" val="0"/>
        <cfvo type="percent" val="33"/>
        <cfvo type="percent" val="67"/>
      </iconSet>
    </cfRule>
  </conditionalFormatting>
  <conditionalFormatting sqref="AC74">
    <cfRule type="containsText" dxfId="638" priority="443" operator="containsText" text="REPORTADO">
      <formula>NOT(ISERROR(SEARCH("REPORTADO",AC74)))</formula>
    </cfRule>
  </conditionalFormatting>
  <conditionalFormatting sqref="AC74">
    <cfRule type="iconSet" priority="445">
      <iconSet iconSet="3Symbols">
        <cfvo type="percent" val="0"/>
        <cfvo type="percent" val="33"/>
        <cfvo type="percent" val="67"/>
      </iconSet>
    </cfRule>
  </conditionalFormatting>
  <conditionalFormatting sqref="AC74">
    <cfRule type="containsText" dxfId="637" priority="442" operator="containsText" text="PENDIENTE">
      <formula>NOT(ISERROR(SEARCH("PENDIENTE",AC74)))</formula>
    </cfRule>
    <cfRule type="iconSet" priority="444">
      <iconSet iconSet="3Arrows">
        <cfvo type="percent" val="0"/>
        <cfvo type="percent" val="33"/>
        <cfvo type="percent" val="67"/>
      </iconSet>
    </cfRule>
  </conditionalFormatting>
  <conditionalFormatting sqref="AC75">
    <cfRule type="containsText" dxfId="636" priority="439" operator="containsText" text="REPORTADO">
      <formula>NOT(ISERROR(SEARCH("REPORTADO",AC75)))</formula>
    </cfRule>
  </conditionalFormatting>
  <conditionalFormatting sqref="AC75">
    <cfRule type="iconSet" priority="441">
      <iconSet iconSet="3Symbols">
        <cfvo type="percent" val="0"/>
        <cfvo type="percent" val="33"/>
        <cfvo type="percent" val="67"/>
      </iconSet>
    </cfRule>
  </conditionalFormatting>
  <conditionalFormatting sqref="AC75">
    <cfRule type="containsText" dxfId="635" priority="438" operator="containsText" text="PENDIENTE">
      <formula>NOT(ISERROR(SEARCH("PENDIENTE",AC75)))</formula>
    </cfRule>
    <cfRule type="iconSet" priority="440">
      <iconSet iconSet="3Arrows">
        <cfvo type="percent" val="0"/>
        <cfvo type="percent" val="33"/>
        <cfvo type="percent" val="67"/>
      </iconSet>
    </cfRule>
  </conditionalFormatting>
  <conditionalFormatting sqref="AC76">
    <cfRule type="containsText" dxfId="634" priority="435" operator="containsText" text="REPORTADO">
      <formula>NOT(ISERROR(SEARCH("REPORTADO",AC76)))</formula>
    </cfRule>
  </conditionalFormatting>
  <conditionalFormatting sqref="AC76">
    <cfRule type="iconSet" priority="437">
      <iconSet iconSet="3Symbols">
        <cfvo type="percent" val="0"/>
        <cfvo type="percent" val="33"/>
        <cfvo type="percent" val="67"/>
      </iconSet>
    </cfRule>
  </conditionalFormatting>
  <conditionalFormatting sqref="AC76">
    <cfRule type="containsText" dxfId="633" priority="434" operator="containsText" text="PENDIENTE">
      <formula>NOT(ISERROR(SEARCH("PENDIENTE",AC76)))</formula>
    </cfRule>
    <cfRule type="iconSet" priority="436">
      <iconSet iconSet="3Arrows">
        <cfvo type="percent" val="0"/>
        <cfvo type="percent" val="33"/>
        <cfvo type="percent" val="67"/>
      </iconSet>
    </cfRule>
  </conditionalFormatting>
  <conditionalFormatting sqref="AC77">
    <cfRule type="containsText" dxfId="632" priority="431" operator="containsText" text="REPORTADO">
      <formula>NOT(ISERROR(SEARCH("REPORTADO",AC77)))</formula>
    </cfRule>
  </conditionalFormatting>
  <conditionalFormatting sqref="AC77">
    <cfRule type="iconSet" priority="433">
      <iconSet iconSet="3Symbols">
        <cfvo type="percent" val="0"/>
        <cfvo type="percent" val="33"/>
        <cfvo type="percent" val="67"/>
      </iconSet>
    </cfRule>
  </conditionalFormatting>
  <conditionalFormatting sqref="AC77">
    <cfRule type="containsText" dxfId="631" priority="430" operator="containsText" text="PENDIENTE">
      <formula>NOT(ISERROR(SEARCH("PENDIENTE",AC77)))</formula>
    </cfRule>
    <cfRule type="iconSet" priority="432">
      <iconSet iconSet="3Arrows">
        <cfvo type="percent" val="0"/>
        <cfvo type="percent" val="33"/>
        <cfvo type="percent" val="67"/>
      </iconSet>
    </cfRule>
  </conditionalFormatting>
  <conditionalFormatting sqref="AC78">
    <cfRule type="containsText" dxfId="630" priority="427" operator="containsText" text="REPORTADO">
      <formula>NOT(ISERROR(SEARCH("REPORTADO",AC78)))</formula>
    </cfRule>
  </conditionalFormatting>
  <conditionalFormatting sqref="AC78">
    <cfRule type="iconSet" priority="429">
      <iconSet iconSet="3Symbols">
        <cfvo type="percent" val="0"/>
        <cfvo type="percent" val="33"/>
        <cfvo type="percent" val="67"/>
      </iconSet>
    </cfRule>
  </conditionalFormatting>
  <conditionalFormatting sqref="AC78">
    <cfRule type="containsText" dxfId="629" priority="426" operator="containsText" text="PENDIENTE">
      <formula>NOT(ISERROR(SEARCH("PENDIENTE",AC78)))</formula>
    </cfRule>
    <cfRule type="iconSet" priority="428">
      <iconSet iconSet="3Arrows">
        <cfvo type="percent" val="0"/>
        <cfvo type="percent" val="33"/>
        <cfvo type="percent" val="67"/>
      </iconSet>
    </cfRule>
  </conditionalFormatting>
  <conditionalFormatting sqref="AC79">
    <cfRule type="containsText" dxfId="628" priority="423" operator="containsText" text="REPORTADO">
      <formula>NOT(ISERROR(SEARCH("REPORTADO",AC79)))</formula>
    </cfRule>
  </conditionalFormatting>
  <conditionalFormatting sqref="AC79">
    <cfRule type="iconSet" priority="425">
      <iconSet iconSet="3Symbols">
        <cfvo type="percent" val="0"/>
        <cfvo type="percent" val="33"/>
        <cfvo type="percent" val="67"/>
      </iconSet>
    </cfRule>
  </conditionalFormatting>
  <conditionalFormatting sqref="AC79">
    <cfRule type="containsText" dxfId="627" priority="422" operator="containsText" text="PENDIENTE">
      <formula>NOT(ISERROR(SEARCH("PENDIENTE",AC79)))</formula>
    </cfRule>
    <cfRule type="iconSet" priority="424">
      <iconSet iconSet="3Arrows">
        <cfvo type="percent" val="0"/>
        <cfvo type="percent" val="33"/>
        <cfvo type="percent" val="67"/>
      </iconSet>
    </cfRule>
  </conditionalFormatting>
  <conditionalFormatting sqref="AC80">
    <cfRule type="containsText" dxfId="626" priority="419" operator="containsText" text="REPORTADO">
      <formula>NOT(ISERROR(SEARCH("REPORTADO",AC80)))</formula>
    </cfRule>
  </conditionalFormatting>
  <conditionalFormatting sqref="AC80">
    <cfRule type="iconSet" priority="421">
      <iconSet iconSet="3Symbols">
        <cfvo type="percent" val="0"/>
        <cfvo type="percent" val="33"/>
        <cfvo type="percent" val="67"/>
      </iconSet>
    </cfRule>
  </conditionalFormatting>
  <conditionalFormatting sqref="AC80">
    <cfRule type="containsText" dxfId="625" priority="418" operator="containsText" text="PENDIENTE">
      <formula>NOT(ISERROR(SEARCH("PENDIENTE",AC80)))</formula>
    </cfRule>
    <cfRule type="iconSet" priority="420">
      <iconSet iconSet="3Arrows">
        <cfvo type="percent" val="0"/>
        <cfvo type="percent" val="33"/>
        <cfvo type="percent" val="67"/>
      </iconSet>
    </cfRule>
  </conditionalFormatting>
  <conditionalFormatting sqref="AC81">
    <cfRule type="containsText" dxfId="624" priority="415" operator="containsText" text="REPORTADO">
      <formula>NOT(ISERROR(SEARCH("REPORTADO",AC81)))</formula>
    </cfRule>
  </conditionalFormatting>
  <conditionalFormatting sqref="AC81">
    <cfRule type="iconSet" priority="417">
      <iconSet iconSet="3Symbols">
        <cfvo type="percent" val="0"/>
        <cfvo type="percent" val="33"/>
        <cfvo type="percent" val="67"/>
      </iconSet>
    </cfRule>
  </conditionalFormatting>
  <conditionalFormatting sqref="AC81">
    <cfRule type="containsText" dxfId="623" priority="414" operator="containsText" text="PENDIENTE">
      <formula>NOT(ISERROR(SEARCH("PENDIENTE",AC81)))</formula>
    </cfRule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AC82">
    <cfRule type="containsText" dxfId="622" priority="411" operator="containsText" text="REPORTADO">
      <formula>NOT(ISERROR(SEARCH("REPORTADO",AC82)))</formula>
    </cfRule>
  </conditionalFormatting>
  <conditionalFormatting sqref="AC82">
    <cfRule type="iconSet" priority="413">
      <iconSet iconSet="3Symbols">
        <cfvo type="percent" val="0"/>
        <cfvo type="percent" val="33"/>
        <cfvo type="percent" val="67"/>
      </iconSet>
    </cfRule>
  </conditionalFormatting>
  <conditionalFormatting sqref="AC82">
    <cfRule type="containsText" dxfId="621" priority="410" operator="containsText" text="PENDIENTE">
      <formula>NOT(ISERROR(SEARCH("PENDIENTE",AC82)))</formula>
    </cfRule>
    <cfRule type="iconSet" priority="412">
      <iconSet iconSet="3Arrows">
        <cfvo type="percent" val="0"/>
        <cfvo type="percent" val="33"/>
        <cfvo type="percent" val="67"/>
      </iconSet>
    </cfRule>
  </conditionalFormatting>
  <conditionalFormatting sqref="AC83">
    <cfRule type="containsText" dxfId="620" priority="407" operator="containsText" text="REPORTADO">
      <formula>NOT(ISERROR(SEARCH("REPORTADO",AC83)))</formula>
    </cfRule>
  </conditionalFormatting>
  <conditionalFormatting sqref="AC83">
    <cfRule type="iconSet" priority="409">
      <iconSet iconSet="3Symbols">
        <cfvo type="percent" val="0"/>
        <cfvo type="percent" val="33"/>
        <cfvo type="percent" val="67"/>
      </iconSet>
    </cfRule>
  </conditionalFormatting>
  <conditionalFormatting sqref="AC83">
    <cfRule type="containsText" dxfId="619" priority="406" operator="containsText" text="PENDIENTE">
      <formula>NOT(ISERROR(SEARCH("PENDIENTE",AC83)))</formula>
    </cfRule>
    <cfRule type="iconSet" priority="408">
      <iconSet iconSet="3Arrows">
        <cfvo type="percent" val="0"/>
        <cfvo type="percent" val="33"/>
        <cfvo type="percent" val="67"/>
      </iconSet>
    </cfRule>
  </conditionalFormatting>
  <conditionalFormatting sqref="AC84">
    <cfRule type="containsText" dxfId="618" priority="403" operator="containsText" text="REPORTADO">
      <formula>NOT(ISERROR(SEARCH("REPORTADO",AC84)))</formula>
    </cfRule>
  </conditionalFormatting>
  <conditionalFormatting sqref="AC84">
    <cfRule type="iconSet" priority="405">
      <iconSet iconSet="3Symbols">
        <cfvo type="percent" val="0"/>
        <cfvo type="percent" val="33"/>
        <cfvo type="percent" val="67"/>
      </iconSet>
    </cfRule>
  </conditionalFormatting>
  <conditionalFormatting sqref="AC84">
    <cfRule type="containsText" dxfId="617" priority="402" operator="containsText" text="PENDIENTE">
      <formula>NOT(ISERROR(SEARCH("PENDIENTE",AC84)))</formula>
    </cfRule>
    <cfRule type="iconSet" priority="404">
      <iconSet iconSet="3Arrows">
        <cfvo type="percent" val="0"/>
        <cfvo type="percent" val="33"/>
        <cfvo type="percent" val="67"/>
      </iconSet>
    </cfRule>
  </conditionalFormatting>
  <conditionalFormatting sqref="AC85">
    <cfRule type="containsText" dxfId="616" priority="399" operator="containsText" text="REPORTADO">
      <formula>NOT(ISERROR(SEARCH("REPORTADO",AC85)))</formula>
    </cfRule>
  </conditionalFormatting>
  <conditionalFormatting sqref="AC85">
    <cfRule type="iconSet" priority="401">
      <iconSet iconSet="3Symbols">
        <cfvo type="percent" val="0"/>
        <cfvo type="percent" val="33"/>
        <cfvo type="percent" val="67"/>
      </iconSet>
    </cfRule>
  </conditionalFormatting>
  <conditionalFormatting sqref="AC85">
    <cfRule type="containsText" dxfId="615" priority="398" operator="containsText" text="PENDIENTE">
      <formula>NOT(ISERROR(SEARCH("PENDIENTE",AC85)))</formula>
    </cfRule>
    <cfRule type="iconSet" priority="400">
      <iconSet iconSet="3Arrows">
        <cfvo type="percent" val="0"/>
        <cfvo type="percent" val="33"/>
        <cfvo type="percent" val="67"/>
      </iconSet>
    </cfRule>
  </conditionalFormatting>
  <conditionalFormatting sqref="AC86">
    <cfRule type="containsText" dxfId="614" priority="395" operator="containsText" text="REPORTADO">
      <formula>NOT(ISERROR(SEARCH("REPORTADO",AC86)))</formula>
    </cfRule>
  </conditionalFormatting>
  <conditionalFormatting sqref="AC86">
    <cfRule type="iconSet" priority="397">
      <iconSet iconSet="3Symbols">
        <cfvo type="percent" val="0"/>
        <cfvo type="percent" val="33"/>
        <cfvo type="percent" val="67"/>
      </iconSet>
    </cfRule>
  </conditionalFormatting>
  <conditionalFormatting sqref="AC86">
    <cfRule type="containsText" dxfId="613" priority="394" operator="containsText" text="PENDIENTE">
      <formula>NOT(ISERROR(SEARCH("PENDIENTE",AC86)))</formula>
    </cfRule>
    <cfRule type="iconSet" priority="396">
      <iconSet iconSet="3Arrows">
        <cfvo type="percent" val="0"/>
        <cfvo type="percent" val="33"/>
        <cfvo type="percent" val="67"/>
      </iconSet>
    </cfRule>
  </conditionalFormatting>
  <conditionalFormatting sqref="AC87">
    <cfRule type="containsText" dxfId="612" priority="391" operator="containsText" text="REPORTADO">
      <formula>NOT(ISERROR(SEARCH("REPORTADO",AC87)))</formula>
    </cfRule>
  </conditionalFormatting>
  <conditionalFormatting sqref="AC87">
    <cfRule type="iconSet" priority="393">
      <iconSet iconSet="3Symbols">
        <cfvo type="percent" val="0"/>
        <cfvo type="percent" val="33"/>
        <cfvo type="percent" val="67"/>
      </iconSet>
    </cfRule>
  </conditionalFormatting>
  <conditionalFormatting sqref="AC87">
    <cfRule type="containsText" dxfId="611" priority="390" operator="containsText" text="PENDIENTE">
      <formula>NOT(ISERROR(SEARCH("PENDIENTE",AC87)))</formula>
    </cfRule>
    <cfRule type="iconSet" priority="392">
      <iconSet iconSet="3Arrows">
        <cfvo type="percent" val="0"/>
        <cfvo type="percent" val="33"/>
        <cfvo type="percent" val="67"/>
      </iconSet>
    </cfRule>
  </conditionalFormatting>
  <conditionalFormatting sqref="AC88">
    <cfRule type="containsText" dxfId="610" priority="387" operator="containsText" text="REPORTADO">
      <formula>NOT(ISERROR(SEARCH("REPORTADO",AC88)))</formula>
    </cfRule>
  </conditionalFormatting>
  <conditionalFormatting sqref="AC88">
    <cfRule type="iconSet" priority="389">
      <iconSet iconSet="3Symbols">
        <cfvo type="percent" val="0"/>
        <cfvo type="percent" val="33"/>
        <cfvo type="percent" val="67"/>
      </iconSet>
    </cfRule>
  </conditionalFormatting>
  <conditionalFormatting sqref="AC88">
    <cfRule type="containsText" dxfId="609" priority="386" operator="containsText" text="PENDIENTE">
      <formula>NOT(ISERROR(SEARCH("PENDIENTE",AC88)))</formula>
    </cfRule>
    <cfRule type="iconSet" priority="388">
      <iconSet iconSet="3Arrows">
        <cfvo type="percent" val="0"/>
        <cfvo type="percent" val="33"/>
        <cfvo type="percent" val="67"/>
      </iconSet>
    </cfRule>
  </conditionalFormatting>
  <conditionalFormatting sqref="AC89">
    <cfRule type="containsText" dxfId="608" priority="383" operator="containsText" text="REPORTADO">
      <formula>NOT(ISERROR(SEARCH("REPORTADO",AC89)))</formula>
    </cfRule>
  </conditionalFormatting>
  <conditionalFormatting sqref="AC89">
    <cfRule type="iconSet" priority="385">
      <iconSet iconSet="3Symbols">
        <cfvo type="percent" val="0"/>
        <cfvo type="percent" val="33"/>
        <cfvo type="percent" val="67"/>
      </iconSet>
    </cfRule>
  </conditionalFormatting>
  <conditionalFormatting sqref="AC89">
    <cfRule type="containsText" dxfId="607" priority="382" operator="containsText" text="PENDIENTE">
      <formula>NOT(ISERROR(SEARCH("PENDIENTE",AC89)))</formula>
    </cfRule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AC90">
    <cfRule type="containsText" dxfId="606" priority="379" operator="containsText" text="REPORTADO">
      <formula>NOT(ISERROR(SEARCH("REPORTADO",AC90)))</formula>
    </cfRule>
  </conditionalFormatting>
  <conditionalFormatting sqref="AC90">
    <cfRule type="iconSet" priority="381">
      <iconSet iconSet="3Symbols">
        <cfvo type="percent" val="0"/>
        <cfvo type="percent" val="33"/>
        <cfvo type="percent" val="67"/>
      </iconSet>
    </cfRule>
  </conditionalFormatting>
  <conditionalFormatting sqref="AC90">
    <cfRule type="containsText" dxfId="605" priority="378" operator="containsText" text="PENDIENTE">
      <formula>NOT(ISERROR(SEARCH("PENDIENTE",AC90)))</formula>
    </cfRule>
    <cfRule type="iconSet" priority="380">
      <iconSet iconSet="3Arrows">
        <cfvo type="percent" val="0"/>
        <cfvo type="percent" val="33"/>
        <cfvo type="percent" val="67"/>
      </iconSet>
    </cfRule>
  </conditionalFormatting>
  <conditionalFormatting sqref="AC91">
    <cfRule type="containsText" dxfId="604" priority="375" operator="containsText" text="REPORTADO">
      <formula>NOT(ISERROR(SEARCH("REPORTADO",AC91)))</formula>
    </cfRule>
  </conditionalFormatting>
  <conditionalFormatting sqref="AC91">
    <cfRule type="iconSet" priority="377">
      <iconSet iconSet="3Symbols">
        <cfvo type="percent" val="0"/>
        <cfvo type="percent" val="33"/>
        <cfvo type="percent" val="67"/>
      </iconSet>
    </cfRule>
  </conditionalFormatting>
  <conditionalFormatting sqref="AC91">
    <cfRule type="containsText" dxfId="603" priority="374" operator="containsText" text="PENDIENTE">
      <formula>NOT(ISERROR(SEARCH("PENDIENTE",AC91)))</formula>
    </cfRule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AC92">
    <cfRule type="containsText" dxfId="602" priority="371" operator="containsText" text="REPORTADO">
      <formula>NOT(ISERROR(SEARCH("REPORTADO",AC92)))</formula>
    </cfRule>
  </conditionalFormatting>
  <conditionalFormatting sqref="AC92">
    <cfRule type="iconSet" priority="373">
      <iconSet iconSet="3Symbols">
        <cfvo type="percent" val="0"/>
        <cfvo type="percent" val="33"/>
        <cfvo type="percent" val="67"/>
      </iconSet>
    </cfRule>
  </conditionalFormatting>
  <conditionalFormatting sqref="AC92">
    <cfRule type="containsText" dxfId="601" priority="370" operator="containsText" text="PENDIENTE">
      <formula>NOT(ISERROR(SEARCH("PENDIENTE",AC92)))</formula>
    </cfRule>
    <cfRule type="iconSet" priority="372">
      <iconSet iconSet="3Arrows">
        <cfvo type="percent" val="0"/>
        <cfvo type="percent" val="33"/>
        <cfvo type="percent" val="67"/>
      </iconSet>
    </cfRule>
  </conditionalFormatting>
  <conditionalFormatting sqref="AC93">
    <cfRule type="containsText" dxfId="600" priority="367" operator="containsText" text="REPORTADO">
      <formula>NOT(ISERROR(SEARCH("REPORTADO",AC93)))</formula>
    </cfRule>
  </conditionalFormatting>
  <conditionalFormatting sqref="AC93">
    <cfRule type="iconSet" priority="369">
      <iconSet iconSet="3Symbols">
        <cfvo type="percent" val="0"/>
        <cfvo type="percent" val="33"/>
        <cfvo type="percent" val="67"/>
      </iconSet>
    </cfRule>
  </conditionalFormatting>
  <conditionalFormatting sqref="AC93">
    <cfRule type="containsText" dxfId="599" priority="366" operator="containsText" text="PENDIENTE">
      <formula>NOT(ISERROR(SEARCH("PENDIENTE",AC93)))</formula>
    </cfRule>
    <cfRule type="iconSet" priority="368">
      <iconSet iconSet="3Arrows">
        <cfvo type="percent" val="0"/>
        <cfvo type="percent" val="33"/>
        <cfvo type="percent" val="67"/>
      </iconSet>
    </cfRule>
  </conditionalFormatting>
  <conditionalFormatting sqref="AC94">
    <cfRule type="containsText" dxfId="598" priority="363" operator="containsText" text="REPORTADO">
      <formula>NOT(ISERROR(SEARCH("REPORTADO",AC94)))</formula>
    </cfRule>
  </conditionalFormatting>
  <conditionalFormatting sqref="AC94">
    <cfRule type="iconSet" priority="365">
      <iconSet iconSet="3Symbols">
        <cfvo type="percent" val="0"/>
        <cfvo type="percent" val="33"/>
        <cfvo type="percent" val="67"/>
      </iconSet>
    </cfRule>
  </conditionalFormatting>
  <conditionalFormatting sqref="AC94">
    <cfRule type="containsText" dxfId="597" priority="362" operator="containsText" text="PENDIENTE">
      <formula>NOT(ISERROR(SEARCH("PENDIENTE",AC94)))</formula>
    </cfRule>
    <cfRule type="iconSet" priority="364">
      <iconSet iconSet="3Arrows">
        <cfvo type="percent" val="0"/>
        <cfvo type="percent" val="33"/>
        <cfvo type="percent" val="67"/>
      </iconSet>
    </cfRule>
  </conditionalFormatting>
  <conditionalFormatting sqref="AC95">
    <cfRule type="containsText" dxfId="596" priority="359" operator="containsText" text="REPORTADO">
      <formula>NOT(ISERROR(SEARCH("REPORTADO",AC95)))</formula>
    </cfRule>
  </conditionalFormatting>
  <conditionalFormatting sqref="AC95">
    <cfRule type="iconSet" priority="361">
      <iconSet iconSet="3Symbols">
        <cfvo type="percent" val="0"/>
        <cfvo type="percent" val="33"/>
        <cfvo type="percent" val="67"/>
      </iconSet>
    </cfRule>
  </conditionalFormatting>
  <conditionalFormatting sqref="AC95">
    <cfRule type="containsText" dxfId="595" priority="358" operator="containsText" text="PENDIENTE">
      <formula>NOT(ISERROR(SEARCH("PENDIENTE",AC95)))</formula>
    </cfRule>
    <cfRule type="iconSet" priority="360">
      <iconSet iconSet="3Arrows">
        <cfvo type="percent" val="0"/>
        <cfvo type="percent" val="33"/>
        <cfvo type="percent" val="67"/>
      </iconSet>
    </cfRule>
  </conditionalFormatting>
  <conditionalFormatting sqref="AC96">
    <cfRule type="containsText" dxfId="594" priority="355" operator="containsText" text="REPORTADO">
      <formula>NOT(ISERROR(SEARCH("REPORTADO",AC96)))</formula>
    </cfRule>
  </conditionalFormatting>
  <conditionalFormatting sqref="AC96">
    <cfRule type="iconSet" priority="357">
      <iconSet iconSet="3Symbols">
        <cfvo type="percent" val="0"/>
        <cfvo type="percent" val="33"/>
        <cfvo type="percent" val="67"/>
      </iconSet>
    </cfRule>
  </conditionalFormatting>
  <conditionalFormatting sqref="AC96">
    <cfRule type="containsText" dxfId="593" priority="354" operator="containsText" text="PENDIENTE">
      <formula>NOT(ISERROR(SEARCH("PENDIENTE",AC96)))</formula>
    </cfRule>
    <cfRule type="iconSet" priority="356">
      <iconSet iconSet="3Arrows">
        <cfvo type="percent" val="0"/>
        <cfvo type="percent" val="33"/>
        <cfvo type="percent" val="67"/>
      </iconSet>
    </cfRule>
  </conditionalFormatting>
  <conditionalFormatting sqref="AC97">
    <cfRule type="containsText" dxfId="592" priority="351" operator="containsText" text="REPORTADO">
      <formula>NOT(ISERROR(SEARCH("REPORTADO",AC97)))</formula>
    </cfRule>
  </conditionalFormatting>
  <conditionalFormatting sqref="AC97">
    <cfRule type="iconSet" priority="353">
      <iconSet iconSet="3Symbols">
        <cfvo type="percent" val="0"/>
        <cfvo type="percent" val="33"/>
        <cfvo type="percent" val="67"/>
      </iconSet>
    </cfRule>
  </conditionalFormatting>
  <conditionalFormatting sqref="AC97">
    <cfRule type="containsText" dxfId="591" priority="350" operator="containsText" text="PENDIENTE">
      <formula>NOT(ISERROR(SEARCH("PENDIENTE",AC97)))</formula>
    </cfRule>
    <cfRule type="iconSet" priority="352">
      <iconSet iconSet="3Arrows">
        <cfvo type="percent" val="0"/>
        <cfvo type="percent" val="33"/>
        <cfvo type="percent" val="67"/>
      </iconSet>
    </cfRule>
  </conditionalFormatting>
  <conditionalFormatting sqref="AC98">
    <cfRule type="containsText" dxfId="590" priority="347" operator="containsText" text="REPORTADO">
      <formula>NOT(ISERROR(SEARCH("REPORTADO",AC98)))</formula>
    </cfRule>
  </conditionalFormatting>
  <conditionalFormatting sqref="AC98">
    <cfRule type="iconSet" priority="349">
      <iconSet iconSet="3Symbols">
        <cfvo type="percent" val="0"/>
        <cfvo type="percent" val="33"/>
        <cfvo type="percent" val="67"/>
      </iconSet>
    </cfRule>
  </conditionalFormatting>
  <conditionalFormatting sqref="AC98">
    <cfRule type="containsText" dxfId="589" priority="346" operator="containsText" text="PENDIENTE">
      <formula>NOT(ISERROR(SEARCH("PENDIENTE",AC98)))</formula>
    </cfRule>
    <cfRule type="iconSet" priority="348">
      <iconSet iconSet="3Arrows">
        <cfvo type="percent" val="0"/>
        <cfvo type="percent" val="33"/>
        <cfvo type="percent" val="67"/>
      </iconSet>
    </cfRule>
  </conditionalFormatting>
  <conditionalFormatting sqref="AC99">
    <cfRule type="containsText" dxfId="588" priority="343" operator="containsText" text="REPORTADO">
      <formula>NOT(ISERROR(SEARCH("REPORTADO",AC99)))</formula>
    </cfRule>
  </conditionalFormatting>
  <conditionalFormatting sqref="AC99">
    <cfRule type="iconSet" priority="345">
      <iconSet iconSet="3Symbols">
        <cfvo type="percent" val="0"/>
        <cfvo type="percent" val="33"/>
        <cfvo type="percent" val="67"/>
      </iconSet>
    </cfRule>
  </conditionalFormatting>
  <conditionalFormatting sqref="AC99">
    <cfRule type="containsText" dxfId="587" priority="342" operator="containsText" text="PENDIENTE">
      <formula>NOT(ISERROR(SEARCH("PENDIENTE",AC99)))</formula>
    </cfRule>
    <cfRule type="iconSet" priority="344">
      <iconSet iconSet="3Arrows">
        <cfvo type="percent" val="0"/>
        <cfvo type="percent" val="33"/>
        <cfvo type="percent" val="67"/>
      </iconSet>
    </cfRule>
  </conditionalFormatting>
  <conditionalFormatting sqref="AC100">
    <cfRule type="containsText" dxfId="586" priority="339" operator="containsText" text="REPORTADO">
      <formula>NOT(ISERROR(SEARCH("REPORTADO",AC100)))</formula>
    </cfRule>
  </conditionalFormatting>
  <conditionalFormatting sqref="AC100">
    <cfRule type="iconSet" priority="341">
      <iconSet iconSet="3Symbols">
        <cfvo type="percent" val="0"/>
        <cfvo type="percent" val="33"/>
        <cfvo type="percent" val="67"/>
      </iconSet>
    </cfRule>
  </conditionalFormatting>
  <conditionalFormatting sqref="AC100">
    <cfRule type="containsText" dxfId="585" priority="338" operator="containsText" text="PENDIENTE">
      <formula>NOT(ISERROR(SEARCH("PENDIENTE",AC100)))</formula>
    </cfRule>
    <cfRule type="iconSet" priority="340">
      <iconSet iconSet="3Arrows">
        <cfvo type="percent" val="0"/>
        <cfvo type="percent" val="33"/>
        <cfvo type="percent" val="67"/>
      </iconSet>
    </cfRule>
  </conditionalFormatting>
  <conditionalFormatting sqref="AC101">
    <cfRule type="containsText" dxfId="584" priority="335" operator="containsText" text="REPORTADO">
      <formula>NOT(ISERROR(SEARCH("REPORTADO",AC101)))</formula>
    </cfRule>
  </conditionalFormatting>
  <conditionalFormatting sqref="AC101">
    <cfRule type="iconSet" priority="337">
      <iconSet iconSet="3Symbols">
        <cfvo type="percent" val="0"/>
        <cfvo type="percent" val="33"/>
        <cfvo type="percent" val="67"/>
      </iconSet>
    </cfRule>
  </conditionalFormatting>
  <conditionalFormatting sqref="AC101">
    <cfRule type="containsText" dxfId="583" priority="334" operator="containsText" text="PENDIENTE">
      <formula>NOT(ISERROR(SEARCH("PENDIENTE",AC101)))</formula>
    </cfRule>
    <cfRule type="iconSet" priority="336">
      <iconSet iconSet="3Arrows">
        <cfvo type="percent" val="0"/>
        <cfvo type="percent" val="33"/>
        <cfvo type="percent" val="67"/>
      </iconSet>
    </cfRule>
  </conditionalFormatting>
  <conditionalFormatting sqref="AC102">
    <cfRule type="containsText" dxfId="582" priority="331" operator="containsText" text="REPORTADO">
      <formula>NOT(ISERROR(SEARCH("REPORTADO",AC102)))</formula>
    </cfRule>
  </conditionalFormatting>
  <conditionalFormatting sqref="AC102">
    <cfRule type="iconSet" priority="333">
      <iconSet iconSet="3Symbols">
        <cfvo type="percent" val="0"/>
        <cfvo type="percent" val="33"/>
        <cfvo type="percent" val="67"/>
      </iconSet>
    </cfRule>
  </conditionalFormatting>
  <conditionalFormatting sqref="AC102">
    <cfRule type="containsText" dxfId="581" priority="330" operator="containsText" text="PENDIENTE">
      <formula>NOT(ISERROR(SEARCH("PENDIENTE",AC102)))</formula>
    </cfRule>
    <cfRule type="iconSet" priority="332">
      <iconSet iconSet="3Arrows">
        <cfvo type="percent" val="0"/>
        <cfvo type="percent" val="33"/>
        <cfvo type="percent" val="67"/>
      </iconSet>
    </cfRule>
  </conditionalFormatting>
  <conditionalFormatting sqref="AC103">
    <cfRule type="containsText" dxfId="580" priority="327" operator="containsText" text="REPORTADO">
      <formula>NOT(ISERROR(SEARCH("REPORTADO",AC103)))</formula>
    </cfRule>
  </conditionalFormatting>
  <conditionalFormatting sqref="AC103">
    <cfRule type="iconSet" priority="329">
      <iconSet iconSet="3Symbols">
        <cfvo type="percent" val="0"/>
        <cfvo type="percent" val="33"/>
        <cfvo type="percent" val="67"/>
      </iconSet>
    </cfRule>
  </conditionalFormatting>
  <conditionalFormatting sqref="AC103">
    <cfRule type="containsText" dxfId="579" priority="326" operator="containsText" text="PENDIENTE">
      <formula>NOT(ISERROR(SEARCH("PENDIENTE",AC103)))</formula>
    </cfRule>
    <cfRule type="iconSet" priority="328">
      <iconSet iconSet="3Arrows">
        <cfvo type="percent" val="0"/>
        <cfvo type="percent" val="33"/>
        <cfvo type="percent" val="67"/>
      </iconSet>
    </cfRule>
  </conditionalFormatting>
  <conditionalFormatting sqref="I103:I104">
    <cfRule type="iconSet" priority="325">
      <iconSet iconSet="3Symbols" showValue="0">
        <cfvo type="percent" val="0"/>
        <cfvo type="percent" val="0"/>
        <cfvo type="percent" val="1"/>
      </iconSet>
    </cfRule>
  </conditionalFormatting>
  <conditionalFormatting sqref="I107:I108">
    <cfRule type="iconSet" priority="324">
      <iconSet iconSet="3Symbols" showValue="0">
        <cfvo type="percent" val="0"/>
        <cfvo type="percent" val="0"/>
        <cfvo type="percent" val="1"/>
      </iconSet>
    </cfRule>
  </conditionalFormatting>
  <conditionalFormatting sqref="AE110">
    <cfRule type="iconSet" priority="323">
      <iconSet iconSet="3Symbols2" showValue="0">
        <cfvo type="percent" val="0"/>
        <cfvo type="num" val="1"/>
        <cfvo type="num" val="2"/>
      </iconSet>
    </cfRule>
  </conditionalFormatting>
  <conditionalFormatting sqref="AE111">
    <cfRule type="iconSet" priority="322">
      <iconSet iconSet="3Symbols2" showValue="0">
        <cfvo type="percent" val="0"/>
        <cfvo type="num" val="1"/>
        <cfvo type="num" val="2"/>
      </iconSet>
    </cfRule>
  </conditionalFormatting>
  <conditionalFormatting sqref="AE112">
    <cfRule type="iconSet" priority="321">
      <iconSet iconSet="3Symbols2" showValue="0">
        <cfvo type="percent" val="0"/>
        <cfvo type="num" val="1"/>
        <cfvo type="num" val="2"/>
      </iconSet>
    </cfRule>
  </conditionalFormatting>
  <conditionalFormatting sqref="AE113">
    <cfRule type="iconSet" priority="320">
      <iconSet iconSet="3Symbols2" showValue="0">
        <cfvo type="percent" val="0"/>
        <cfvo type="num" val="1"/>
        <cfvo type="num" val="2"/>
      </iconSet>
    </cfRule>
  </conditionalFormatting>
  <conditionalFormatting sqref="AE114">
    <cfRule type="iconSet" priority="319">
      <iconSet iconSet="3Symbols2" showValue="0">
        <cfvo type="percent" val="0"/>
        <cfvo type="num" val="1"/>
        <cfvo type="num" val="2"/>
      </iconSet>
    </cfRule>
  </conditionalFormatting>
  <conditionalFormatting sqref="I114">
    <cfRule type="iconSet" priority="318">
      <iconSet iconSet="3Symbols" showValue="0">
        <cfvo type="percent" val="0"/>
        <cfvo type="percent" val="0"/>
        <cfvo type="percent" val="1"/>
      </iconSet>
    </cfRule>
  </conditionalFormatting>
  <conditionalFormatting sqref="AE115">
    <cfRule type="iconSet" priority="317">
      <iconSet iconSet="3Symbols2" showValue="0">
        <cfvo type="percent" val="0"/>
        <cfvo type="num" val="1"/>
        <cfvo type="num" val="2"/>
      </iconSet>
    </cfRule>
  </conditionalFormatting>
  <conditionalFormatting sqref="AE116">
    <cfRule type="iconSet" priority="316">
      <iconSet iconSet="3Symbols2" showValue="0">
        <cfvo type="percent" val="0"/>
        <cfvo type="num" val="1"/>
        <cfvo type="num" val="2"/>
      </iconSet>
    </cfRule>
  </conditionalFormatting>
  <conditionalFormatting sqref="AE117">
    <cfRule type="iconSet" priority="315">
      <iconSet iconSet="3Symbols2" showValue="0">
        <cfvo type="percent" val="0"/>
        <cfvo type="num" val="1"/>
        <cfvo type="num" val="2"/>
      </iconSet>
    </cfRule>
  </conditionalFormatting>
  <conditionalFormatting sqref="AE118">
    <cfRule type="iconSet" priority="314">
      <iconSet iconSet="3Symbols2" showValue="0">
        <cfvo type="percent" val="0"/>
        <cfvo type="num" val="1"/>
        <cfvo type="num" val="2"/>
      </iconSet>
    </cfRule>
  </conditionalFormatting>
  <conditionalFormatting sqref="AE62">
    <cfRule type="iconSet" priority="312">
      <iconSet iconSet="3Symbols2" showValue="0">
        <cfvo type="percent" val="0"/>
        <cfvo type="num" val="1"/>
        <cfvo type="num" val="2"/>
      </iconSet>
    </cfRule>
  </conditionalFormatting>
  <conditionalFormatting sqref="I61">
    <cfRule type="iconSet" priority="313">
      <iconSet iconSet="3Symbols" showValue="0">
        <cfvo type="percent" val="0"/>
        <cfvo type="percent" val="0"/>
        <cfvo type="percent" val="1"/>
      </iconSet>
    </cfRule>
  </conditionalFormatting>
  <conditionalFormatting sqref="AA62">
    <cfRule type="containsText" dxfId="578" priority="309" operator="containsText" text="REPORTADO">
      <formula>NOT(ISERROR(SEARCH("REPORTADO",AA62)))</formula>
    </cfRule>
  </conditionalFormatting>
  <conditionalFormatting sqref="AA62">
    <cfRule type="iconSet" priority="311">
      <iconSet iconSet="3Symbols">
        <cfvo type="percent" val="0"/>
        <cfvo type="percent" val="33"/>
        <cfvo type="percent" val="67"/>
      </iconSet>
    </cfRule>
  </conditionalFormatting>
  <conditionalFormatting sqref="AA62">
    <cfRule type="containsText" dxfId="577" priority="308" operator="containsText" text="PENDIENTE">
      <formula>NOT(ISERROR(SEARCH("PENDIENTE",AA62)))</formula>
    </cfRule>
    <cfRule type="iconSet" priority="310">
      <iconSet iconSet="3Arrows">
        <cfvo type="percent" val="0"/>
        <cfvo type="percent" val="33"/>
        <cfvo type="percent" val="67"/>
      </iconSet>
    </cfRule>
  </conditionalFormatting>
  <conditionalFormatting sqref="AA104">
    <cfRule type="containsText" dxfId="576" priority="305" operator="containsText" text="REPORTADO">
      <formula>NOT(ISERROR(SEARCH("REPORTADO",AA104)))</formula>
    </cfRule>
  </conditionalFormatting>
  <conditionalFormatting sqref="AA104">
    <cfRule type="iconSet" priority="307">
      <iconSet iconSet="3Symbols">
        <cfvo type="percent" val="0"/>
        <cfvo type="percent" val="33"/>
        <cfvo type="percent" val="67"/>
      </iconSet>
    </cfRule>
  </conditionalFormatting>
  <conditionalFormatting sqref="AA104">
    <cfRule type="containsText" dxfId="575" priority="304" operator="containsText" text="PENDIENTE">
      <formula>NOT(ISERROR(SEARCH("PENDIENTE",AA104)))</formula>
    </cfRule>
    <cfRule type="iconSet" priority="306">
      <iconSet iconSet="3Arrows">
        <cfvo type="percent" val="0"/>
        <cfvo type="percent" val="33"/>
        <cfvo type="percent" val="67"/>
      </iconSet>
    </cfRule>
  </conditionalFormatting>
  <conditionalFormatting sqref="AA105">
    <cfRule type="containsText" dxfId="574" priority="301" operator="containsText" text="REPORTADO">
      <formula>NOT(ISERROR(SEARCH("REPORTADO",AA105)))</formula>
    </cfRule>
  </conditionalFormatting>
  <conditionalFormatting sqref="AA105">
    <cfRule type="iconSet" priority="303">
      <iconSet iconSet="3Symbols">
        <cfvo type="percent" val="0"/>
        <cfvo type="percent" val="33"/>
        <cfvo type="percent" val="67"/>
      </iconSet>
    </cfRule>
  </conditionalFormatting>
  <conditionalFormatting sqref="AA105">
    <cfRule type="containsText" dxfId="573" priority="300" operator="containsText" text="PENDIENTE">
      <formula>NOT(ISERROR(SEARCH("PENDIENTE",AA105)))</formula>
    </cfRule>
    <cfRule type="iconSet" priority="302">
      <iconSet iconSet="3Arrows">
        <cfvo type="percent" val="0"/>
        <cfvo type="percent" val="33"/>
        <cfvo type="percent" val="67"/>
      </iconSet>
    </cfRule>
  </conditionalFormatting>
  <conditionalFormatting sqref="AA106">
    <cfRule type="containsText" dxfId="572" priority="297" operator="containsText" text="REPORTADO">
      <formula>NOT(ISERROR(SEARCH("REPORTADO",AA106)))</formula>
    </cfRule>
  </conditionalFormatting>
  <conditionalFormatting sqref="AA106">
    <cfRule type="iconSet" priority="299">
      <iconSet iconSet="3Symbols">
        <cfvo type="percent" val="0"/>
        <cfvo type="percent" val="33"/>
        <cfvo type="percent" val="67"/>
      </iconSet>
    </cfRule>
  </conditionalFormatting>
  <conditionalFormatting sqref="AA106">
    <cfRule type="containsText" dxfId="571" priority="296" operator="containsText" text="PENDIENTE">
      <formula>NOT(ISERROR(SEARCH("PENDIENTE",AA106)))</formula>
    </cfRule>
    <cfRule type="iconSet" priority="298">
      <iconSet iconSet="3Arrows">
        <cfvo type="percent" val="0"/>
        <cfvo type="percent" val="33"/>
        <cfvo type="percent" val="67"/>
      </iconSet>
    </cfRule>
  </conditionalFormatting>
  <conditionalFormatting sqref="AA107">
    <cfRule type="containsText" dxfId="570" priority="293" operator="containsText" text="REPORTADO">
      <formula>NOT(ISERROR(SEARCH("REPORTADO",AA107)))</formula>
    </cfRule>
  </conditionalFormatting>
  <conditionalFormatting sqref="AA107">
    <cfRule type="iconSet" priority="295">
      <iconSet iconSet="3Symbols">
        <cfvo type="percent" val="0"/>
        <cfvo type="percent" val="33"/>
        <cfvo type="percent" val="67"/>
      </iconSet>
    </cfRule>
  </conditionalFormatting>
  <conditionalFormatting sqref="AA107">
    <cfRule type="containsText" dxfId="569" priority="292" operator="containsText" text="PENDIENTE">
      <formula>NOT(ISERROR(SEARCH("PENDIENTE",AA107)))</formula>
    </cfRule>
    <cfRule type="iconSet" priority="294">
      <iconSet iconSet="3Arrows">
        <cfvo type="percent" val="0"/>
        <cfvo type="percent" val="33"/>
        <cfvo type="percent" val="67"/>
      </iconSet>
    </cfRule>
  </conditionalFormatting>
  <conditionalFormatting sqref="AA108">
    <cfRule type="containsText" dxfId="568" priority="289" operator="containsText" text="REPORTADO">
      <formula>NOT(ISERROR(SEARCH("REPORTADO",AA108)))</formula>
    </cfRule>
  </conditionalFormatting>
  <conditionalFormatting sqref="AA108">
    <cfRule type="iconSet" priority="291">
      <iconSet iconSet="3Symbols">
        <cfvo type="percent" val="0"/>
        <cfvo type="percent" val="33"/>
        <cfvo type="percent" val="67"/>
      </iconSet>
    </cfRule>
  </conditionalFormatting>
  <conditionalFormatting sqref="AA108">
    <cfRule type="containsText" dxfId="567" priority="288" operator="containsText" text="PENDIENTE">
      <formula>NOT(ISERROR(SEARCH("PENDIENTE",AA108)))</formula>
    </cfRule>
    <cfRule type="iconSet" priority="290">
      <iconSet iconSet="3Arrows">
        <cfvo type="percent" val="0"/>
        <cfvo type="percent" val="33"/>
        <cfvo type="percent" val="67"/>
      </iconSet>
    </cfRule>
  </conditionalFormatting>
  <conditionalFormatting sqref="AA109">
    <cfRule type="containsText" dxfId="566" priority="285" operator="containsText" text="REPORTADO">
      <formula>NOT(ISERROR(SEARCH("REPORTADO",AA109)))</formula>
    </cfRule>
  </conditionalFormatting>
  <conditionalFormatting sqref="AA109">
    <cfRule type="iconSet" priority="287">
      <iconSet iconSet="3Symbols">
        <cfvo type="percent" val="0"/>
        <cfvo type="percent" val="33"/>
        <cfvo type="percent" val="67"/>
      </iconSet>
    </cfRule>
  </conditionalFormatting>
  <conditionalFormatting sqref="AA109">
    <cfRule type="containsText" dxfId="565" priority="284" operator="containsText" text="PENDIENTE">
      <formula>NOT(ISERROR(SEARCH("PENDIENTE",AA109)))</formula>
    </cfRule>
    <cfRule type="iconSet" priority="286">
      <iconSet iconSet="3Arrows">
        <cfvo type="percent" val="0"/>
        <cfvo type="percent" val="33"/>
        <cfvo type="percent" val="67"/>
      </iconSet>
    </cfRule>
  </conditionalFormatting>
  <conditionalFormatting sqref="AA110">
    <cfRule type="containsText" dxfId="564" priority="281" operator="containsText" text="REPORTADO">
      <formula>NOT(ISERROR(SEARCH("REPORTADO",AA110)))</formula>
    </cfRule>
  </conditionalFormatting>
  <conditionalFormatting sqref="AA110">
    <cfRule type="iconSet" priority="283">
      <iconSet iconSet="3Symbols">
        <cfvo type="percent" val="0"/>
        <cfvo type="percent" val="33"/>
        <cfvo type="percent" val="67"/>
      </iconSet>
    </cfRule>
  </conditionalFormatting>
  <conditionalFormatting sqref="AA110">
    <cfRule type="containsText" dxfId="563" priority="280" operator="containsText" text="PENDIENTE">
      <formula>NOT(ISERROR(SEARCH("PENDIENTE",AA110)))</formula>
    </cfRule>
    <cfRule type="iconSet" priority="282">
      <iconSet iconSet="3Arrows">
        <cfvo type="percent" val="0"/>
        <cfvo type="percent" val="33"/>
        <cfvo type="percent" val="67"/>
      </iconSet>
    </cfRule>
  </conditionalFormatting>
  <conditionalFormatting sqref="AA111">
    <cfRule type="containsText" dxfId="562" priority="277" operator="containsText" text="REPORTADO">
      <formula>NOT(ISERROR(SEARCH("REPORTADO",AA111)))</formula>
    </cfRule>
  </conditionalFormatting>
  <conditionalFormatting sqref="AA111">
    <cfRule type="iconSet" priority="279">
      <iconSet iconSet="3Symbols">
        <cfvo type="percent" val="0"/>
        <cfvo type="percent" val="33"/>
        <cfvo type="percent" val="67"/>
      </iconSet>
    </cfRule>
  </conditionalFormatting>
  <conditionalFormatting sqref="AA111">
    <cfRule type="containsText" dxfId="561" priority="276" operator="containsText" text="PENDIENTE">
      <formula>NOT(ISERROR(SEARCH("PENDIENTE",AA111)))</formula>
    </cfRule>
    <cfRule type="iconSet" priority="278">
      <iconSet iconSet="3Arrows">
        <cfvo type="percent" val="0"/>
        <cfvo type="percent" val="33"/>
        <cfvo type="percent" val="67"/>
      </iconSet>
    </cfRule>
  </conditionalFormatting>
  <conditionalFormatting sqref="AA112">
    <cfRule type="containsText" dxfId="560" priority="273" operator="containsText" text="REPORTADO">
      <formula>NOT(ISERROR(SEARCH("REPORTADO",AA112)))</formula>
    </cfRule>
  </conditionalFormatting>
  <conditionalFormatting sqref="AA112">
    <cfRule type="iconSet" priority="275">
      <iconSet iconSet="3Symbols">
        <cfvo type="percent" val="0"/>
        <cfvo type="percent" val="33"/>
        <cfvo type="percent" val="67"/>
      </iconSet>
    </cfRule>
  </conditionalFormatting>
  <conditionalFormatting sqref="AA112">
    <cfRule type="containsText" dxfId="559" priority="272" operator="containsText" text="PENDIENTE">
      <formula>NOT(ISERROR(SEARCH("PENDIENTE",AA112)))</formula>
    </cfRule>
    <cfRule type="iconSet" priority="274">
      <iconSet iconSet="3Arrows">
        <cfvo type="percent" val="0"/>
        <cfvo type="percent" val="33"/>
        <cfvo type="percent" val="67"/>
      </iconSet>
    </cfRule>
  </conditionalFormatting>
  <conditionalFormatting sqref="AA113">
    <cfRule type="containsText" dxfId="558" priority="269" operator="containsText" text="REPORTADO">
      <formula>NOT(ISERROR(SEARCH("REPORTADO",AA113)))</formula>
    </cfRule>
  </conditionalFormatting>
  <conditionalFormatting sqref="AA113">
    <cfRule type="iconSet" priority="271">
      <iconSet iconSet="3Symbols">
        <cfvo type="percent" val="0"/>
        <cfvo type="percent" val="33"/>
        <cfvo type="percent" val="67"/>
      </iconSet>
    </cfRule>
  </conditionalFormatting>
  <conditionalFormatting sqref="AA113">
    <cfRule type="containsText" dxfId="557" priority="268" operator="containsText" text="PENDIENTE">
      <formula>NOT(ISERROR(SEARCH("PENDIENTE",AA113)))</formula>
    </cfRule>
    <cfRule type="iconSet" priority="270">
      <iconSet iconSet="3Arrows">
        <cfvo type="percent" val="0"/>
        <cfvo type="percent" val="33"/>
        <cfvo type="percent" val="67"/>
      </iconSet>
    </cfRule>
  </conditionalFormatting>
  <conditionalFormatting sqref="AA114">
    <cfRule type="containsText" dxfId="556" priority="265" operator="containsText" text="REPORTADO">
      <formula>NOT(ISERROR(SEARCH("REPORTADO",AA114)))</formula>
    </cfRule>
  </conditionalFormatting>
  <conditionalFormatting sqref="AA114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AA114">
    <cfRule type="containsText" dxfId="555" priority="264" operator="containsText" text="PENDIENTE">
      <formula>NOT(ISERROR(SEARCH("PENDIENTE",AA114)))</formula>
    </cfRule>
    <cfRule type="iconSet" priority="266">
      <iconSet iconSet="3Arrows">
        <cfvo type="percent" val="0"/>
        <cfvo type="percent" val="33"/>
        <cfvo type="percent" val="67"/>
      </iconSet>
    </cfRule>
  </conditionalFormatting>
  <conditionalFormatting sqref="AA115">
    <cfRule type="containsText" dxfId="554" priority="261" operator="containsText" text="REPORTADO">
      <formula>NOT(ISERROR(SEARCH("REPORTADO",AA115)))</formula>
    </cfRule>
  </conditionalFormatting>
  <conditionalFormatting sqref="AA115">
    <cfRule type="iconSet" priority="263">
      <iconSet iconSet="3Symbols">
        <cfvo type="percent" val="0"/>
        <cfvo type="percent" val="33"/>
        <cfvo type="percent" val="67"/>
      </iconSet>
    </cfRule>
  </conditionalFormatting>
  <conditionalFormatting sqref="AA115">
    <cfRule type="containsText" dxfId="553" priority="260" operator="containsText" text="PENDIENTE">
      <formula>NOT(ISERROR(SEARCH("PENDIENTE",AA115)))</formula>
    </cfRule>
    <cfRule type="iconSet" priority="262">
      <iconSet iconSet="3Arrows">
        <cfvo type="percent" val="0"/>
        <cfvo type="percent" val="33"/>
        <cfvo type="percent" val="67"/>
      </iconSet>
    </cfRule>
  </conditionalFormatting>
  <conditionalFormatting sqref="AA116">
    <cfRule type="containsText" dxfId="552" priority="257" operator="containsText" text="REPORTADO">
      <formula>NOT(ISERROR(SEARCH("REPORTADO",AA116)))</formula>
    </cfRule>
  </conditionalFormatting>
  <conditionalFormatting sqref="AA116">
    <cfRule type="iconSet" priority="259">
      <iconSet iconSet="3Symbols">
        <cfvo type="percent" val="0"/>
        <cfvo type="percent" val="33"/>
        <cfvo type="percent" val="67"/>
      </iconSet>
    </cfRule>
  </conditionalFormatting>
  <conditionalFormatting sqref="AA116">
    <cfRule type="containsText" dxfId="551" priority="256" operator="containsText" text="PENDIENTE">
      <formula>NOT(ISERROR(SEARCH("PENDIENTE",AA116)))</formula>
    </cfRule>
    <cfRule type="iconSet" priority="258">
      <iconSet iconSet="3Arrows">
        <cfvo type="percent" val="0"/>
        <cfvo type="percent" val="33"/>
        <cfvo type="percent" val="67"/>
      </iconSet>
    </cfRule>
  </conditionalFormatting>
  <conditionalFormatting sqref="AA117">
    <cfRule type="containsText" dxfId="550" priority="253" operator="containsText" text="REPORTADO">
      <formula>NOT(ISERROR(SEARCH("REPORTADO",AA117)))</formula>
    </cfRule>
  </conditionalFormatting>
  <conditionalFormatting sqref="AA117">
    <cfRule type="iconSet" priority="255">
      <iconSet iconSet="3Symbols">
        <cfvo type="percent" val="0"/>
        <cfvo type="percent" val="33"/>
        <cfvo type="percent" val="67"/>
      </iconSet>
    </cfRule>
  </conditionalFormatting>
  <conditionalFormatting sqref="AA117">
    <cfRule type="containsText" dxfId="549" priority="252" operator="containsText" text="PENDIENTE">
      <formula>NOT(ISERROR(SEARCH("PENDIENTE",AA117)))</formula>
    </cfRule>
    <cfRule type="iconSet" priority="254">
      <iconSet iconSet="3Arrows">
        <cfvo type="percent" val="0"/>
        <cfvo type="percent" val="33"/>
        <cfvo type="percent" val="67"/>
      </iconSet>
    </cfRule>
  </conditionalFormatting>
  <conditionalFormatting sqref="AA118">
    <cfRule type="containsText" dxfId="548" priority="249" operator="containsText" text="REPORTADO">
      <formula>NOT(ISERROR(SEARCH("REPORTADO",AA118)))</formula>
    </cfRule>
  </conditionalFormatting>
  <conditionalFormatting sqref="AA118">
    <cfRule type="iconSet" priority="251">
      <iconSet iconSet="3Symbols">
        <cfvo type="percent" val="0"/>
        <cfvo type="percent" val="33"/>
        <cfvo type="percent" val="67"/>
      </iconSet>
    </cfRule>
  </conditionalFormatting>
  <conditionalFormatting sqref="AA118">
    <cfRule type="containsText" dxfId="547" priority="248" operator="containsText" text="PENDIENTE">
      <formula>NOT(ISERROR(SEARCH("PENDIENTE",AA118)))</formula>
    </cfRule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22 I118:I120">
    <cfRule type="iconSet" priority="247">
      <iconSet iconSet="3Symbols" showValue="0">
        <cfvo type="percent" val="0"/>
        <cfvo type="percent" val="0"/>
        <cfvo type="percent" val="1"/>
      </iconSet>
    </cfRule>
  </conditionalFormatting>
  <conditionalFormatting sqref="AE120">
    <cfRule type="iconSet" priority="246">
      <iconSet iconSet="3Symbols2" showValue="0">
        <cfvo type="percent" val="0"/>
        <cfvo type="num" val="1"/>
        <cfvo type="num" val="2"/>
      </iconSet>
    </cfRule>
  </conditionalFormatting>
  <conditionalFormatting sqref="AE121">
    <cfRule type="iconSet" priority="245">
      <iconSet iconSet="3Symbols2" showValue="0">
        <cfvo type="percent" val="0"/>
        <cfvo type="num" val="1"/>
        <cfvo type="num" val="2"/>
      </iconSet>
    </cfRule>
  </conditionalFormatting>
  <conditionalFormatting sqref="AA123">
    <cfRule type="iconSet" priority="244">
      <iconSet iconSet="3Symbols">
        <cfvo type="percent" val="0"/>
        <cfvo type="percent" val="33"/>
        <cfvo type="percent" val="67"/>
      </iconSet>
    </cfRule>
  </conditionalFormatting>
  <conditionalFormatting sqref="AA123">
    <cfRule type="containsText" dxfId="546" priority="241" operator="containsText" text="PENDIENTE">
      <formula>NOT(ISERROR(SEARCH("PENDIENTE",AA123)))</formula>
    </cfRule>
    <cfRule type="iconSet" priority="243">
      <iconSet iconSet="3Arrows">
        <cfvo type="percent" val="0"/>
        <cfvo type="percent" val="33"/>
        <cfvo type="percent" val="67"/>
      </iconSet>
    </cfRule>
  </conditionalFormatting>
  <conditionalFormatting sqref="AA123">
    <cfRule type="containsText" dxfId="545" priority="242" operator="containsText" text="REPORTADO">
      <formula>NOT(ISERROR(SEARCH("REPORTADO",AA123)))</formula>
    </cfRule>
  </conditionalFormatting>
  <conditionalFormatting sqref="AE123">
    <cfRule type="iconSet" priority="240">
      <iconSet iconSet="3Symbols2" showValue="0">
        <cfvo type="percent" val="0"/>
        <cfvo type="num" val="1"/>
        <cfvo type="num" val="2"/>
      </iconSet>
    </cfRule>
  </conditionalFormatting>
  <conditionalFormatting sqref="AC123">
    <cfRule type="iconSet" priority="239">
      <iconSet iconSet="3Symbols">
        <cfvo type="percent" val="0"/>
        <cfvo type="percent" val="33"/>
        <cfvo type="percent" val="67"/>
      </iconSet>
    </cfRule>
  </conditionalFormatting>
  <conditionalFormatting sqref="AC123">
    <cfRule type="containsText" dxfId="544" priority="236" operator="containsText" text="PENDIENTE">
      <formula>NOT(ISERROR(SEARCH("PENDIENTE",AC123)))</formula>
    </cfRule>
    <cfRule type="iconSet" priority="238">
      <iconSet iconSet="3Arrows">
        <cfvo type="percent" val="0"/>
        <cfvo type="percent" val="33"/>
        <cfvo type="percent" val="67"/>
      </iconSet>
    </cfRule>
  </conditionalFormatting>
  <conditionalFormatting sqref="AC123">
    <cfRule type="containsText" dxfId="543" priority="237" operator="containsText" text="REPORTADO">
      <formula>NOT(ISERROR(SEARCH("REPORTADO",AC123)))</formula>
    </cfRule>
  </conditionalFormatting>
  <conditionalFormatting sqref="I121">
    <cfRule type="iconSet" priority="235">
      <iconSet iconSet="3Symbols" showValue="0">
        <cfvo type="percent" val="0"/>
        <cfvo type="percent" val="0"/>
        <cfvo type="percent" val="1"/>
      </iconSet>
    </cfRule>
  </conditionalFormatting>
  <conditionalFormatting sqref="AE122">
    <cfRule type="iconSet" priority="1014">
      <iconSet iconSet="3Symbols2" showValue="0">
        <cfvo type="percent" val="0"/>
        <cfvo type="num" val="1"/>
        <cfvo type="num" val="2"/>
      </iconSet>
    </cfRule>
  </conditionalFormatting>
  <conditionalFormatting sqref="AA124">
    <cfRule type="iconSet" priority="234">
      <iconSet iconSet="3Symbols">
        <cfvo type="percent" val="0"/>
        <cfvo type="percent" val="33"/>
        <cfvo type="percent" val="67"/>
      </iconSet>
    </cfRule>
  </conditionalFormatting>
  <conditionalFormatting sqref="AA124">
    <cfRule type="containsText" dxfId="542" priority="231" operator="containsText" text="PENDIENTE">
      <formula>NOT(ISERROR(SEARCH("PENDIENTE",AA124)))</formula>
    </cfRule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AA124">
    <cfRule type="containsText" dxfId="541" priority="232" operator="containsText" text="REPORTADO">
      <formula>NOT(ISERROR(SEARCH("REPORTADO",AA124)))</formula>
    </cfRule>
  </conditionalFormatting>
  <conditionalFormatting sqref="AE124">
    <cfRule type="iconSet" priority="230">
      <iconSet iconSet="3Symbols2" showValue="0">
        <cfvo type="percent" val="0"/>
        <cfvo type="num" val="1"/>
        <cfvo type="num" val="2"/>
      </iconSet>
    </cfRule>
  </conditionalFormatting>
  <conditionalFormatting sqref="AC124">
    <cfRule type="iconSet" priority="229">
      <iconSet iconSet="3Symbols">
        <cfvo type="percent" val="0"/>
        <cfvo type="percent" val="33"/>
        <cfvo type="percent" val="67"/>
      </iconSet>
    </cfRule>
  </conditionalFormatting>
  <conditionalFormatting sqref="AC124">
    <cfRule type="containsText" dxfId="540" priority="226" operator="containsText" text="PENDIENTE">
      <formula>NOT(ISERROR(SEARCH("PENDIENTE",AC124)))</formula>
    </cfRule>
    <cfRule type="iconSet" priority="228">
      <iconSet iconSet="3Arrows">
        <cfvo type="percent" val="0"/>
        <cfvo type="percent" val="33"/>
        <cfvo type="percent" val="67"/>
      </iconSet>
    </cfRule>
  </conditionalFormatting>
  <conditionalFormatting sqref="AC124">
    <cfRule type="containsText" dxfId="539" priority="227" operator="containsText" text="REPORTADO">
      <formula>NOT(ISERROR(SEARCH("REPORTADO",AC124)))</formula>
    </cfRule>
  </conditionalFormatting>
  <conditionalFormatting sqref="AE109">
    <cfRule type="iconSet" priority="225">
      <iconSet iconSet="3Symbols2" showValue="0">
        <cfvo type="percent" val="0"/>
        <cfvo type="num" val="1"/>
        <cfvo type="num" val="2"/>
      </iconSet>
    </cfRule>
  </conditionalFormatting>
  <conditionalFormatting sqref="AE108">
    <cfRule type="iconSet" priority="224">
      <iconSet iconSet="3Symbols2" showValue="0">
        <cfvo type="percent" val="0"/>
        <cfvo type="num" val="1"/>
        <cfvo type="num" val="2"/>
      </iconSet>
    </cfRule>
  </conditionalFormatting>
  <conditionalFormatting sqref="AE107">
    <cfRule type="iconSet" priority="223">
      <iconSet iconSet="3Symbols2" showValue="0">
        <cfvo type="percent" val="0"/>
        <cfvo type="num" val="1"/>
        <cfvo type="num" val="2"/>
      </iconSet>
    </cfRule>
  </conditionalFormatting>
  <conditionalFormatting sqref="AE106">
    <cfRule type="iconSet" priority="222">
      <iconSet iconSet="3Symbols2" showValue="0">
        <cfvo type="percent" val="0"/>
        <cfvo type="num" val="1"/>
        <cfvo type="num" val="2"/>
      </iconSet>
    </cfRule>
  </conditionalFormatting>
  <conditionalFormatting sqref="AE105">
    <cfRule type="iconSet" priority="221">
      <iconSet iconSet="3Symbols2" showValue="0">
        <cfvo type="percent" val="0"/>
        <cfvo type="num" val="1"/>
        <cfvo type="num" val="2"/>
      </iconSet>
    </cfRule>
  </conditionalFormatting>
  <conditionalFormatting sqref="AE104">
    <cfRule type="iconSet" priority="220">
      <iconSet iconSet="3Symbols2" showValue="0">
        <cfvo type="percent" val="0"/>
        <cfvo type="num" val="1"/>
        <cfvo type="num" val="2"/>
      </iconSet>
    </cfRule>
  </conditionalFormatting>
  <conditionalFormatting sqref="AE80:AE94">
    <cfRule type="iconSet" priority="219">
      <iconSet iconSet="3Symbols2" showValue="0">
        <cfvo type="percent" val="0"/>
        <cfvo type="num" val="1"/>
        <cfvo type="num" val="2"/>
      </iconSet>
    </cfRule>
  </conditionalFormatting>
  <conditionalFormatting sqref="AE96:AE99">
    <cfRule type="iconSet" priority="218">
      <iconSet iconSet="3Symbols2" showValue="0">
        <cfvo type="percent" val="0"/>
        <cfvo type="num" val="1"/>
        <cfvo type="num" val="2"/>
      </iconSet>
    </cfRule>
  </conditionalFormatting>
  <conditionalFormatting sqref="AC61">
    <cfRule type="containsText" dxfId="538" priority="215" operator="containsText" text="REPORTADO">
      <formula>NOT(ISERROR(SEARCH("REPORTADO",AC61)))</formula>
    </cfRule>
  </conditionalFormatting>
  <conditionalFormatting sqref="AC61">
    <cfRule type="iconSet" priority="217">
      <iconSet iconSet="3Symbols">
        <cfvo type="percent" val="0"/>
        <cfvo type="percent" val="33"/>
        <cfvo type="percent" val="67"/>
      </iconSet>
    </cfRule>
  </conditionalFormatting>
  <conditionalFormatting sqref="AC61">
    <cfRule type="containsText" dxfId="537" priority="214" operator="containsText" text="PENDIENTE">
      <formula>NOT(ISERROR(SEARCH("PENDIENTE",AC61)))</formula>
    </cfRule>
    <cfRule type="iconSet" priority="216">
      <iconSet iconSet="3Arrows">
        <cfvo type="percent" val="0"/>
        <cfvo type="percent" val="33"/>
        <cfvo type="percent" val="67"/>
      </iconSet>
    </cfRule>
  </conditionalFormatting>
  <conditionalFormatting sqref="AC62">
    <cfRule type="containsText" dxfId="536" priority="211" operator="containsText" text="REPORTADO">
      <formula>NOT(ISERROR(SEARCH("REPORTADO",AC62)))</formula>
    </cfRule>
  </conditionalFormatting>
  <conditionalFormatting sqref="AC62">
    <cfRule type="iconSet" priority="213">
      <iconSet iconSet="3Symbols">
        <cfvo type="percent" val="0"/>
        <cfvo type="percent" val="33"/>
        <cfvo type="percent" val="67"/>
      </iconSet>
    </cfRule>
  </conditionalFormatting>
  <conditionalFormatting sqref="AC62">
    <cfRule type="containsText" dxfId="535" priority="210" operator="containsText" text="PENDIENTE">
      <formula>NOT(ISERROR(SEARCH("PENDIENTE",AC62)))</formula>
    </cfRule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AC104">
    <cfRule type="containsText" dxfId="534" priority="207" operator="containsText" text="REPORTADO">
      <formula>NOT(ISERROR(SEARCH("REPORTADO",AC104)))</formula>
    </cfRule>
  </conditionalFormatting>
  <conditionalFormatting sqref="AC104">
    <cfRule type="iconSet" priority="209">
      <iconSet iconSet="3Symbols">
        <cfvo type="percent" val="0"/>
        <cfvo type="percent" val="33"/>
        <cfvo type="percent" val="67"/>
      </iconSet>
    </cfRule>
  </conditionalFormatting>
  <conditionalFormatting sqref="AC104">
    <cfRule type="containsText" dxfId="533" priority="206" operator="containsText" text="PENDIENTE">
      <formula>NOT(ISERROR(SEARCH("PENDIENTE",AC104)))</formula>
    </cfRule>
    <cfRule type="iconSet" priority="208">
      <iconSet iconSet="3Arrows">
        <cfvo type="percent" val="0"/>
        <cfvo type="percent" val="33"/>
        <cfvo type="percent" val="67"/>
      </iconSet>
    </cfRule>
  </conditionalFormatting>
  <conditionalFormatting sqref="AC105">
    <cfRule type="containsText" dxfId="532" priority="203" operator="containsText" text="REPORTADO">
      <formula>NOT(ISERROR(SEARCH("REPORTADO",AC105)))</formula>
    </cfRule>
  </conditionalFormatting>
  <conditionalFormatting sqref="AC105">
    <cfRule type="iconSet" priority="205">
      <iconSet iconSet="3Symbols">
        <cfvo type="percent" val="0"/>
        <cfvo type="percent" val="33"/>
        <cfvo type="percent" val="67"/>
      </iconSet>
    </cfRule>
  </conditionalFormatting>
  <conditionalFormatting sqref="AC105">
    <cfRule type="containsText" dxfId="531" priority="202" operator="containsText" text="PENDIENTE">
      <formula>NOT(ISERROR(SEARCH("PENDIENTE",AC105)))</formula>
    </cfRule>
    <cfRule type="iconSet" priority="204">
      <iconSet iconSet="3Arrows">
        <cfvo type="percent" val="0"/>
        <cfvo type="percent" val="33"/>
        <cfvo type="percent" val="67"/>
      </iconSet>
    </cfRule>
  </conditionalFormatting>
  <conditionalFormatting sqref="AC106">
    <cfRule type="containsText" dxfId="530" priority="199" operator="containsText" text="REPORTADO">
      <formula>NOT(ISERROR(SEARCH("REPORTADO",AC106)))</formula>
    </cfRule>
  </conditionalFormatting>
  <conditionalFormatting sqref="AC106">
    <cfRule type="iconSet" priority="201">
      <iconSet iconSet="3Symbols">
        <cfvo type="percent" val="0"/>
        <cfvo type="percent" val="33"/>
        <cfvo type="percent" val="67"/>
      </iconSet>
    </cfRule>
  </conditionalFormatting>
  <conditionalFormatting sqref="AC106">
    <cfRule type="containsText" dxfId="529" priority="198" operator="containsText" text="PENDIENTE">
      <formula>NOT(ISERROR(SEARCH("PENDIENTE",AC106)))</formula>
    </cfRule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AC107">
    <cfRule type="containsText" dxfId="528" priority="195" operator="containsText" text="REPORTADO">
      <formula>NOT(ISERROR(SEARCH("REPORTADO",AC107)))</formula>
    </cfRule>
  </conditionalFormatting>
  <conditionalFormatting sqref="AC107">
    <cfRule type="iconSet" priority="197">
      <iconSet iconSet="3Symbols">
        <cfvo type="percent" val="0"/>
        <cfvo type="percent" val="33"/>
        <cfvo type="percent" val="67"/>
      </iconSet>
    </cfRule>
  </conditionalFormatting>
  <conditionalFormatting sqref="AC107">
    <cfRule type="containsText" dxfId="527" priority="194" operator="containsText" text="PENDIENTE">
      <formula>NOT(ISERROR(SEARCH("PENDIENTE",AC107)))</formula>
    </cfRule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AC108">
    <cfRule type="containsText" dxfId="526" priority="191" operator="containsText" text="REPORTADO">
      <formula>NOT(ISERROR(SEARCH("REPORTADO",AC108)))</formula>
    </cfRule>
  </conditionalFormatting>
  <conditionalFormatting sqref="AC108">
    <cfRule type="iconSet" priority="193">
      <iconSet iconSet="3Symbols">
        <cfvo type="percent" val="0"/>
        <cfvo type="percent" val="33"/>
        <cfvo type="percent" val="67"/>
      </iconSet>
    </cfRule>
  </conditionalFormatting>
  <conditionalFormatting sqref="AC108">
    <cfRule type="containsText" dxfId="525" priority="190" operator="containsText" text="PENDIENTE">
      <formula>NOT(ISERROR(SEARCH("PENDIENTE",AC108)))</formula>
    </cfRule>
    <cfRule type="iconSet" priority="192">
      <iconSet iconSet="3Arrows">
        <cfvo type="percent" val="0"/>
        <cfvo type="percent" val="33"/>
        <cfvo type="percent" val="67"/>
      </iconSet>
    </cfRule>
  </conditionalFormatting>
  <conditionalFormatting sqref="AC109">
    <cfRule type="containsText" dxfId="524" priority="187" operator="containsText" text="REPORTADO">
      <formula>NOT(ISERROR(SEARCH("REPORTADO",AC109)))</formula>
    </cfRule>
  </conditionalFormatting>
  <conditionalFormatting sqref="AC109">
    <cfRule type="iconSet" priority="189">
      <iconSet iconSet="3Symbols">
        <cfvo type="percent" val="0"/>
        <cfvo type="percent" val="33"/>
        <cfvo type="percent" val="67"/>
      </iconSet>
    </cfRule>
  </conditionalFormatting>
  <conditionalFormatting sqref="AC109">
    <cfRule type="containsText" dxfId="523" priority="186" operator="containsText" text="PENDIENTE">
      <formula>NOT(ISERROR(SEARCH("PENDIENTE",AC109)))</formula>
    </cfRule>
    <cfRule type="iconSet" priority="188">
      <iconSet iconSet="3Arrows">
        <cfvo type="percent" val="0"/>
        <cfvo type="percent" val="33"/>
        <cfvo type="percent" val="67"/>
      </iconSet>
    </cfRule>
  </conditionalFormatting>
  <conditionalFormatting sqref="AC110">
    <cfRule type="containsText" dxfId="522" priority="183" operator="containsText" text="REPORTADO">
      <formula>NOT(ISERROR(SEARCH("REPORTADO",AC110)))</formula>
    </cfRule>
  </conditionalFormatting>
  <conditionalFormatting sqref="AC110">
    <cfRule type="iconSet" priority="185">
      <iconSet iconSet="3Symbols">
        <cfvo type="percent" val="0"/>
        <cfvo type="percent" val="33"/>
        <cfvo type="percent" val="67"/>
      </iconSet>
    </cfRule>
  </conditionalFormatting>
  <conditionalFormatting sqref="AC110">
    <cfRule type="containsText" dxfId="521" priority="182" operator="containsText" text="PENDIENTE">
      <formula>NOT(ISERROR(SEARCH("PENDIENTE",AC110)))</formula>
    </cfRule>
    <cfRule type="iconSet" priority="184">
      <iconSet iconSet="3Arrows">
        <cfvo type="percent" val="0"/>
        <cfvo type="percent" val="33"/>
        <cfvo type="percent" val="67"/>
      </iconSet>
    </cfRule>
  </conditionalFormatting>
  <conditionalFormatting sqref="AC111">
    <cfRule type="containsText" dxfId="520" priority="179" operator="containsText" text="REPORTADO">
      <formula>NOT(ISERROR(SEARCH("REPORTADO",AC111)))</formula>
    </cfRule>
  </conditionalFormatting>
  <conditionalFormatting sqref="AC111">
    <cfRule type="iconSet" priority="181">
      <iconSet iconSet="3Symbols">
        <cfvo type="percent" val="0"/>
        <cfvo type="percent" val="33"/>
        <cfvo type="percent" val="67"/>
      </iconSet>
    </cfRule>
  </conditionalFormatting>
  <conditionalFormatting sqref="AC111">
    <cfRule type="containsText" dxfId="519" priority="178" operator="containsText" text="PENDIENTE">
      <formula>NOT(ISERROR(SEARCH("PENDIENTE",AC111)))</formula>
    </cfRule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AC112">
    <cfRule type="containsText" dxfId="518" priority="175" operator="containsText" text="REPORTADO">
      <formula>NOT(ISERROR(SEARCH("REPORTADO",AC112)))</formula>
    </cfRule>
  </conditionalFormatting>
  <conditionalFormatting sqref="AC112">
    <cfRule type="iconSet" priority="177">
      <iconSet iconSet="3Symbols">
        <cfvo type="percent" val="0"/>
        <cfvo type="percent" val="33"/>
        <cfvo type="percent" val="67"/>
      </iconSet>
    </cfRule>
  </conditionalFormatting>
  <conditionalFormatting sqref="AC112">
    <cfRule type="containsText" dxfId="517" priority="174" operator="containsText" text="PENDIENTE">
      <formula>NOT(ISERROR(SEARCH("PENDIENTE",AC112)))</formula>
    </cfRule>
    <cfRule type="iconSet" priority="176">
      <iconSet iconSet="3Arrows">
        <cfvo type="percent" val="0"/>
        <cfvo type="percent" val="33"/>
        <cfvo type="percent" val="67"/>
      </iconSet>
    </cfRule>
  </conditionalFormatting>
  <conditionalFormatting sqref="AC113">
    <cfRule type="containsText" dxfId="516" priority="171" operator="containsText" text="REPORTADO">
      <formula>NOT(ISERROR(SEARCH("REPORTADO",AC113)))</formula>
    </cfRule>
  </conditionalFormatting>
  <conditionalFormatting sqref="AC113">
    <cfRule type="iconSet" priority="173">
      <iconSet iconSet="3Symbols">
        <cfvo type="percent" val="0"/>
        <cfvo type="percent" val="33"/>
        <cfvo type="percent" val="67"/>
      </iconSet>
    </cfRule>
  </conditionalFormatting>
  <conditionalFormatting sqref="AC113">
    <cfRule type="containsText" dxfId="515" priority="170" operator="containsText" text="PENDIENTE">
      <formula>NOT(ISERROR(SEARCH("PENDIENTE",AC113)))</formula>
    </cfRule>
    <cfRule type="iconSet" priority="172">
      <iconSet iconSet="3Arrows">
        <cfvo type="percent" val="0"/>
        <cfvo type="percent" val="33"/>
        <cfvo type="percent" val="67"/>
      </iconSet>
    </cfRule>
  </conditionalFormatting>
  <conditionalFormatting sqref="AC114">
    <cfRule type="containsText" dxfId="514" priority="167" operator="containsText" text="REPORTADO">
      <formula>NOT(ISERROR(SEARCH("REPORTADO",AC114)))</formula>
    </cfRule>
  </conditionalFormatting>
  <conditionalFormatting sqref="AC114">
    <cfRule type="iconSet" priority="169">
      <iconSet iconSet="3Symbols">
        <cfvo type="percent" val="0"/>
        <cfvo type="percent" val="33"/>
        <cfvo type="percent" val="67"/>
      </iconSet>
    </cfRule>
  </conditionalFormatting>
  <conditionalFormatting sqref="AC114">
    <cfRule type="containsText" dxfId="513" priority="166" operator="containsText" text="PENDIENTE">
      <formula>NOT(ISERROR(SEARCH("PENDIENTE",AC114)))</formula>
    </cfRule>
    <cfRule type="iconSet" priority="168">
      <iconSet iconSet="3Arrows">
        <cfvo type="percent" val="0"/>
        <cfvo type="percent" val="33"/>
        <cfvo type="percent" val="67"/>
      </iconSet>
    </cfRule>
  </conditionalFormatting>
  <conditionalFormatting sqref="AC115">
    <cfRule type="containsText" dxfId="512" priority="163" operator="containsText" text="REPORTADO">
      <formula>NOT(ISERROR(SEARCH("REPORTADO",AC115)))</formula>
    </cfRule>
  </conditionalFormatting>
  <conditionalFormatting sqref="AC115">
    <cfRule type="iconSet" priority="165">
      <iconSet iconSet="3Symbols">
        <cfvo type="percent" val="0"/>
        <cfvo type="percent" val="33"/>
        <cfvo type="percent" val="67"/>
      </iconSet>
    </cfRule>
  </conditionalFormatting>
  <conditionalFormatting sqref="AC115">
    <cfRule type="containsText" dxfId="511" priority="162" operator="containsText" text="PENDIENTE">
      <formula>NOT(ISERROR(SEARCH("PENDIENTE",AC115)))</formula>
    </cfRule>
    <cfRule type="iconSet" priority="164">
      <iconSet iconSet="3Arrows">
        <cfvo type="percent" val="0"/>
        <cfvo type="percent" val="33"/>
        <cfvo type="percent" val="67"/>
      </iconSet>
    </cfRule>
  </conditionalFormatting>
  <conditionalFormatting sqref="AC116">
    <cfRule type="containsText" dxfId="510" priority="159" operator="containsText" text="REPORTADO">
      <formula>NOT(ISERROR(SEARCH("REPORTADO",AC116)))</formula>
    </cfRule>
  </conditionalFormatting>
  <conditionalFormatting sqref="AC11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AC116">
    <cfRule type="containsText" dxfId="509" priority="158" operator="containsText" text="PENDIENTE">
      <formula>NOT(ISERROR(SEARCH("PENDIENTE",AC116)))</formula>
    </cfRule>
    <cfRule type="iconSet" priority="160">
      <iconSet iconSet="3Arrows">
        <cfvo type="percent" val="0"/>
        <cfvo type="percent" val="33"/>
        <cfvo type="percent" val="67"/>
      </iconSet>
    </cfRule>
  </conditionalFormatting>
  <conditionalFormatting sqref="AC117">
    <cfRule type="containsText" dxfId="508" priority="155" operator="containsText" text="REPORTADO">
      <formula>NOT(ISERROR(SEARCH("REPORTADO",AC117)))</formula>
    </cfRule>
  </conditionalFormatting>
  <conditionalFormatting sqref="AC117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AC117">
    <cfRule type="containsText" dxfId="507" priority="154" operator="containsText" text="PENDIENTE">
      <formula>NOT(ISERROR(SEARCH("PENDIENTE",AC117)))</formula>
    </cfRule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AC118">
    <cfRule type="containsText" dxfId="506" priority="151" operator="containsText" text="REPORTADO">
      <formula>NOT(ISERROR(SEARCH("REPORTADO",AC118)))</formula>
    </cfRule>
  </conditionalFormatting>
  <conditionalFormatting sqref="AC118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AC118">
    <cfRule type="containsText" dxfId="505" priority="150" operator="containsText" text="PENDIENTE">
      <formula>NOT(ISERROR(SEARCH("PENDIENTE",AC118)))</formula>
    </cfRule>
    <cfRule type="iconSet" priority="152">
      <iconSet iconSet="3Arrows">
        <cfvo type="percent" val="0"/>
        <cfvo type="percent" val="33"/>
        <cfvo type="percent" val="67"/>
      </iconSet>
    </cfRule>
  </conditionalFormatting>
  <conditionalFormatting sqref="AC119">
    <cfRule type="containsText" dxfId="504" priority="147" operator="containsText" text="REPORTADO">
      <formula>NOT(ISERROR(SEARCH("REPORTADO",AC119)))</formula>
    </cfRule>
  </conditionalFormatting>
  <conditionalFormatting sqref="AC11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AC119">
    <cfRule type="containsText" dxfId="503" priority="146" operator="containsText" text="PENDIENTE">
      <formula>NOT(ISERROR(SEARCH("PENDIENTE",AC119)))</formula>
    </cfRule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AC120">
    <cfRule type="containsText" dxfId="502" priority="143" operator="containsText" text="REPORTADO">
      <formula>NOT(ISERROR(SEARCH("REPORTADO",AC120)))</formula>
    </cfRule>
  </conditionalFormatting>
  <conditionalFormatting sqref="AC120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AC120">
    <cfRule type="containsText" dxfId="501" priority="142" operator="containsText" text="PENDIENTE">
      <formula>NOT(ISERROR(SEARCH("PENDIENTE",AC120)))</formula>
    </cfRule>
    <cfRule type="iconSet" priority="144">
      <iconSet iconSet="3Arrows">
        <cfvo type="percent" val="0"/>
        <cfvo type="percent" val="33"/>
        <cfvo type="percent" val="67"/>
      </iconSet>
    </cfRule>
  </conditionalFormatting>
  <conditionalFormatting sqref="AC121">
    <cfRule type="containsText" dxfId="500" priority="139" operator="containsText" text="REPORTADO">
      <formula>NOT(ISERROR(SEARCH("REPORTADO",AC121)))</formula>
    </cfRule>
  </conditionalFormatting>
  <conditionalFormatting sqref="AC121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AC121">
    <cfRule type="containsText" dxfId="499" priority="138" operator="containsText" text="PENDIENTE">
      <formula>NOT(ISERROR(SEARCH("PENDIENTE",AC121)))</formula>
    </cfRule>
    <cfRule type="iconSet" priority="140">
      <iconSet iconSet="3Arrows">
        <cfvo type="percent" val="0"/>
        <cfvo type="percent" val="33"/>
        <cfvo type="percent" val="67"/>
      </iconSet>
    </cfRule>
  </conditionalFormatting>
  <conditionalFormatting sqref="AA119">
    <cfRule type="containsText" dxfId="498" priority="135" operator="containsText" text="REPORTADO">
      <formula>NOT(ISERROR(SEARCH("REPORTADO",AA119)))</formula>
    </cfRule>
  </conditionalFormatting>
  <conditionalFormatting sqref="AA119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AA119">
    <cfRule type="containsText" dxfId="497" priority="134" operator="containsText" text="PENDIENTE">
      <formula>NOT(ISERROR(SEARCH("PENDIENTE",AA119)))</formula>
    </cfRule>
    <cfRule type="iconSet" priority="136">
      <iconSet iconSet="3Arrows">
        <cfvo type="percent" val="0"/>
        <cfvo type="percent" val="33"/>
        <cfvo type="percent" val="67"/>
      </iconSet>
    </cfRule>
  </conditionalFormatting>
  <conditionalFormatting sqref="AA120">
    <cfRule type="containsText" dxfId="496" priority="131" operator="containsText" text="REPORTADO">
      <formula>NOT(ISERROR(SEARCH("REPORTADO",AA120)))</formula>
    </cfRule>
  </conditionalFormatting>
  <conditionalFormatting sqref="AA120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AA120">
    <cfRule type="containsText" dxfId="495" priority="130" operator="containsText" text="PENDIENTE">
      <formula>NOT(ISERROR(SEARCH("PENDIENTE",AA120)))</formula>
    </cfRule>
    <cfRule type="iconSet" priority="132">
      <iconSet iconSet="3Arrows">
        <cfvo type="percent" val="0"/>
        <cfvo type="percent" val="33"/>
        <cfvo type="percent" val="67"/>
      </iconSet>
    </cfRule>
  </conditionalFormatting>
  <conditionalFormatting sqref="AA121">
    <cfRule type="containsText" dxfId="494" priority="127" operator="containsText" text="REPORTADO">
      <formula>NOT(ISERROR(SEARCH("REPORTADO",AA121)))</formula>
    </cfRule>
  </conditionalFormatting>
  <conditionalFormatting sqref="AA121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AA121">
    <cfRule type="containsText" dxfId="493" priority="126" operator="containsText" text="PENDIENTE">
      <formula>NOT(ISERROR(SEARCH("PENDIENTE",AA121)))</formula>
    </cfRule>
    <cfRule type="iconSet" priority="128">
      <iconSet iconSet="3Arrows">
        <cfvo type="percent" val="0"/>
        <cfvo type="percent" val="33"/>
        <cfvo type="percent" val="67"/>
      </iconSet>
    </cfRule>
  </conditionalFormatting>
  <conditionalFormatting sqref="AA122">
    <cfRule type="containsText" dxfId="492" priority="123" operator="containsText" text="REPORTADO">
      <formula>NOT(ISERROR(SEARCH("REPORTADO",AA122)))</formula>
    </cfRule>
  </conditionalFormatting>
  <conditionalFormatting sqref="AA12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AA122">
    <cfRule type="containsText" dxfId="491" priority="122" operator="containsText" text="PENDIENTE">
      <formula>NOT(ISERROR(SEARCH("PENDIENTE",AA122)))</formula>
    </cfRule>
    <cfRule type="iconSet" priority="124">
      <iconSet iconSet="3Arrows">
        <cfvo type="percent" val="0"/>
        <cfvo type="percent" val="33"/>
        <cfvo type="percent" val="67"/>
      </iconSet>
    </cfRule>
  </conditionalFormatting>
  <conditionalFormatting sqref="AC125">
    <cfRule type="containsText" dxfId="490" priority="114" operator="containsText" text="REPORTADO">
      <formula>NOT(ISERROR(SEARCH("REPORTADO",AC125)))</formula>
    </cfRule>
  </conditionalFormatting>
  <conditionalFormatting sqref="AA125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AA125">
    <cfRule type="containsText" dxfId="489" priority="118" operator="containsText" text="PENDIENTE">
      <formula>NOT(ISERROR(SEARCH("PENDIENTE",AA125)))</formula>
    </cfRule>
    <cfRule type="iconSet" priority="120">
      <iconSet iconSet="3Arrows">
        <cfvo type="percent" val="0"/>
        <cfvo type="percent" val="33"/>
        <cfvo type="percent" val="67"/>
      </iconSet>
    </cfRule>
  </conditionalFormatting>
  <conditionalFormatting sqref="AA125">
    <cfRule type="containsText" dxfId="488" priority="119" operator="containsText" text="REPORTADO">
      <formula>NOT(ISERROR(SEARCH("REPORTADO",AA125)))</formula>
    </cfRule>
  </conditionalFormatting>
  <conditionalFormatting sqref="AE125">
    <cfRule type="iconSet" priority="117">
      <iconSet iconSet="3Symbols2" showValue="0">
        <cfvo type="percent" val="0"/>
        <cfvo type="num" val="1"/>
        <cfvo type="num" val="2"/>
      </iconSet>
    </cfRule>
  </conditionalFormatting>
  <conditionalFormatting sqref="AC125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AC125">
    <cfRule type="containsText" dxfId="487" priority="113" operator="containsText" text="PENDIENTE">
      <formula>NOT(ISERROR(SEARCH("PENDIENTE",AC125)))</formula>
    </cfRule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AE126">
    <cfRule type="iconSet" priority="112">
      <iconSet iconSet="3Symbols2" showValue="0">
        <cfvo type="percent" val="0"/>
        <cfvo type="num" val="1"/>
        <cfvo type="num" val="2"/>
      </iconSet>
    </cfRule>
  </conditionalFormatting>
  <conditionalFormatting sqref="AC127">
    <cfRule type="containsText" dxfId="486" priority="104" operator="containsText" text="REPORTADO">
      <formula>NOT(ISERROR(SEARCH("REPORTADO",AC127)))</formula>
    </cfRule>
  </conditionalFormatting>
  <conditionalFormatting sqref="AA127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AA127">
    <cfRule type="containsText" dxfId="485" priority="108" operator="containsText" text="PENDIENTE">
      <formula>NOT(ISERROR(SEARCH("PENDIENTE",AA127)))</formula>
    </cfRule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AA127">
    <cfRule type="containsText" dxfId="484" priority="109" operator="containsText" text="REPORTADO">
      <formula>NOT(ISERROR(SEARCH("REPORTADO",AA127)))</formula>
    </cfRule>
  </conditionalFormatting>
  <conditionalFormatting sqref="AE127">
    <cfRule type="iconSet" priority="107">
      <iconSet iconSet="3Symbols2" showValue="0">
        <cfvo type="percent" val="0"/>
        <cfvo type="num" val="1"/>
        <cfvo type="num" val="2"/>
      </iconSet>
    </cfRule>
  </conditionalFormatting>
  <conditionalFormatting sqref="AC127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AC127">
    <cfRule type="containsText" dxfId="483" priority="103" operator="containsText" text="PENDIENTE">
      <formula>NOT(ISERROR(SEARCH("PENDIENTE",AC127)))</formula>
    </cfRule>
    <cfRule type="iconSet" priority="105">
      <iconSet iconSet="3Arrows">
        <cfvo type="percent" val="0"/>
        <cfvo type="percent" val="33"/>
        <cfvo type="percent" val="67"/>
      </iconSet>
    </cfRule>
  </conditionalFormatting>
  <conditionalFormatting sqref="I197:I200">
    <cfRule type="iconSet" priority="102">
      <iconSet iconSet="3Symbols" showValue="0">
        <cfvo type="percent" val="0"/>
        <cfvo type="percent" val="0"/>
        <cfvo type="percent" val="1"/>
      </iconSet>
    </cfRule>
  </conditionalFormatting>
  <conditionalFormatting sqref="AC198">
    <cfRule type="containsText" dxfId="482" priority="99" operator="containsText" text="REPORTADO">
      <formula>NOT(ISERROR(SEARCH("REPORTADO",AC198)))</formula>
    </cfRule>
  </conditionalFormatting>
  <conditionalFormatting sqref="AC19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AC198">
    <cfRule type="containsText" dxfId="481" priority="98" operator="containsText" text="PENDIENTE">
      <formula>NOT(ISERROR(SEARCH("PENDIENTE",AC198)))</formula>
    </cfRule>
    <cfRule type="iconSet" priority="100">
      <iconSet iconSet="3Arrows">
        <cfvo type="percent" val="0"/>
        <cfvo type="percent" val="33"/>
        <cfvo type="percent" val="67"/>
      </iconSet>
    </cfRule>
  </conditionalFormatting>
  <conditionalFormatting sqref="AC199">
    <cfRule type="containsText" dxfId="480" priority="95" operator="containsText" text="REPORTADO">
      <formula>NOT(ISERROR(SEARCH("REPORTADO",AC199)))</formula>
    </cfRule>
  </conditionalFormatting>
  <conditionalFormatting sqref="AC199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AC199">
    <cfRule type="containsText" dxfId="479" priority="94" operator="containsText" text="PENDIENTE">
      <formula>NOT(ISERROR(SEARCH("PENDIENTE",AC199)))</formula>
    </cfRule>
    <cfRule type="iconSet" priority="96">
      <iconSet iconSet="3Arrows">
        <cfvo type="percent" val="0"/>
        <cfvo type="percent" val="33"/>
        <cfvo type="percent" val="67"/>
      </iconSet>
    </cfRule>
  </conditionalFormatting>
  <conditionalFormatting sqref="I130">
    <cfRule type="iconSet" priority="93">
      <iconSet iconSet="3Symbols" showValue="0">
        <cfvo type="percent" val="0"/>
        <cfvo type="percent" val="0"/>
        <cfvo type="percent" val="1"/>
      </iconSet>
    </cfRule>
  </conditionalFormatting>
  <conditionalFormatting sqref="AA149:AA152 AA128:AA147 AA33 AA45 AA7:AA12">
    <cfRule type="iconSet" priority="1015">
      <iconSet iconSet="3Symbols">
        <cfvo type="percent" val="0"/>
        <cfvo type="percent" val="33"/>
        <cfvo type="percent" val="67"/>
      </iconSet>
    </cfRule>
  </conditionalFormatting>
  <conditionalFormatting sqref="AA149:AA152 AA128:AA147 AA33 AA45 AA7:AA12">
    <cfRule type="containsText" dxfId="478" priority="1016" operator="containsText" text="PENDIENTE">
      <formula>NOT(ISERROR(SEARCH("PENDIENTE",AA7)))</formula>
    </cfRule>
    <cfRule type="iconSet" priority="1017">
      <iconSet iconSet="3Arrows">
        <cfvo type="percent" val="0"/>
        <cfvo type="percent" val="33"/>
        <cfvo type="percent" val="67"/>
      </iconSet>
    </cfRule>
  </conditionalFormatting>
  <conditionalFormatting sqref="I144">
    <cfRule type="iconSet" priority="92">
      <iconSet iconSet="3Symbols" showValue="0">
        <cfvo type="percent" val="0"/>
        <cfvo type="percent" val="0"/>
        <cfvo type="percent" val="1"/>
      </iconSet>
    </cfRule>
  </conditionalFormatting>
  <conditionalFormatting sqref="I145">
    <cfRule type="iconSet" priority="91">
      <iconSet iconSet="3Symbols" showValue="0">
        <cfvo type="percent" val="0"/>
        <cfvo type="percent" val="0"/>
        <cfvo type="percent" val="1"/>
      </iconSet>
    </cfRule>
  </conditionalFormatting>
  <conditionalFormatting sqref="I146">
    <cfRule type="iconSet" priority="90">
      <iconSet iconSet="3Symbols" showValue="0">
        <cfvo type="percent" val="0"/>
        <cfvo type="percent" val="0"/>
        <cfvo type="percent" val="1"/>
      </iconSet>
    </cfRule>
  </conditionalFormatting>
  <conditionalFormatting sqref="AA148 AC148">
    <cfRule type="containsText" dxfId="477" priority="81" operator="containsText" text="REPORTADO">
      <formula>NOT(ISERROR(SEARCH("REPORTADO",AA148)))</formula>
    </cfRule>
  </conditionalFormatting>
  <conditionalFormatting sqref="AA148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AA148">
    <cfRule type="containsText" dxfId="476" priority="83" operator="containsText" text="PENDIENTE">
      <formula>NOT(ISERROR(SEARCH("PENDIENTE",AA148)))</formula>
    </cfRule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AE148">
    <cfRule type="iconSet" priority="85">
      <iconSet iconSet="3Symbols2" showValue="0">
        <cfvo type="percent" val="0"/>
        <cfvo type="num" val="1"/>
        <cfvo type="num" val="2"/>
      </iconSet>
    </cfRule>
  </conditionalFormatting>
  <conditionalFormatting sqref="AC148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AC148">
    <cfRule type="containsText" dxfId="475" priority="87" operator="containsText" text="PENDIENTE">
      <formula>NOT(ISERROR(SEARCH("PENDIENTE",AC148)))</formula>
    </cfRule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I147">
    <cfRule type="iconSet" priority="89">
      <iconSet iconSet="3Symbols" showValue="0">
        <cfvo type="percent" val="0"/>
        <cfvo type="percent" val="0"/>
        <cfvo type="percent" val="1"/>
      </iconSet>
    </cfRule>
  </conditionalFormatting>
  <conditionalFormatting sqref="I141">
    <cfRule type="iconSet" priority="80">
      <iconSet iconSet="3Symbols" showValue="0">
        <cfvo type="percent" val="0"/>
        <cfvo type="percent" val="0"/>
        <cfvo type="percent" val="1"/>
      </iconSet>
    </cfRule>
  </conditionalFormatting>
  <conditionalFormatting sqref="I201:I213">
    <cfRule type="iconSet" priority="79">
      <iconSet iconSet="3Symbols" showValue="0">
        <cfvo type="percent" val="0"/>
        <cfvo type="percent" val="0"/>
        <cfvo type="percent" val="1"/>
      </iconSet>
    </cfRule>
  </conditionalFormatting>
  <conditionalFormatting sqref="I214:I738">
    <cfRule type="iconSet" priority="78">
      <iconSet iconSet="3Symbols" showValue="0">
        <cfvo type="percent" val="0"/>
        <cfvo type="percent" val="0"/>
        <cfvo type="percent" val="1"/>
      </iconSet>
    </cfRule>
  </conditionalFormatting>
  <conditionalFormatting sqref="AA153:AA164">
    <cfRule type="containsText" dxfId="474" priority="77" operator="containsText" text="REPORTADO">
      <formula>NOT(ISERROR(SEARCH("REPORTADO",AA153)))</formula>
    </cfRule>
  </conditionalFormatting>
  <conditionalFormatting sqref="AA126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AA126">
    <cfRule type="containsText" dxfId="473" priority="73" operator="containsText" text="PENDIENTE">
      <formula>NOT(ISERROR(SEARCH("PENDIENTE",AA126)))</formula>
    </cfRule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AA126">
    <cfRule type="containsText" dxfId="472" priority="74" operator="containsText" text="REPORTADO">
      <formula>NOT(ISERROR(SEARCH("REPORTADO",AA126)))</formula>
    </cfRule>
  </conditionalFormatting>
  <conditionalFormatting sqref="AC126">
    <cfRule type="containsText" dxfId="471" priority="69" operator="containsText" text="REPORTADO">
      <formula>NOT(ISERROR(SEARCH("REPORTADO",AC126)))</formula>
    </cfRule>
  </conditionalFormatting>
  <conditionalFormatting sqref="AC126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AC126">
    <cfRule type="containsText" dxfId="470" priority="71" operator="containsText" text="PENDIENTE">
      <formula>NOT(ISERROR(SEARCH("PENDIENTE",AC126)))</formula>
    </cfRule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AC128:AC136">
    <cfRule type="containsText" dxfId="469" priority="65" operator="containsText" text="REPORTADO">
      <formula>NOT(ISERROR(SEARCH("REPORTADO",AC128)))</formula>
    </cfRule>
  </conditionalFormatting>
  <conditionalFormatting sqref="AC128:AC136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AC128:AC136">
    <cfRule type="containsText" dxfId="468" priority="67" operator="containsText" text="PENDIENTE">
      <formula>NOT(ISERROR(SEARCH("PENDIENTE",AC128)))</formula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AC165 AC149:AC163 AC137:AC145">
    <cfRule type="containsText" dxfId="467" priority="61" operator="containsText" text="REPORTADO">
      <formula>NOT(ISERROR(SEARCH("REPORTADO",AC137)))</formula>
    </cfRule>
  </conditionalFormatting>
  <conditionalFormatting sqref="AC165 AC149:AC163 AC137:AC145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AC165 AC149:AC163 AC137:AC145">
    <cfRule type="containsText" dxfId="466" priority="63" operator="containsText" text="PENDIENTE">
      <formula>NOT(ISERROR(SEARCH("PENDIENTE",AC137)))</formula>
    </cfRule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AC122">
    <cfRule type="containsText" dxfId="465" priority="57" operator="containsText" text="REPORTADO">
      <formula>NOT(ISERROR(SEARCH("REPORTADO",AC122)))</formula>
    </cfRule>
  </conditionalFormatting>
  <conditionalFormatting sqref="AC122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AC122">
    <cfRule type="containsText" dxfId="464" priority="59" operator="containsText" text="PENDIENTE">
      <formula>NOT(ISERROR(SEARCH("PENDIENTE",AC122)))</formula>
    </cfRule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AE149:AE197 AE128:AE147 AE119 AE33 AE45 AE51 AE53:AE55 AE60:AE61 AE63 AE14:AE29 AE7:AE12">
    <cfRule type="iconSet" priority="1018">
      <iconSet iconSet="3Symbols2" showValue="0">
        <cfvo type="percent" val="0"/>
        <cfvo type="num" val="1"/>
        <cfvo type="num" val="2"/>
      </iconSet>
    </cfRule>
  </conditionalFormatting>
  <conditionalFormatting sqref="AC164 AC146:AC147 AC166:AC197">
    <cfRule type="iconSet" priority="1019">
      <iconSet iconSet="3Symbols">
        <cfvo type="percent" val="0"/>
        <cfvo type="percent" val="33"/>
        <cfvo type="percent" val="67"/>
      </iconSet>
    </cfRule>
  </conditionalFormatting>
  <conditionalFormatting sqref="AC164 AC146:AC147 AC166:AC197">
    <cfRule type="containsText" dxfId="463" priority="1020" operator="containsText" text="PENDIENTE">
      <formula>NOT(ISERROR(SEARCH("PENDIENTE",AC146)))</formula>
    </cfRule>
    <cfRule type="iconSet" priority="1021">
      <iconSet iconSet="3Arrows">
        <cfvo type="percent" val="0"/>
        <cfvo type="percent" val="33"/>
        <cfvo type="percent" val="67"/>
      </iconSet>
    </cfRule>
  </conditionalFormatting>
  <conditionalFormatting sqref="I148:I181 I123:I129 I81:I94 I29:I48 I50:I54 I69:I72 I57:I60 I74:I79 I105:I106 I109:I113 I115:I117 I62:I67 I131:I140 I142:I143 I189:I195">
    <cfRule type="iconSet" priority="1022">
      <iconSet iconSet="3Symbols" showValue="0">
        <cfvo type="percent" val="0"/>
        <cfvo type="percent" val="0"/>
        <cfvo type="percent" val="1"/>
      </iconSet>
    </cfRule>
  </conditionalFormatting>
  <conditionalFormatting sqref="AA153:AA164">
    <cfRule type="iconSet" priority="1023">
      <iconSet iconSet="3Symbols">
        <cfvo type="percent" val="0"/>
        <cfvo type="percent" val="33"/>
        <cfvo type="percent" val="67"/>
      </iconSet>
    </cfRule>
  </conditionalFormatting>
  <conditionalFormatting sqref="AA153:AA164">
    <cfRule type="containsText" dxfId="462" priority="1024" operator="containsText" text="PENDIENTE">
      <formula>NOT(ISERROR(SEARCH("PENDIENTE",AA153)))</formula>
    </cfRule>
    <cfRule type="iconSet" priority="1025">
      <iconSet iconSet="3Arrows">
        <cfvo type="percent" val="0"/>
        <cfvo type="percent" val="33"/>
        <cfvo type="percent" val="67"/>
      </iconSet>
    </cfRule>
  </conditionalFormatting>
  <conditionalFormatting sqref="AA169:AA40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AA169:AA403">
    <cfRule type="containsText" dxfId="461" priority="53" operator="containsText" text="PENDIENTE">
      <formula>NOT(ISERROR(SEARCH("PENDIENTE",AA169)))</formula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A169:AA403">
    <cfRule type="containsText" dxfId="460" priority="54" operator="containsText" text="REPORTADO">
      <formula>NOT(ISERROR(SEARCH("REPORTADO",AA169)))</formula>
    </cfRule>
  </conditionalFormatting>
  <conditionalFormatting sqref="AA165:AA166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AA165:AA166">
    <cfRule type="containsText" dxfId="459" priority="49" operator="containsText" text="PENDIENTE">
      <formula>NOT(ISERROR(SEARCH("PENDIENTE",AA165)))</formula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AA165:AA166">
    <cfRule type="containsText" dxfId="458" priority="50" operator="containsText" text="REPORTADO">
      <formula>NOT(ISERROR(SEARCH("REPORTADO",AA165)))</formula>
    </cfRule>
  </conditionalFormatting>
  <conditionalFormatting sqref="AA167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AA167">
    <cfRule type="containsText" dxfId="457" priority="45" operator="containsText" text="PENDIENTE">
      <formula>NOT(ISERROR(SEARCH("PENDIENTE",AA167)))</formula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AA167">
    <cfRule type="containsText" dxfId="456" priority="46" operator="containsText" text="REPORTADO">
      <formula>NOT(ISERROR(SEARCH("REPORTADO",AA167)))</formula>
    </cfRule>
  </conditionalFormatting>
  <conditionalFormatting sqref="AA16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AA168">
    <cfRule type="containsText" dxfId="455" priority="41" operator="containsText" text="PENDIENTE">
      <formula>NOT(ISERROR(SEARCH("PENDIENTE",AA168)))</formula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AA168">
    <cfRule type="containsText" dxfId="454" priority="42" operator="containsText" text="REPORTADO">
      <formula>NOT(ISERROR(SEARCH("REPORTADO",AA168)))</formula>
    </cfRule>
  </conditionalFormatting>
  <conditionalFormatting sqref="I182">
    <cfRule type="iconSet" priority="40">
      <iconSet iconSet="3Symbols" showValue="0">
        <cfvo type="percent" val="0"/>
        <cfvo type="percent" val="0"/>
        <cfvo type="percent" val="1"/>
      </iconSet>
    </cfRule>
  </conditionalFormatting>
  <conditionalFormatting sqref="I183">
    <cfRule type="iconSet" priority="39">
      <iconSet iconSet="3Symbols" showValue="0">
        <cfvo type="percent" val="0"/>
        <cfvo type="percent" val="0"/>
        <cfvo type="percent" val="1"/>
      </iconSet>
    </cfRule>
  </conditionalFormatting>
  <conditionalFormatting sqref="I184">
    <cfRule type="iconSet" priority="38">
      <iconSet iconSet="3Symbols" showValue="0">
        <cfvo type="percent" val="0"/>
        <cfvo type="percent" val="0"/>
        <cfvo type="percent" val="1"/>
      </iconSet>
    </cfRule>
  </conditionalFormatting>
  <conditionalFormatting sqref="I185">
    <cfRule type="iconSet" priority="37">
      <iconSet iconSet="3Symbols" showValue="0">
        <cfvo type="percent" val="0"/>
        <cfvo type="percent" val="0"/>
        <cfvo type="percent" val="1"/>
      </iconSet>
    </cfRule>
  </conditionalFormatting>
  <conditionalFormatting sqref="I186">
    <cfRule type="iconSet" priority="36">
      <iconSet iconSet="3Symbols" showValue="0">
        <cfvo type="percent" val="0"/>
        <cfvo type="percent" val="0"/>
        <cfvo type="percent" val="1"/>
      </iconSet>
    </cfRule>
  </conditionalFormatting>
  <conditionalFormatting sqref="I187">
    <cfRule type="iconSet" priority="35">
      <iconSet iconSet="3Symbols" showValue="0">
        <cfvo type="percent" val="0"/>
        <cfvo type="percent" val="0"/>
        <cfvo type="percent" val="1"/>
      </iconSet>
    </cfRule>
  </conditionalFormatting>
  <conditionalFormatting sqref="I188">
    <cfRule type="iconSet" priority="34">
      <iconSet iconSet="3Symbols" showValue="0">
        <cfvo type="percent" val="0"/>
        <cfvo type="percent" val="0"/>
        <cfvo type="percent" val="1"/>
      </iconSet>
    </cfRule>
  </conditionalFormatting>
  <conditionalFormatting sqref="AE7:AE12">
    <cfRule type="iconSet" priority="32">
      <iconSet iconSet="3Symbols2" showValue="0">
        <cfvo type="percent" val="0"/>
        <cfvo type="percent" val="&quot;1+$AE$4&quot;" gte="0"/>
        <cfvo type="percent" val="$AE$7"/>
      </iconSet>
    </cfRule>
  </conditionalFormatting>
  <conditionalFormatting sqref="AA13">
    <cfRule type="containsText" dxfId="453" priority="7" operator="containsText" text="REPORTADO">
      <formula>NOT(ISERROR(SEARCH("REPORTADO",AA13)))</formula>
    </cfRule>
  </conditionalFormatting>
  <conditionalFormatting sqref="AA13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AA13">
    <cfRule type="containsText" dxfId="452" priority="9" operator="containsText" text="PENDIENTE">
      <formula>NOT(ISERROR(SEARCH("PENDIENTE",AA13)))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C13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AC13">
    <cfRule type="containsText" dxfId="451" priority="3" operator="containsText" text="PENDIENTE">
      <formula>NOT(ISERROR(SEARCH("PENDIENTE",AC13)))</formula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C13">
    <cfRule type="containsText" dxfId="450" priority="4" operator="containsText" text="REPORTADO">
      <formula>NOT(ISERROR(SEARCH("REPORTADO",AC13)))</formula>
    </cfRule>
  </conditionalFormatting>
  <conditionalFormatting sqref="AE13">
    <cfRule type="iconSet" priority="2">
      <iconSet iconSet="3Symbols2" showValue="0">
        <cfvo type="percent" val="0"/>
        <cfvo type="num" val="1"/>
        <cfvo type="num" val="2"/>
      </iconSet>
    </cfRule>
  </conditionalFormatting>
  <conditionalFormatting sqref="AE13">
    <cfRule type="iconSet" priority="1">
      <iconSet iconSet="3Symbols2" showValue="0">
        <cfvo type="percent" val="0"/>
        <cfvo type="percent" val="&quot;1+$AE$4&quot;" gte="0"/>
        <cfvo type="percent" val="$AE$7"/>
      </iconSet>
    </cfRule>
  </conditionalFormatting>
  <dataValidations count="6">
    <dataValidation type="list" allowBlank="1" showInputMessage="1" showErrorMessage="1" sqref="AE14:AE197">
      <formula1>#REF!</formula1>
    </dataValidation>
    <dataValidation type="list" allowBlank="1" showInputMessage="1" showErrorMessage="1" sqref="AA126 AA165:AA403">
      <formula1>"REPORTADO, PENDIENTE"</formula1>
    </dataValidation>
    <dataValidation type="list" allowBlank="1" showInputMessage="1" showErrorMessage="1" sqref="AA127:AA164 AC60:AC121 AC35:AC36 AC22:AC33 AC123:AC125 AA404:AA1048576 AC198:AC199 AC127 AA14:AA125">
      <formula1>REPORTES</formula1>
    </dataValidation>
    <dataValidation type="list" showInputMessage="1" showErrorMessage="1" sqref="AC126 AC128:AC197 AC122 AC34 AC37:AC59 AC200:AC1048576 AC14:AC21">
      <formula1>"PAGO, ANTICIPO, DEBE"</formula1>
    </dataValidation>
    <dataValidation type="list" showInputMessage="1" showErrorMessage="1" sqref="AA7:AA13 AC7:AC13">
      <formula1>EST</formula1>
    </dataValidation>
    <dataValidation type="list" allowBlank="1" showInputMessage="1" showErrorMessage="1" sqref="AE7:AE13">
      <formula1>$AO$7:$AO$8</formula1>
    </dataValidation>
  </dataValidations>
  <hyperlinks>
    <hyperlink ref="E10" r:id="rId1"/>
    <hyperlink ref="E11" r:id="rId2"/>
  </hyperlinks>
  <printOptions horizontalCentered="1" verticalCentered="1"/>
  <pageMargins left="0.25" right="0.25" top="0.75" bottom="0.75" header="0.3" footer="0.3"/>
  <pageSetup scale="27" fitToHeight="0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G736"/>
  <sheetViews>
    <sheetView view="pageBreakPreview" zoomScale="70" zoomScaleNormal="71" zoomScaleSheetLayoutView="70" workbookViewId="0">
      <pane xSplit="2" ySplit="3" topLeftCell="S4" activePane="bottomRight" state="frozen"/>
      <selection activeCell="A11" sqref="A11"/>
      <selection pane="topRight" activeCell="A11" sqref="A11"/>
      <selection pane="bottomLeft" activeCell="A11" sqref="A11"/>
      <selection pane="bottomRight" activeCell="AE4" sqref="AE4"/>
    </sheetView>
  </sheetViews>
  <sheetFormatPr baseColWidth="10" defaultRowHeight="27.75" outlineLevelCol="1"/>
  <cols>
    <col min="1" max="1" width="24.140625" style="34" customWidth="1"/>
    <col min="2" max="2" width="23" style="34" customWidth="1"/>
    <col min="3" max="4" width="20.5703125" style="34" customWidth="1"/>
    <col min="5" max="5" width="13.42578125" style="43" customWidth="1"/>
    <col min="6" max="6" width="21.140625" style="34" customWidth="1"/>
    <col min="7" max="7" width="22.28515625" style="34" customWidth="1"/>
    <col min="8" max="8" width="12.140625" style="43" customWidth="1"/>
    <col min="9" max="9" width="12.5703125" style="43" customWidth="1"/>
    <col min="10" max="10" width="8.140625" style="65" customWidth="1"/>
    <col min="11" max="11" width="7.28515625" style="40" customWidth="1"/>
    <col min="12" max="12" width="13.5703125" style="43" customWidth="1"/>
    <col min="13" max="13" width="8.140625" style="43" bestFit="1" customWidth="1"/>
    <col min="14" max="14" width="6.140625" style="43" customWidth="1"/>
    <col min="15" max="15" width="17.28515625" style="39" customWidth="1"/>
    <col min="16" max="16" width="10" style="43" bestFit="1" customWidth="1"/>
    <col min="17" max="17" width="14.140625" style="58" bestFit="1" customWidth="1"/>
    <col min="18" max="18" width="13.140625" style="62" customWidth="1" outlineLevel="1"/>
    <col min="19" max="19" width="10.5703125" style="58" customWidth="1" outlineLevel="1"/>
    <col min="20" max="20" width="9.7109375" style="58" customWidth="1" outlineLevel="1"/>
    <col min="21" max="21" width="11.28515625" style="58" customWidth="1" outlineLevel="1"/>
    <col min="22" max="22" width="15.42578125" style="34" customWidth="1"/>
    <col min="23" max="23" width="12.5703125" style="34" hidden="1" customWidth="1" outlineLevel="1"/>
    <col min="24" max="24" width="14.85546875" style="34" hidden="1" customWidth="1" outlineLevel="1"/>
    <col min="25" max="25" width="10.85546875" style="34" hidden="1" customWidth="1" outlineLevel="1"/>
    <col min="26" max="26" width="13.5703125" style="34" hidden="1" customWidth="1" outlineLevel="1"/>
    <col min="27" max="27" width="18.42578125" style="28" customWidth="1" collapsed="1"/>
    <col min="28" max="28" width="13.7109375" style="28" customWidth="1"/>
    <col min="29" max="29" width="12.5703125" style="28" customWidth="1"/>
    <col min="30" max="31" width="11.42578125" style="28" customWidth="1"/>
    <col min="32" max="32" width="9.85546875" style="33" customWidth="1"/>
  </cols>
  <sheetData>
    <row r="1" spans="1:33" ht="22.5" customHeight="1">
      <c r="A1" s="67">
        <f ca="1">TODAY()</f>
        <v>42872</v>
      </c>
      <c r="B1" s="185" t="s">
        <v>301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6"/>
      <c r="X1" s="186"/>
      <c r="Y1" s="186"/>
      <c r="Z1" s="186"/>
      <c r="AA1" s="185"/>
      <c r="AB1" s="185"/>
      <c r="AC1" s="185"/>
      <c r="AD1" s="185"/>
      <c r="AE1" s="185"/>
      <c r="AF1" s="185"/>
    </row>
    <row r="2" spans="1:33" ht="30">
      <c r="H2" s="121" t="s">
        <v>43</v>
      </c>
      <c r="I2" s="122"/>
      <c r="P2" s="121" t="s">
        <v>76</v>
      </c>
      <c r="Q2" s="124"/>
      <c r="R2" s="124"/>
      <c r="S2" s="124"/>
      <c r="T2" s="124"/>
      <c r="U2" s="122"/>
      <c r="AB2" s="183" t="s">
        <v>100</v>
      </c>
      <c r="AC2" s="184"/>
      <c r="AD2" s="184" t="s">
        <v>101</v>
      </c>
      <c r="AE2" s="184"/>
    </row>
    <row r="3" spans="1:33" ht="30">
      <c r="A3" s="120" t="e">
        <f>A3:AB187CONTACTO</f>
        <v>#NAME?</v>
      </c>
      <c r="B3" s="120" t="s">
        <v>18</v>
      </c>
      <c r="C3" s="120" t="s">
        <v>19</v>
      </c>
      <c r="D3" s="120" t="s">
        <v>336</v>
      </c>
      <c r="E3" s="120" t="s">
        <v>20</v>
      </c>
      <c r="F3" s="120" t="s">
        <v>21</v>
      </c>
      <c r="G3" s="120" t="s">
        <v>22</v>
      </c>
      <c r="H3" s="118" t="s">
        <v>79</v>
      </c>
      <c r="I3" s="118" t="s">
        <v>80</v>
      </c>
      <c r="J3" s="120" t="s">
        <v>81</v>
      </c>
      <c r="K3" s="120" t="s">
        <v>47</v>
      </c>
      <c r="L3" s="120" t="s">
        <v>42</v>
      </c>
      <c r="M3" s="120" t="s">
        <v>48</v>
      </c>
      <c r="N3" s="120" t="s">
        <v>49</v>
      </c>
      <c r="O3" s="123" t="s">
        <v>45</v>
      </c>
      <c r="P3" s="118" t="s">
        <v>76</v>
      </c>
      <c r="Q3" s="68" t="s">
        <v>99</v>
      </c>
      <c r="R3" s="60" t="s">
        <v>2</v>
      </c>
      <c r="S3" s="119" t="s">
        <v>76</v>
      </c>
      <c r="T3" s="119" t="s">
        <v>99</v>
      </c>
      <c r="U3" s="119" t="s">
        <v>2</v>
      </c>
      <c r="V3" s="120" t="s">
        <v>70</v>
      </c>
      <c r="W3" s="120" t="s">
        <v>309</v>
      </c>
      <c r="X3" s="120" t="s">
        <v>75</v>
      </c>
      <c r="Y3" s="120" t="s">
        <v>94</v>
      </c>
      <c r="Z3" s="120" t="s">
        <v>74</v>
      </c>
      <c r="AA3" s="120" t="s">
        <v>96</v>
      </c>
      <c r="AB3" s="69" t="s">
        <v>102</v>
      </c>
      <c r="AC3" s="31" t="s">
        <v>2</v>
      </c>
      <c r="AD3" s="31" t="s">
        <v>102</v>
      </c>
      <c r="AE3" s="31" t="s">
        <v>2</v>
      </c>
      <c r="AF3" s="120" t="s">
        <v>105</v>
      </c>
      <c r="AG3" s="120" t="s">
        <v>172</v>
      </c>
    </row>
    <row r="4" spans="1:33" s="37" customFormat="1" ht="30">
      <c r="A4" s="52" t="s">
        <v>29</v>
      </c>
      <c r="B4" s="36" t="s">
        <v>30</v>
      </c>
      <c r="C4" s="36" t="s">
        <v>31</v>
      </c>
      <c r="D4" s="36"/>
      <c r="E4" s="40">
        <v>3166918468</v>
      </c>
      <c r="F4" s="41">
        <v>0</v>
      </c>
      <c r="G4" s="36" t="s">
        <v>32</v>
      </c>
      <c r="H4" s="42">
        <v>42509</v>
      </c>
      <c r="I4" s="42">
        <v>42509</v>
      </c>
      <c r="J4" s="63">
        <f t="shared" ref="J4:J35" ca="1" si="0">IF(I4&lt;$A$1,1,0)</f>
        <v>1</v>
      </c>
      <c r="K4" s="40">
        <v>1</v>
      </c>
      <c r="L4" s="40" t="s">
        <v>16</v>
      </c>
      <c r="M4" s="40">
        <v>18</v>
      </c>
      <c r="N4" s="40">
        <v>438</v>
      </c>
      <c r="O4" s="38">
        <v>80000</v>
      </c>
      <c r="P4" s="40" t="s">
        <v>77</v>
      </c>
      <c r="Q4" s="57"/>
      <c r="R4" s="61"/>
      <c r="S4" s="57"/>
      <c r="T4" s="57"/>
      <c r="U4" s="57"/>
      <c r="V4" s="38">
        <v>60000</v>
      </c>
      <c r="W4" s="38">
        <f t="shared" ref="W4:W32" si="1">O4*2%</f>
        <v>1600</v>
      </c>
      <c r="X4" s="38">
        <v>0</v>
      </c>
      <c r="Y4" s="38"/>
      <c r="Z4" s="38">
        <f>IF(O4=V4,X4-W4,O4-V4-W4)</f>
        <v>18400</v>
      </c>
      <c r="AA4" s="36"/>
      <c r="AB4" s="36" t="s">
        <v>103</v>
      </c>
      <c r="AC4" s="59">
        <v>42549</v>
      </c>
      <c r="AD4" s="36" t="s">
        <v>103</v>
      </c>
      <c r="AE4" s="59">
        <v>42550</v>
      </c>
      <c r="AF4" s="64">
        <v>2</v>
      </c>
      <c r="AG4" s="37">
        <v>1</v>
      </c>
    </row>
    <row r="5" spans="1:33" s="37" customFormat="1" ht="45">
      <c r="A5" s="52" t="s">
        <v>36</v>
      </c>
      <c r="B5" s="36" t="s">
        <v>33</v>
      </c>
      <c r="C5" s="36" t="s">
        <v>34</v>
      </c>
      <c r="D5" s="36"/>
      <c r="E5" s="40">
        <v>3128426369</v>
      </c>
      <c r="F5" s="41" t="s">
        <v>35</v>
      </c>
      <c r="G5" s="36" t="s">
        <v>37</v>
      </c>
      <c r="H5" s="42">
        <v>42539</v>
      </c>
      <c r="I5" s="42">
        <v>42539</v>
      </c>
      <c r="J5" s="63">
        <f t="shared" ca="1" si="0"/>
        <v>1</v>
      </c>
      <c r="K5" s="40">
        <v>1</v>
      </c>
      <c r="L5" s="40" t="s">
        <v>46</v>
      </c>
      <c r="M5" s="40">
        <v>40</v>
      </c>
      <c r="N5" s="40">
        <v>700</v>
      </c>
      <c r="O5" s="38">
        <v>500000</v>
      </c>
      <c r="P5" s="40" t="s">
        <v>77</v>
      </c>
      <c r="Q5" s="57"/>
      <c r="R5" s="61"/>
      <c r="S5" s="57"/>
      <c r="T5" s="57"/>
      <c r="U5" s="57"/>
      <c r="V5" s="38">
        <f>193508*2</f>
        <v>387016</v>
      </c>
      <c r="W5" s="38">
        <f t="shared" si="1"/>
        <v>10000</v>
      </c>
      <c r="X5" s="38">
        <v>0</v>
      </c>
      <c r="Y5" s="38"/>
      <c r="Z5" s="38">
        <f>IF(O5=V5,X5-W5,O5-V5-W5)</f>
        <v>102984</v>
      </c>
      <c r="AA5" s="36"/>
      <c r="AB5" s="36" t="s">
        <v>103</v>
      </c>
      <c r="AC5" s="59">
        <v>42549</v>
      </c>
      <c r="AD5" s="36" t="s">
        <v>103</v>
      </c>
      <c r="AE5" s="59">
        <v>42550</v>
      </c>
      <c r="AF5" s="64">
        <v>2</v>
      </c>
      <c r="AG5" s="37">
        <v>4</v>
      </c>
    </row>
    <row r="6" spans="1:33" s="37" customFormat="1" ht="45">
      <c r="A6" s="53" t="s">
        <v>66</v>
      </c>
      <c r="B6" s="41" t="s">
        <v>67</v>
      </c>
      <c r="C6" s="41" t="s">
        <v>68</v>
      </c>
      <c r="D6" s="41"/>
      <c r="E6" s="40" t="s">
        <v>69</v>
      </c>
      <c r="F6" s="41" t="s">
        <v>57</v>
      </c>
      <c r="G6" s="41" t="s">
        <v>58</v>
      </c>
      <c r="H6" s="50">
        <v>42539</v>
      </c>
      <c r="I6" s="50">
        <v>42539</v>
      </c>
      <c r="J6" s="63">
        <f t="shared" ca="1" si="0"/>
        <v>1</v>
      </c>
      <c r="K6" s="40">
        <v>1</v>
      </c>
      <c r="L6" s="40" t="s">
        <v>52</v>
      </c>
      <c r="M6" s="40">
        <v>27</v>
      </c>
      <c r="N6" s="40">
        <v>113</v>
      </c>
      <c r="O6" s="38">
        <v>500000</v>
      </c>
      <c r="P6" s="40" t="s">
        <v>78</v>
      </c>
      <c r="Q6" s="57"/>
      <c r="R6" s="61"/>
      <c r="S6" s="57"/>
      <c r="T6" s="57"/>
      <c r="U6" s="57"/>
      <c r="V6" s="38">
        <f>200000</f>
        <v>200000</v>
      </c>
      <c r="W6" s="38">
        <f t="shared" si="1"/>
        <v>10000</v>
      </c>
      <c r="X6" s="38">
        <f t="shared" ref="X6:X14" si="2">V6*5%</f>
        <v>10000</v>
      </c>
      <c r="Y6" s="38">
        <v>100000</v>
      </c>
      <c r="Z6" s="38">
        <f>IF(O6=V6,X6-W6,O6-V6-W6-Y6)</f>
        <v>190000</v>
      </c>
      <c r="AA6" s="36" t="s">
        <v>95</v>
      </c>
      <c r="AB6" s="36" t="s">
        <v>103</v>
      </c>
      <c r="AC6" s="59">
        <v>42549</v>
      </c>
      <c r="AD6" s="36" t="s">
        <v>103</v>
      </c>
      <c r="AE6" s="59">
        <v>42550</v>
      </c>
      <c r="AF6" s="64">
        <v>2</v>
      </c>
      <c r="AG6" s="37">
        <v>7</v>
      </c>
    </row>
    <row r="7" spans="1:33" s="37" customFormat="1" ht="30">
      <c r="A7" s="53" t="s">
        <v>66</v>
      </c>
      <c r="B7" s="41" t="s">
        <v>67</v>
      </c>
      <c r="C7" s="41" t="s">
        <v>68</v>
      </c>
      <c r="D7" s="41"/>
      <c r="E7" s="40" t="s">
        <v>69</v>
      </c>
      <c r="F7" s="41" t="s">
        <v>57</v>
      </c>
      <c r="G7" s="41" t="s">
        <v>58</v>
      </c>
      <c r="H7" s="50">
        <v>42541</v>
      </c>
      <c r="I7" s="50">
        <v>42546</v>
      </c>
      <c r="J7" s="63">
        <f t="shared" ca="1" si="0"/>
        <v>1</v>
      </c>
      <c r="K7" s="40">
        <v>6</v>
      </c>
      <c r="L7" s="40" t="s">
        <v>46</v>
      </c>
      <c r="M7" s="40">
        <v>40</v>
      </c>
      <c r="N7" s="40">
        <v>300</v>
      </c>
      <c r="O7" s="38">
        <f>150000*6</f>
        <v>900000</v>
      </c>
      <c r="P7" s="40" t="s">
        <v>78</v>
      </c>
      <c r="Q7" s="57"/>
      <c r="R7" s="61"/>
      <c r="S7" s="57"/>
      <c r="T7" s="57"/>
      <c r="U7" s="57"/>
      <c r="V7" s="38">
        <f>150000*6</f>
        <v>900000</v>
      </c>
      <c r="W7" s="38">
        <f t="shared" si="1"/>
        <v>18000</v>
      </c>
      <c r="X7" s="38">
        <f t="shared" si="2"/>
        <v>45000</v>
      </c>
      <c r="Y7" s="38"/>
      <c r="Z7" s="38">
        <f t="shared" ref="Z7:Z27" si="3">IF(O7=V7,X7-W7,O7-V7-W7)</f>
        <v>27000</v>
      </c>
      <c r="AA7" s="56"/>
      <c r="AB7" s="36" t="s">
        <v>103</v>
      </c>
      <c r="AC7" s="59">
        <v>42549</v>
      </c>
      <c r="AD7" s="36" t="s">
        <v>103</v>
      </c>
      <c r="AE7" s="59">
        <v>42550</v>
      </c>
      <c r="AF7" s="64">
        <v>2</v>
      </c>
      <c r="AG7" s="37">
        <v>8</v>
      </c>
    </row>
    <row r="8" spans="1:33" s="37" customFormat="1" ht="30">
      <c r="A8" s="53" t="s">
        <v>66</v>
      </c>
      <c r="B8" s="41" t="s">
        <v>67</v>
      </c>
      <c r="C8" s="41" t="s">
        <v>68</v>
      </c>
      <c r="D8" s="41"/>
      <c r="E8" s="40" t="s">
        <v>69</v>
      </c>
      <c r="F8" s="41" t="s">
        <v>57</v>
      </c>
      <c r="G8" s="41" t="s">
        <v>58</v>
      </c>
      <c r="H8" s="50">
        <v>42541</v>
      </c>
      <c r="I8" s="50">
        <v>42546</v>
      </c>
      <c r="J8" s="63">
        <f t="shared" ca="1" si="0"/>
        <v>1</v>
      </c>
      <c r="K8" s="40">
        <v>6</v>
      </c>
      <c r="L8" s="40" t="s">
        <v>46</v>
      </c>
      <c r="M8" s="40">
        <v>40</v>
      </c>
      <c r="N8" s="40">
        <v>813</v>
      </c>
      <c r="O8" s="38">
        <f>150000*6</f>
        <v>900000</v>
      </c>
      <c r="P8" s="40" t="s">
        <v>78</v>
      </c>
      <c r="Q8" s="57"/>
      <c r="R8" s="61"/>
      <c r="S8" s="57"/>
      <c r="T8" s="57"/>
      <c r="U8" s="57"/>
      <c r="V8" s="38">
        <f>150000*6</f>
        <v>900000</v>
      </c>
      <c r="W8" s="38">
        <f t="shared" si="1"/>
        <v>18000</v>
      </c>
      <c r="X8" s="38">
        <f t="shared" si="2"/>
        <v>45000</v>
      </c>
      <c r="Y8" s="38"/>
      <c r="Z8" s="38">
        <f t="shared" si="3"/>
        <v>27000</v>
      </c>
      <c r="AA8" s="36"/>
      <c r="AB8" s="36" t="s">
        <v>103</v>
      </c>
      <c r="AC8" s="59">
        <v>42549</v>
      </c>
      <c r="AD8" s="36" t="s">
        <v>103</v>
      </c>
      <c r="AE8" s="59">
        <v>42550</v>
      </c>
      <c r="AF8" s="64">
        <v>2</v>
      </c>
      <c r="AG8" s="37">
        <v>9</v>
      </c>
    </row>
    <row r="9" spans="1:33" s="37" customFormat="1" ht="30">
      <c r="A9" s="53" t="s">
        <v>66</v>
      </c>
      <c r="B9" s="41" t="s">
        <v>67</v>
      </c>
      <c r="C9" s="41" t="s">
        <v>68</v>
      </c>
      <c r="D9" s="41"/>
      <c r="E9" s="40" t="s">
        <v>69</v>
      </c>
      <c r="F9" s="41" t="s">
        <v>57</v>
      </c>
      <c r="G9" s="41" t="s">
        <v>58</v>
      </c>
      <c r="H9" s="50">
        <v>42541</v>
      </c>
      <c r="I9" s="50">
        <v>42546</v>
      </c>
      <c r="J9" s="63">
        <f t="shared" ca="1" si="0"/>
        <v>1</v>
      </c>
      <c r="K9" s="40">
        <v>6</v>
      </c>
      <c r="L9" s="40" t="s">
        <v>46</v>
      </c>
      <c r="M9" s="40">
        <v>40</v>
      </c>
      <c r="N9" s="40">
        <v>373</v>
      </c>
      <c r="O9" s="38">
        <f>150000*6</f>
        <v>900000</v>
      </c>
      <c r="P9" s="40" t="s">
        <v>78</v>
      </c>
      <c r="Q9" s="57"/>
      <c r="R9" s="61"/>
      <c r="S9" s="57"/>
      <c r="T9" s="57"/>
      <c r="U9" s="57"/>
      <c r="V9" s="38">
        <f>150000*6</f>
        <v>900000</v>
      </c>
      <c r="W9" s="38">
        <f t="shared" si="1"/>
        <v>18000</v>
      </c>
      <c r="X9" s="38">
        <f t="shared" si="2"/>
        <v>45000</v>
      </c>
      <c r="Y9" s="38"/>
      <c r="Z9" s="38">
        <f t="shared" si="3"/>
        <v>27000</v>
      </c>
      <c r="AA9" s="36"/>
      <c r="AB9" s="36" t="s">
        <v>103</v>
      </c>
      <c r="AC9" s="59">
        <v>42549</v>
      </c>
      <c r="AD9" s="36" t="s">
        <v>103</v>
      </c>
      <c r="AE9" s="59">
        <v>42550</v>
      </c>
      <c r="AF9" s="64">
        <v>2</v>
      </c>
      <c r="AG9" s="37">
        <v>10</v>
      </c>
    </row>
    <row r="10" spans="1:33" s="37" customFormat="1" ht="30">
      <c r="A10" s="53" t="s">
        <v>66</v>
      </c>
      <c r="B10" s="41" t="s">
        <v>67</v>
      </c>
      <c r="C10" s="41" t="s">
        <v>68</v>
      </c>
      <c r="D10" s="41"/>
      <c r="E10" s="40" t="s">
        <v>69</v>
      </c>
      <c r="F10" s="41" t="s">
        <v>57</v>
      </c>
      <c r="G10" s="41" t="s">
        <v>58</v>
      </c>
      <c r="H10" s="50">
        <v>42541</v>
      </c>
      <c r="I10" s="50">
        <v>42546</v>
      </c>
      <c r="J10" s="63">
        <f t="shared" ca="1" si="0"/>
        <v>1</v>
      </c>
      <c r="K10" s="40">
        <v>6</v>
      </c>
      <c r="L10" s="40" t="s">
        <v>46</v>
      </c>
      <c r="M10" s="40">
        <v>40</v>
      </c>
      <c r="N10" s="40">
        <v>641</v>
      </c>
      <c r="O10" s="38">
        <f>150000*6</f>
        <v>900000</v>
      </c>
      <c r="P10" s="40" t="s">
        <v>78</v>
      </c>
      <c r="Q10" s="57"/>
      <c r="R10" s="61"/>
      <c r="S10" s="57"/>
      <c r="T10" s="57"/>
      <c r="U10" s="57"/>
      <c r="V10" s="38">
        <f>150000*6</f>
        <v>900000</v>
      </c>
      <c r="W10" s="38">
        <f t="shared" si="1"/>
        <v>18000</v>
      </c>
      <c r="X10" s="38">
        <f t="shared" si="2"/>
        <v>45000</v>
      </c>
      <c r="Y10" s="38"/>
      <c r="Z10" s="38">
        <f t="shared" si="3"/>
        <v>27000</v>
      </c>
      <c r="AA10" s="36"/>
      <c r="AB10" s="36" t="s">
        <v>103</v>
      </c>
      <c r="AC10" s="59">
        <v>42549</v>
      </c>
      <c r="AD10" s="36" t="s">
        <v>103</v>
      </c>
      <c r="AE10" s="59">
        <v>42550</v>
      </c>
      <c r="AF10" s="64">
        <v>2</v>
      </c>
      <c r="AG10" s="37">
        <v>11</v>
      </c>
    </row>
    <row r="11" spans="1:33" s="37" customFormat="1" ht="30">
      <c r="A11" s="53" t="s">
        <v>66</v>
      </c>
      <c r="B11" s="41" t="s">
        <v>67</v>
      </c>
      <c r="C11" s="41" t="s">
        <v>68</v>
      </c>
      <c r="D11" s="41"/>
      <c r="E11" s="40" t="s">
        <v>69</v>
      </c>
      <c r="F11" s="41" t="s">
        <v>57</v>
      </c>
      <c r="G11" s="41" t="s">
        <v>58</v>
      </c>
      <c r="H11" s="50">
        <v>42541</v>
      </c>
      <c r="I11" s="50">
        <v>42546</v>
      </c>
      <c r="J11" s="63">
        <f t="shared" ca="1" si="0"/>
        <v>1</v>
      </c>
      <c r="K11" s="40">
        <v>6</v>
      </c>
      <c r="L11" s="40" t="s">
        <v>52</v>
      </c>
      <c r="M11" s="40">
        <v>27</v>
      </c>
      <c r="N11" s="40">
        <v>501</v>
      </c>
      <c r="O11" s="38">
        <f>40000*12</f>
        <v>480000</v>
      </c>
      <c r="P11" s="40" t="s">
        <v>78</v>
      </c>
      <c r="Q11" s="57"/>
      <c r="R11" s="61"/>
      <c r="S11" s="57"/>
      <c r="T11" s="57"/>
      <c r="U11" s="57"/>
      <c r="V11" s="38">
        <f>42000*11</f>
        <v>462000</v>
      </c>
      <c r="W11" s="38">
        <f t="shared" si="1"/>
        <v>9600</v>
      </c>
      <c r="X11" s="38">
        <f t="shared" si="2"/>
        <v>23100</v>
      </c>
      <c r="Y11" s="38"/>
      <c r="Z11" s="38">
        <f t="shared" si="3"/>
        <v>8400</v>
      </c>
      <c r="AA11" s="36"/>
      <c r="AB11" s="36" t="s">
        <v>103</v>
      </c>
      <c r="AC11" s="59">
        <v>42549</v>
      </c>
      <c r="AD11" s="36" t="s">
        <v>103</v>
      </c>
      <c r="AE11" s="59">
        <v>42550</v>
      </c>
      <c r="AF11" s="64">
        <v>2</v>
      </c>
      <c r="AG11" s="37">
        <v>12</v>
      </c>
    </row>
    <row r="12" spans="1:33" s="37" customFormat="1" ht="45">
      <c r="A12" s="52" t="s">
        <v>59</v>
      </c>
      <c r="B12" s="34" t="s">
        <v>60</v>
      </c>
      <c r="C12" s="34" t="s">
        <v>65</v>
      </c>
      <c r="D12" s="34"/>
      <c r="E12" s="43" t="s">
        <v>61</v>
      </c>
      <c r="F12" s="34" t="s">
        <v>62</v>
      </c>
      <c r="G12" s="34" t="s">
        <v>63</v>
      </c>
      <c r="H12" s="51">
        <v>42542</v>
      </c>
      <c r="I12" s="51">
        <v>42542</v>
      </c>
      <c r="J12" s="63">
        <f t="shared" ca="1" si="0"/>
        <v>1</v>
      </c>
      <c r="K12" s="40">
        <v>1</v>
      </c>
      <c r="L12" s="40" t="s">
        <v>52</v>
      </c>
      <c r="M12" s="40">
        <v>27</v>
      </c>
      <c r="N12" s="40">
        <v>2588</v>
      </c>
      <c r="O12" s="38">
        <v>270000</v>
      </c>
      <c r="P12" s="40" t="s">
        <v>77</v>
      </c>
      <c r="Q12" s="57"/>
      <c r="R12" s="61"/>
      <c r="S12" s="57"/>
      <c r="T12" s="57"/>
      <c r="U12" s="57"/>
      <c r="V12" s="38">
        <v>250000</v>
      </c>
      <c r="W12" s="38">
        <f t="shared" si="1"/>
        <v>5400</v>
      </c>
      <c r="X12" s="38">
        <f t="shared" si="2"/>
        <v>12500</v>
      </c>
      <c r="Y12" s="38"/>
      <c r="Z12" s="38">
        <f t="shared" si="3"/>
        <v>14600</v>
      </c>
      <c r="AA12" s="36"/>
      <c r="AB12" s="36" t="s">
        <v>103</v>
      </c>
      <c r="AC12" s="59">
        <v>42549</v>
      </c>
      <c r="AD12" s="36" t="s">
        <v>103</v>
      </c>
      <c r="AE12" s="59">
        <v>42550</v>
      </c>
      <c r="AF12" s="64">
        <v>2</v>
      </c>
      <c r="AG12" s="37">
        <v>13</v>
      </c>
    </row>
    <row r="13" spans="1:33" s="37" customFormat="1" ht="30">
      <c r="A13" s="52" t="s">
        <v>72</v>
      </c>
      <c r="B13" s="34"/>
      <c r="C13" s="34" t="s">
        <v>71</v>
      </c>
      <c r="D13" s="34"/>
      <c r="E13" s="43">
        <v>3163223642</v>
      </c>
      <c r="F13" s="34"/>
      <c r="G13" s="34" t="s">
        <v>73</v>
      </c>
      <c r="H13" s="51">
        <v>42544</v>
      </c>
      <c r="I13" s="51">
        <v>42544</v>
      </c>
      <c r="J13" s="63">
        <f t="shared" ca="1" si="0"/>
        <v>1</v>
      </c>
      <c r="K13" s="40">
        <v>1</v>
      </c>
      <c r="L13" s="40" t="s">
        <v>16</v>
      </c>
      <c r="M13" s="40">
        <v>16</v>
      </c>
      <c r="N13" s="40">
        <v>438</v>
      </c>
      <c r="O13" s="38">
        <v>200000</v>
      </c>
      <c r="P13" s="40" t="s">
        <v>77</v>
      </c>
      <c r="Q13" s="57"/>
      <c r="R13" s="61"/>
      <c r="S13" s="57"/>
      <c r="T13" s="57"/>
      <c r="U13" s="57"/>
      <c r="V13" s="38">
        <v>180000</v>
      </c>
      <c r="W13" s="38">
        <f t="shared" si="1"/>
        <v>4000</v>
      </c>
      <c r="X13" s="38">
        <f t="shared" si="2"/>
        <v>9000</v>
      </c>
      <c r="Y13" s="38"/>
      <c r="Z13" s="38">
        <f t="shared" si="3"/>
        <v>16000</v>
      </c>
      <c r="AA13" s="36"/>
      <c r="AB13" s="36" t="s">
        <v>103</v>
      </c>
      <c r="AC13" s="59">
        <v>42549</v>
      </c>
      <c r="AD13" s="36" t="s">
        <v>103</v>
      </c>
      <c r="AE13" s="59">
        <v>42550</v>
      </c>
      <c r="AF13" s="64">
        <v>2</v>
      </c>
      <c r="AG13" s="37">
        <v>14</v>
      </c>
    </row>
    <row r="14" spans="1:33" s="37" customFormat="1" ht="30">
      <c r="A14" s="52" t="s">
        <v>127</v>
      </c>
      <c r="B14" s="34"/>
      <c r="C14" s="34" t="s">
        <v>128</v>
      </c>
      <c r="D14" s="34"/>
      <c r="E14" s="43"/>
      <c r="F14" s="34"/>
      <c r="G14" s="41" t="s">
        <v>58</v>
      </c>
      <c r="H14" s="51">
        <v>42545</v>
      </c>
      <c r="I14" s="51">
        <v>42545</v>
      </c>
      <c r="J14" s="63">
        <f t="shared" ca="1" si="0"/>
        <v>1</v>
      </c>
      <c r="K14" s="40">
        <v>1</v>
      </c>
      <c r="L14" s="40" t="s">
        <v>16</v>
      </c>
      <c r="M14" s="40">
        <v>16</v>
      </c>
      <c r="N14" s="40">
        <v>443</v>
      </c>
      <c r="O14" s="38">
        <v>120000</v>
      </c>
      <c r="P14" s="40" t="s">
        <v>77</v>
      </c>
      <c r="Q14" s="57"/>
      <c r="R14" s="61"/>
      <c r="S14" s="57"/>
      <c r="T14" s="57"/>
      <c r="U14" s="50"/>
      <c r="V14" s="38">
        <v>100000</v>
      </c>
      <c r="W14" s="38">
        <f t="shared" si="1"/>
        <v>2400</v>
      </c>
      <c r="X14" s="38">
        <f t="shared" si="2"/>
        <v>5000</v>
      </c>
      <c r="Y14" s="38"/>
      <c r="Z14" s="38">
        <f t="shared" si="3"/>
        <v>17600</v>
      </c>
      <c r="AA14" s="36"/>
      <c r="AB14" s="36" t="s">
        <v>103</v>
      </c>
      <c r="AC14" s="59">
        <v>42549</v>
      </c>
      <c r="AD14" s="36" t="s">
        <v>103</v>
      </c>
      <c r="AE14" s="59">
        <v>42550</v>
      </c>
      <c r="AF14" s="64">
        <v>2</v>
      </c>
      <c r="AG14" s="37">
        <v>15</v>
      </c>
    </row>
    <row r="15" spans="1:33" s="37" customFormat="1" ht="28.5">
      <c r="A15" s="36" t="s">
        <v>85</v>
      </c>
      <c r="B15" s="36" t="s">
        <v>82</v>
      </c>
      <c r="C15" s="36" t="s">
        <v>83</v>
      </c>
      <c r="D15" s="36"/>
      <c r="E15" s="40" t="s">
        <v>84</v>
      </c>
      <c r="F15" s="55" t="s">
        <v>86</v>
      </c>
      <c r="G15" s="36" t="s">
        <v>87</v>
      </c>
      <c r="H15" s="51">
        <v>42550</v>
      </c>
      <c r="I15" s="51">
        <v>42550</v>
      </c>
      <c r="J15" s="63">
        <f t="shared" ca="1" si="0"/>
        <v>1</v>
      </c>
      <c r="K15" s="40">
        <v>1</v>
      </c>
      <c r="L15" s="40" t="s">
        <v>46</v>
      </c>
      <c r="M15" s="40">
        <v>40</v>
      </c>
      <c r="N15" s="40">
        <v>700</v>
      </c>
      <c r="O15" s="38">
        <v>550000</v>
      </c>
      <c r="P15" s="40" t="s">
        <v>77</v>
      </c>
      <c r="Q15" s="57">
        <v>550000</v>
      </c>
      <c r="R15" s="61">
        <v>42573</v>
      </c>
      <c r="S15" s="57"/>
      <c r="T15" s="57"/>
      <c r="U15" s="50"/>
      <c r="V15" s="38">
        <v>294922</v>
      </c>
      <c r="W15" s="38">
        <f t="shared" si="1"/>
        <v>11000</v>
      </c>
      <c r="X15" s="38">
        <v>0</v>
      </c>
      <c r="Y15" s="38"/>
      <c r="Z15" s="38">
        <f t="shared" si="3"/>
        <v>244078</v>
      </c>
      <c r="AA15" s="36"/>
      <c r="AB15" s="36" t="s">
        <v>103</v>
      </c>
      <c r="AC15" s="59">
        <v>42563</v>
      </c>
      <c r="AD15" s="36" t="s">
        <v>103</v>
      </c>
      <c r="AE15" s="59">
        <v>42578</v>
      </c>
      <c r="AF15" s="64">
        <v>1</v>
      </c>
      <c r="AG15" s="37">
        <v>16</v>
      </c>
    </row>
    <row r="16" spans="1:33" s="37" customFormat="1" ht="28.5">
      <c r="A16" s="36" t="s">
        <v>85</v>
      </c>
      <c r="B16" s="36" t="s">
        <v>82</v>
      </c>
      <c r="C16" s="36" t="s">
        <v>83</v>
      </c>
      <c r="D16" s="36"/>
      <c r="E16" s="40" t="s">
        <v>84</v>
      </c>
      <c r="F16" s="55" t="s">
        <v>86</v>
      </c>
      <c r="G16" s="36" t="s">
        <v>88</v>
      </c>
      <c r="H16" s="51">
        <v>42551</v>
      </c>
      <c r="I16" s="51">
        <v>42551</v>
      </c>
      <c r="J16" s="63">
        <f t="shared" ca="1" si="0"/>
        <v>1</v>
      </c>
      <c r="K16" s="40">
        <v>1</v>
      </c>
      <c r="L16" s="40" t="s">
        <v>46</v>
      </c>
      <c r="M16" s="40">
        <v>40</v>
      </c>
      <c r="N16" s="40">
        <v>700</v>
      </c>
      <c r="O16" s="38">
        <v>180000</v>
      </c>
      <c r="P16" s="40" t="s">
        <v>77</v>
      </c>
      <c r="Q16" s="57">
        <v>180000</v>
      </c>
      <c r="R16" s="50">
        <v>42573</v>
      </c>
      <c r="S16" s="57"/>
      <c r="T16" s="57"/>
      <c r="U16" s="50"/>
      <c r="V16" s="38">
        <v>93508</v>
      </c>
      <c r="W16" s="38">
        <f t="shared" si="1"/>
        <v>3600</v>
      </c>
      <c r="X16" s="38">
        <v>0</v>
      </c>
      <c r="Y16" s="38"/>
      <c r="Z16" s="38">
        <f t="shared" si="3"/>
        <v>82892</v>
      </c>
      <c r="AA16" s="36"/>
      <c r="AB16" s="36" t="s">
        <v>103</v>
      </c>
      <c r="AC16" s="59">
        <v>42563</v>
      </c>
      <c r="AD16" s="36" t="s">
        <v>103</v>
      </c>
      <c r="AE16" s="59">
        <v>42578</v>
      </c>
      <c r="AF16" s="64">
        <v>1</v>
      </c>
      <c r="AG16" s="37">
        <v>17</v>
      </c>
    </row>
    <row r="17" spans="1:33" s="37" customFormat="1" ht="30">
      <c r="A17" s="36" t="s">
        <v>90</v>
      </c>
      <c r="B17" s="36" t="s">
        <v>91</v>
      </c>
      <c r="C17" s="36" t="s">
        <v>92</v>
      </c>
      <c r="D17" s="36"/>
      <c r="E17" s="40">
        <v>3104239264</v>
      </c>
      <c r="F17" s="55" t="s">
        <v>98</v>
      </c>
      <c r="G17" s="36" t="s">
        <v>93</v>
      </c>
      <c r="H17" s="51">
        <v>42551</v>
      </c>
      <c r="I17" s="51">
        <v>42551</v>
      </c>
      <c r="J17" s="63">
        <f t="shared" ca="1" si="0"/>
        <v>1</v>
      </c>
      <c r="K17" s="40">
        <v>1</v>
      </c>
      <c r="L17" s="40" t="s">
        <v>52</v>
      </c>
      <c r="M17" s="40">
        <v>28</v>
      </c>
      <c r="N17" s="40">
        <v>2511</v>
      </c>
      <c r="O17" s="38">
        <v>180000</v>
      </c>
      <c r="P17" s="40" t="s">
        <v>77</v>
      </c>
      <c r="Q17" s="57">
        <v>80000</v>
      </c>
      <c r="R17" s="50">
        <v>42549</v>
      </c>
      <c r="S17" s="36" t="s">
        <v>77</v>
      </c>
      <c r="T17" s="57">
        <v>100000</v>
      </c>
      <c r="U17" s="50">
        <v>42550</v>
      </c>
      <c r="V17" s="38">
        <v>166666.66</v>
      </c>
      <c r="W17" s="38">
        <f t="shared" si="1"/>
        <v>3600</v>
      </c>
      <c r="X17" s="38">
        <f>V17*5%</f>
        <v>8333.3330000000005</v>
      </c>
      <c r="Y17" s="38"/>
      <c r="Z17" s="38">
        <f t="shared" si="3"/>
        <v>9733.3399999999965</v>
      </c>
      <c r="AA17" s="36"/>
      <c r="AB17" s="36" t="s">
        <v>103</v>
      </c>
      <c r="AC17" s="59">
        <v>42563</v>
      </c>
      <c r="AD17" s="36" t="s">
        <v>103</v>
      </c>
      <c r="AE17" s="59">
        <v>42578</v>
      </c>
      <c r="AF17" s="64">
        <v>2</v>
      </c>
      <c r="AG17" s="37">
        <v>19</v>
      </c>
    </row>
    <row r="18" spans="1:33" s="37" customFormat="1" ht="30">
      <c r="A18" s="36" t="s">
        <v>90</v>
      </c>
      <c r="B18" s="36" t="s">
        <v>91</v>
      </c>
      <c r="C18" s="36" t="s">
        <v>92</v>
      </c>
      <c r="D18" s="36"/>
      <c r="E18" s="40">
        <v>3104239264</v>
      </c>
      <c r="F18" s="55" t="s">
        <v>98</v>
      </c>
      <c r="G18" s="36" t="s">
        <v>93</v>
      </c>
      <c r="H18" s="51">
        <v>42551</v>
      </c>
      <c r="I18" s="51">
        <v>42551</v>
      </c>
      <c r="J18" s="63">
        <f t="shared" ca="1" si="0"/>
        <v>1</v>
      </c>
      <c r="K18" s="40">
        <v>1</v>
      </c>
      <c r="L18" s="40" t="s">
        <v>52</v>
      </c>
      <c r="M18" s="40">
        <v>28</v>
      </c>
      <c r="N18" s="40">
        <v>2563</v>
      </c>
      <c r="O18" s="38">
        <v>180000</v>
      </c>
      <c r="P18" s="40" t="s">
        <v>77</v>
      </c>
      <c r="Q18" s="57">
        <v>80000</v>
      </c>
      <c r="R18" s="50">
        <v>42549</v>
      </c>
      <c r="S18" s="36" t="s">
        <v>77</v>
      </c>
      <c r="T18" s="57">
        <v>100000</v>
      </c>
      <c r="U18" s="50">
        <v>42550</v>
      </c>
      <c r="V18" s="38">
        <v>166666.66</v>
      </c>
      <c r="W18" s="38">
        <f t="shared" si="1"/>
        <v>3600</v>
      </c>
      <c r="X18" s="38">
        <f>V18*5%</f>
        <v>8333.3330000000005</v>
      </c>
      <c r="Y18" s="38"/>
      <c r="Z18" s="38">
        <f t="shared" si="3"/>
        <v>9733.3399999999965</v>
      </c>
      <c r="AA18" s="36"/>
      <c r="AB18" s="36" t="s">
        <v>103</v>
      </c>
      <c r="AC18" s="59">
        <v>42563</v>
      </c>
      <c r="AD18" s="36" t="s">
        <v>103</v>
      </c>
      <c r="AE18" s="59">
        <v>42578</v>
      </c>
      <c r="AF18" s="64">
        <v>2</v>
      </c>
      <c r="AG18" s="37">
        <v>20</v>
      </c>
    </row>
    <row r="19" spans="1:33" s="37" customFormat="1" ht="30">
      <c r="A19" s="36" t="s">
        <v>90</v>
      </c>
      <c r="B19" s="36" t="s">
        <v>91</v>
      </c>
      <c r="C19" s="36" t="s">
        <v>92</v>
      </c>
      <c r="D19" s="36"/>
      <c r="E19" s="40">
        <v>3104239264</v>
      </c>
      <c r="F19" s="55" t="s">
        <v>98</v>
      </c>
      <c r="G19" s="36" t="s">
        <v>93</v>
      </c>
      <c r="H19" s="51">
        <v>42551</v>
      </c>
      <c r="I19" s="51">
        <v>42551</v>
      </c>
      <c r="J19" s="63">
        <f t="shared" ca="1" si="0"/>
        <v>1</v>
      </c>
      <c r="K19" s="40">
        <v>1</v>
      </c>
      <c r="L19" s="40" t="s">
        <v>52</v>
      </c>
      <c r="M19" s="40">
        <v>28</v>
      </c>
      <c r="N19" s="40">
        <v>1011</v>
      </c>
      <c r="O19" s="38">
        <v>180000</v>
      </c>
      <c r="P19" s="40" t="s">
        <v>77</v>
      </c>
      <c r="Q19" s="57">
        <v>80000</v>
      </c>
      <c r="R19" s="50">
        <v>42549</v>
      </c>
      <c r="S19" s="36" t="s">
        <v>77</v>
      </c>
      <c r="T19" s="57">
        <v>100000</v>
      </c>
      <c r="U19" s="50">
        <v>42550</v>
      </c>
      <c r="V19" s="38">
        <v>166666.66</v>
      </c>
      <c r="W19" s="38">
        <f t="shared" si="1"/>
        <v>3600</v>
      </c>
      <c r="X19" s="38">
        <f>V19*5%</f>
        <v>8333.3330000000005</v>
      </c>
      <c r="Y19" s="38"/>
      <c r="Z19" s="38">
        <f t="shared" si="3"/>
        <v>9733.3399999999965</v>
      </c>
      <c r="AA19" s="36"/>
      <c r="AB19" s="36" t="s">
        <v>103</v>
      </c>
      <c r="AC19" s="59">
        <v>42563</v>
      </c>
      <c r="AD19" s="36" t="s">
        <v>103</v>
      </c>
      <c r="AE19" s="59">
        <v>42578</v>
      </c>
      <c r="AF19" s="64">
        <v>2</v>
      </c>
      <c r="AG19" s="37">
        <v>21</v>
      </c>
    </row>
    <row r="20" spans="1:33" s="37" customFormat="1" ht="60">
      <c r="A20" s="36" t="s">
        <v>85</v>
      </c>
      <c r="B20" s="36" t="s">
        <v>82</v>
      </c>
      <c r="C20" s="36" t="s">
        <v>83</v>
      </c>
      <c r="D20" s="36"/>
      <c r="E20" s="40" t="s">
        <v>84</v>
      </c>
      <c r="F20" s="55" t="s">
        <v>86</v>
      </c>
      <c r="G20" s="36" t="s">
        <v>89</v>
      </c>
      <c r="H20" s="51">
        <v>42552</v>
      </c>
      <c r="I20" s="51">
        <v>42552</v>
      </c>
      <c r="J20" s="63">
        <f t="shared" ca="1" si="0"/>
        <v>1</v>
      </c>
      <c r="K20" s="40">
        <v>1</v>
      </c>
      <c r="L20" s="40" t="s">
        <v>46</v>
      </c>
      <c r="M20" s="40">
        <v>40</v>
      </c>
      <c r="N20" s="40">
        <v>700</v>
      </c>
      <c r="O20" s="38">
        <v>180000</v>
      </c>
      <c r="P20" s="40" t="s">
        <v>77</v>
      </c>
      <c r="Q20" s="57">
        <v>180000</v>
      </c>
      <c r="R20" s="50">
        <v>42573</v>
      </c>
      <c r="S20" s="57"/>
      <c r="T20" s="57"/>
      <c r="U20" s="50"/>
      <c r="V20" s="38">
        <v>93508</v>
      </c>
      <c r="W20" s="38">
        <f t="shared" si="1"/>
        <v>3600</v>
      </c>
      <c r="X20" s="38">
        <v>0</v>
      </c>
      <c r="Y20" s="38"/>
      <c r="Z20" s="38">
        <f t="shared" si="3"/>
        <v>82892</v>
      </c>
      <c r="AA20" s="66" t="s">
        <v>129</v>
      </c>
      <c r="AB20" s="36" t="s">
        <v>103</v>
      </c>
      <c r="AC20" s="59">
        <v>42563</v>
      </c>
      <c r="AD20" s="36" t="s">
        <v>103</v>
      </c>
      <c r="AE20" s="59">
        <v>42578</v>
      </c>
      <c r="AF20" s="64">
        <v>1</v>
      </c>
      <c r="AG20" s="37">
        <v>18</v>
      </c>
    </row>
    <row r="21" spans="1:33" s="37" customFormat="1" ht="30">
      <c r="A21" s="52" t="s">
        <v>38</v>
      </c>
      <c r="B21" s="36"/>
      <c r="C21" s="36" t="s">
        <v>39</v>
      </c>
      <c r="D21" s="36"/>
      <c r="E21" s="40" t="s">
        <v>97</v>
      </c>
      <c r="F21" s="41" t="s">
        <v>40</v>
      </c>
      <c r="G21" s="36" t="s">
        <v>41</v>
      </c>
      <c r="H21" s="42">
        <v>42553</v>
      </c>
      <c r="I21" s="42">
        <v>42553</v>
      </c>
      <c r="J21" s="63">
        <f t="shared" ca="1" si="0"/>
        <v>1</v>
      </c>
      <c r="K21" s="40">
        <v>2</v>
      </c>
      <c r="L21" s="40" t="s">
        <v>46</v>
      </c>
      <c r="M21" s="40">
        <v>40</v>
      </c>
      <c r="N21" s="40">
        <v>607</v>
      </c>
      <c r="O21" s="38">
        <v>1000000</v>
      </c>
      <c r="P21" s="40" t="s">
        <v>77</v>
      </c>
      <c r="Q21" s="57">
        <v>1000000</v>
      </c>
      <c r="R21" s="61"/>
      <c r="S21" s="57"/>
      <c r="T21" s="57"/>
      <c r="U21" s="57"/>
      <c r="V21" s="38">
        <v>850000</v>
      </c>
      <c r="W21" s="38">
        <f t="shared" si="1"/>
        <v>20000</v>
      </c>
      <c r="X21" s="38"/>
      <c r="Y21" s="38"/>
      <c r="Z21" s="38">
        <f t="shared" si="3"/>
        <v>130000</v>
      </c>
      <c r="AA21" s="36"/>
      <c r="AB21" s="36" t="s">
        <v>103</v>
      </c>
      <c r="AC21" s="59">
        <v>42563</v>
      </c>
      <c r="AD21" s="36" t="s">
        <v>103</v>
      </c>
      <c r="AE21" s="59">
        <v>42578</v>
      </c>
      <c r="AF21" s="64">
        <v>2</v>
      </c>
      <c r="AG21" s="37">
        <v>2</v>
      </c>
    </row>
    <row r="22" spans="1:33" s="37" customFormat="1" ht="30">
      <c r="A22" s="52" t="s">
        <v>38</v>
      </c>
      <c r="B22" s="36"/>
      <c r="C22" s="36" t="s">
        <v>39</v>
      </c>
      <c r="D22" s="36"/>
      <c r="E22" s="40" t="s">
        <v>97</v>
      </c>
      <c r="F22" s="41" t="s">
        <v>40</v>
      </c>
      <c r="G22" s="36" t="s">
        <v>41</v>
      </c>
      <c r="H22" s="42">
        <v>42553</v>
      </c>
      <c r="I22" s="42">
        <v>42553</v>
      </c>
      <c r="J22" s="63">
        <f t="shared" ca="1" si="0"/>
        <v>1</v>
      </c>
      <c r="K22" s="40">
        <v>2</v>
      </c>
      <c r="L22" s="40" t="s">
        <v>46</v>
      </c>
      <c r="M22" s="40">
        <v>40</v>
      </c>
      <c r="N22" s="40">
        <v>245</v>
      </c>
      <c r="O22" s="38">
        <v>1000000</v>
      </c>
      <c r="P22" s="40" t="s">
        <v>77</v>
      </c>
      <c r="Q22" s="57">
        <v>1000000</v>
      </c>
      <c r="R22" s="61">
        <v>42553</v>
      </c>
      <c r="S22" s="57"/>
      <c r="T22" s="57"/>
      <c r="U22" s="57"/>
      <c r="V22" s="38">
        <v>850000</v>
      </c>
      <c r="W22" s="38">
        <f t="shared" si="1"/>
        <v>20000</v>
      </c>
      <c r="X22" s="38"/>
      <c r="Y22" s="38"/>
      <c r="Z22" s="38">
        <f t="shared" si="3"/>
        <v>130000</v>
      </c>
      <c r="AA22" s="36"/>
      <c r="AB22" s="36" t="s">
        <v>103</v>
      </c>
      <c r="AC22" s="59">
        <v>42563</v>
      </c>
      <c r="AD22" s="36" t="s">
        <v>103</v>
      </c>
      <c r="AE22" s="59">
        <v>42578</v>
      </c>
      <c r="AF22" s="64">
        <v>2</v>
      </c>
      <c r="AG22" s="37">
        <v>3</v>
      </c>
    </row>
    <row r="23" spans="1:33" s="37" customFormat="1" ht="28.5">
      <c r="A23" s="52" t="s">
        <v>50</v>
      </c>
      <c r="B23" s="34" t="s">
        <v>54</v>
      </c>
      <c r="C23" s="34" t="s">
        <v>17</v>
      </c>
      <c r="D23" s="34"/>
      <c r="E23" s="43">
        <v>3116304563</v>
      </c>
      <c r="F23" s="34" t="s">
        <v>53</v>
      </c>
      <c r="G23" s="36" t="s">
        <v>51</v>
      </c>
      <c r="H23" s="42">
        <v>42553</v>
      </c>
      <c r="I23" s="42">
        <v>42555</v>
      </c>
      <c r="J23" s="63">
        <f t="shared" ca="1" si="0"/>
        <v>1</v>
      </c>
      <c r="K23" s="40">
        <v>3</v>
      </c>
      <c r="L23" s="40" t="s">
        <v>52</v>
      </c>
      <c r="M23" s="40">
        <v>27</v>
      </c>
      <c r="N23" s="40">
        <v>701</v>
      </c>
      <c r="O23" s="38">
        <v>1700000</v>
      </c>
      <c r="P23" s="40" t="s">
        <v>78</v>
      </c>
      <c r="Q23" s="57"/>
      <c r="R23" s="61"/>
      <c r="S23" s="57"/>
      <c r="T23" s="57"/>
      <c r="U23" s="57"/>
      <c r="V23" s="38">
        <v>767815</v>
      </c>
      <c r="W23" s="38">
        <f t="shared" si="1"/>
        <v>34000</v>
      </c>
      <c r="X23" s="38">
        <v>0</v>
      </c>
      <c r="Y23" s="38"/>
      <c r="Z23" s="38">
        <f t="shared" si="3"/>
        <v>898185</v>
      </c>
      <c r="AA23" s="36"/>
      <c r="AB23" s="36" t="s">
        <v>103</v>
      </c>
      <c r="AC23" s="59">
        <v>42563</v>
      </c>
      <c r="AD23" s="36" t="s">
        <v>103</v>
      </c>
      <c r="AE23" s="59">
        <v>42578</v>
      </c>
      <c r="AF23" s="64">
        <v>2</v>
      </c>
      <c r="AG23" s="37">
        <v>5</v>
      </c>
    </row>
    <row r="24" spans="1:33" s="37" customFormat="1" ht="28.5">
      <c r="A24" s="52" t="s">
        <v>50</v>
      </c>
      <c r="B24" s="34" t="s">
        <v>54</v>
      </c>
      <c r="C24" s="34" t="s">
        <v>17</v>
      </c>
      <c r="D24" s="34"/>
      <c r="E24" s="43">
        <v>3116304563</v>
      </c>
      <c r="F24" s="34" t="s">
        <v>53</v>
      </c>
      <c r="G24" s="36" t="s">
        <v>51</v>
      </c>
      <c r="H24" s="42">
        <v>42553</v>
      </c>
      <c r="I24" s="42">
        <v>42555</v>
      </c>
      <c r="J24" s="63">
        <f t="shared" ca="1" si="0"/>
        <v>1</v>
      </c>
      <c r="K24" s="40">
        <v>3</v>
      </c>
      <c r="L24" s="40" t="s">
        <v>52</v>
      </c>
      <c r="M24" s="40">
        <v>29</v>
      </c>
      <c r="N24" s="40">
        <v>506</v>
      </c>
      <c r="O24" s="38">
        <v>1700000</v>
      </c>
      <c r="P24" s="40" t="s">
        <v>78</v>
      </c>
      <c r="Q24" s="57">
        <v>1700000</v>
      </c>
      <c r="R24" s="61">
        <v>42559</v>
      </c>
      <c r="S24" s="57"/>
      <c r="T24" s="57"/>
      <c r="U24" s="57"/>
      <c r="V24" s="38">
        <v>1600000</v>
      </c>
      <c r="W24" s="38">
        <f t="shared" si="1"/>
        <v>34000</v>
      </c>
      <c r="X24" s="38">
        <f>V24*5%</f>
        <v>80000</v>
      </c>
      <c r="Y24" s="38"/>
      <c r="Z24" s="38">
        <f t="shared" si="3"/>
        <v>66000</v>
      </c>
      <c r="AA24" s="36"/>
      <c r="AB24" s="36" t="s">
        <v>103</v>
      </c>
      <c r="AC24" s="59">
        <v>42563</v>
      </c>
      <c r="AD24" s="36" t="s">
        <v>103</v>
      </c>
      <c r="AE24" s="59">
        <v>42578</v>
      </c>
      <c r="AF24" s="64">
        <v>2</v>
      </c>
      <c r="AG24" s="37">
        <v>6</v>
      </c>
    </row>
    <row r="25" spans="1:33" s="37" customFormat="1" ht="30">
      <c r="A25" s="36" t="s">
        <v>106</v>
      </c>
      <c r="B25" s="36"/>
      <c r="C25" s="36"/>
      <c r="D25" s="36"/>
      <c r="E25" s="40">
        <v>3113301026</v>
      </c>
      <c r="F25" s="36"/>
      <c r="G25" s="41" t="s">
        <v>58</v>
      </c>
      <c r="H25" s="42">
        <v>42559</v>
      </c>
      <c r="I25" s="42">
        <v>42559</v>
      </c>
      <c r="J25" s="63">
        <f t="shared" ca="1" si="0"/>
        <v>1</v>
      </c>
      <c r="K25" s="40">
        <v>1</v>
      </c>
      <c r="L25" s="40" t="s">
        <v>46</v>
      </c>
      <c r="M25" s="40">
        <v>40</v>
      </c>
      <c r="N25" s="40">
        <v>2057</v>
      </c>
      <c r="O25" s="38">
        <v>120000</v>
      </c>
      <c r="P25" s="40" t="s">
        <v>110</v>
      </c>
      <c r="Q25" s="57">
        <v>120000</v>
      </c>
      <c r="R25" s="61">
        <v>42559</v>
      </c>
      <c r="S25" s="57"/>
      <c r="T25" s="57"/>
      <c r="U25" s="57"/>
      <c r="V25" s="38">
        <v>120000</v>
      </c>
      <c r="W25" s="38">
        <f t="shared" si="1"/>
        <v>2400</v>
      </c>
      <c r="X25" s="38">
        <f>V25*5%</f>
        <v>6000</v>
      </c>
      <c r="Y25" s="36"/>
      <c r="Z25" s="38">
        <f t="shared" si="3"/>
        <v>3600</v>
      </c>
      <c r="AA25" s="36"/>
      <c r="AB25" s="36" t="s">
        <v>103</v>
      </c>
      <c r="AC25" s="59">
        <v>42563</v>
      </c>
      <c r="AD25" s="36" t="s">
        <v>103</v>
      </c>
      <c r="AE25" s="59">
        <v>42578</v>
      </c>
      <c r="AF25" s="64">
        <v>2</v>
      </c>
      <c r="AG25" s="37">
        <v>22</v>
      </c>
    </row>
    <row r="26" spans="1:33" s="37" customFormat="1" ht="30">
      <c r="A26" s="36" t="s">
        <v>107</v>
      </c>
      <c r="B26" s="36" t="s">
        <v>108</v>
      </c>
      <c r="C26" s="34" t="s">
        <v>65</v>
      </c>
      <c r="D26" s="34"/>
      <c r="E26" s="43" t="s">
        <v>61</v>
      </c>
      <c r="F26" s="55" t="s">
        <v>109</v>
      </c>
      <c r="G26" s="41" t="s">
        <v>58</v>
      </c>
      <c r="H26" s="42">
        <v>42560</v>
      </c>
      <c r="I26" s="42">
        <v>42560</v>
      </c>
      <c r="J26" s="63">
        <f t="shared" ca="1" si="0"/>
        <v>1</v>
      </c>
      <c r="K26" s="40">
        <v>1</v>
      </c>
      <c r="L26" s="40" t="s">
        <v>46</v>
      </c>
      <c r="M26" s="40">
        <v>40</v>
      </c>
      <c r="N26" s="40">
        <v>245</v>
      </c>
      <c r="O26" s="38">
        <v>220000</v>
      </c>
      <c r="P26" s="40" t="s">
        <v>77</v>
      </c>
      <c r="Q26" s="57">
        <v>220000</v>
      </c>
      <c r="R26" s="61">
        <v>42580</v>
      </c>
      <c r="S26" s="57"/>
      <c r="T26" s="57"/>
      <c r="U26" s="57"/>
      <c r="V26" s="38">
        <v>180000</v>
      </c>
      <c r="W26" s="38">
        <f t="shared" si="1"/>
        <v>4400</v>
      </c>
      <c r="X26" s="38">
        <f>V26*5%</f>
        <v>9000</v>
      </c>
      <c r="Y26" s="36"/>
      <c r="Z26" s="38">
        <f t="shared" si="3"/>
        <v>35600</v>
      </c>
      <c r="AA26" s="36"/>
      <c r="AB26" s="36" t="s">
        <v>103</v>
      </c>
      <c r="AC26" s="59">
        <v>42563</v>
      </c>
      <c r="AD26" s="36" t="s">
        <v>103</v>
      </c>
      <c r="AE26" s="59">
        <v>42578</v>
      </c>
      <c r="AF26" s="64">
        <v>2</v>
      </c>
      <c r="AG26" s="37">
        <v>23</v>
      </c>
    </row>
    <row r="27" spans="1:33" s="37" customFormat="1" ht="30">
      <c r="A27" s="36" t="s">
        <v>107</v>
      </c>
      <c r="B27" s="36" t="s">
        <v>108</v>
      </c>
      <c r="C27" s="34" t="s">
        <v>65</v>
      </c>
      <c r="D27" s="34"/>
      <c r="E27" s="43" t="s">
        <v>61</v>
      </c>
      <c r="F27" s="55" t="s">
        <v>109</v>
      </c>
      <c r="G27" s="41" t="s">
        <v>58</v>
      </c>
      <c r="H27" s="42">
        <v>42560</v>
      </c>
      <c r="I27" s="42">
        <v>42560</v>
      </c>
      <c r="J27" s="63">
        <f t="shared" ca="1" si="0"/>
        <v>1</v>
      </c>
      <c r="K27" s="40">
        <v>1</v>
      </c>
      <c r="L27" s="40" t="s">
        <v>16</v>
      </c>
      <c r="M27" s="40">
        <v>16</v>
      </c>
      <c r="N27" s="40">
        <v>466</v>
      </c>
      <c r="O27" s="38">
        <v>120000</v>
      </c>
      <c r="P27" s="40" t="s">
        <v>77</v>
      </c>
      <c r="Q27" s="57">
        <v>120000</v>
      </c>
      <c r="R27" s="61">
        <v>42580</v>
      </c>
      <c r="S27" s="57"/>
      <c r="T27" s="57"/>
      <c r="U27" s="57"/>
      <c r="V27" s="38">
        <v>100000</v>
      </c>
      <c r="W27" s="38">
        <f t="shared" si="1"/>
        <v>2400</v>
      </c>
      <c r="X27" s="38">
        <f>V27*5%</f>
        <v>5000</v>
      </c>
      <c r="Y27" s="36"/>
      <c r="Z27" s="38">
        <f t="shared" si="3"/>
        <v>17600</v>
      </c>
      <c r="AA27" s="36"/>
      <c r="AB27" s="36" t="s">
        <v>103</v>
      </c>
      <c r="AC27" s="59">
        <v>42563</v>
      </c>
      <c r="AD27" s="36" t="s">
        <v>103</v>
      </c>
      <c r="AE27" s="59">
        <v>42578</v>
      </c>
      <c r="AF27" s="64">
        <v>2</v>
      </c>
      <c r="AG27" s="37">
        <v>24</v>
      </c>
    </row>
    <row r="28" spans="1:33" s="37" customFormat="1" ht="60">
      <c r="A28" s="36" t="s">
        <v>113</v>
      </c>
      <c r="B28" s="36" t="s">
        <v>111</v>
      </c>
      <c r="C28" s="36" t="s">
        <v>112</v>
      </c>
      <c r="D28" s="36"/>
      <c r="E28" s="40">
        <v>3148801532</v>
      </c>
      <c r="F28" s="55" t="s">
        <v>114</v>
      </c>
      <c r="G28" s="36" t="s">
        <v>115</v>
      </c>
      <c r="H28" s="42">
        <v>42562</v>
      </c>
      <c r="I28" s="42">
        <v>42562</v>
      </c>
      <c r="J28" s="63">
        <f t="shared" ca="1" si="0"/>
        <v>1</v>
      </c>
      <c r="K28" s="40">
        <v>1</v>
      </c>
      <c r="L28" s="40" t="s">
        <v>52</v>
      </c>
      <c r="M28" s="40">
        <v>27</v>
      </c>
      <c r="N28" s="40">
        <v>701</v>
      </c>
      <c r="O28" s="38">
        <v>650000</v>
      </c>
      <c r="P28" s="40" t="s">
        <v>77</v>
      </c>
      <c r="Q28" s="57">
        <v>650000</v>
      </c>
      <c r="R28" s="61">
        <v>42563</v>
      </c>
      <c r="S28" s="57"/>
      <c r="T28" s="57"/>
      <c r="U28" s="57"/>
      <c r="V28" s="36">
        <v>500000</v>
      </c>
      <c r="W28" s="38">
        <f t="shared" si="1"/>
        <v>13000</v>
      </c>
      <c r="X28" s="38">
        <v>0</v>
      </c>
      <c r="Y28" s="56">
        <f>O28*4%</f>
        <v>26000</v>
      </c>
      <c r="Z28" s="38">
        <f>IF(O28=V28,X28-W28,O28-V28-W28-Y28)</f>
        <v>111000</v>
      </c>
      <c r="AA28" s="36" t="s">
        <v>116</v>
      </c>
      <c r="AB28" s="36" t="s">
        <v>103</v>
      </c>
      <c r="AC28" s="59">
        <v>42563</v>
      </c>
      <c r="AD28" s="36" t="s">
        <v>103</v>
      </c>
      <c r="AE28" s="59">
        <v>42578</v>
      </c>
      <c r="AF28" s="64">
        <v>2</v>
      </c>
      <c r="AG28" s="37">
        <v>25</v>
      </c>
    </row>
    <row r="29" spans="1:33" s="37" customFormat="1" ht="45">
      <c r="A29" s="36" t="s">
        <v>59</v>
      </c>
      <c r="B29" s="36" t="s">
        <v>60</v>
      </c>
      <c r="C29" s="34" t="s">
        <v>65</v>
      </c>
      <c r="D29" s="34"/>
      <c r="E29" s="43" t="s">
        <v>61</v>
      </c>
      <c r="F29" s="34" t="s">
        <v>62</v>
      </c>
      <c r="G29" s="36" t="s">
        <v>64</v>
      </c>
      <c r="H29" s="42">
        <v>42563</v>
      </c>
      <c r="I29" s="42">
        <v>42563</v>
      </c>
      <c r="J29" s="63">
        <f t="shared" ca="1" si="0"/>
        <v>1</v>
      </c>
      <c r="K29" s="40">
        <v>1</v>
      </c>
      <c r="L29" s="40" t="s">
        <v>46</v>
      </c>
      <c r="M29" s="40">
        <v>40</v>
      </c>
      <c r="N29" s="40">
        <v>1010</v>
      </c>
      <c r="O29" s="38">
        <v>550000</v>
      </c>
      <c r="P29" s="40" t="s">
        <v>77</v>
      </c>
      <c r="Q29" s="57">
        <v>550000</v>
      </c>
      <c r="R29" s="61">
        <v>42572</v>
      </c>
      <c r="S29" s="57"/>
      <c r="T29" s="57"/>
      <c r="U29" s="57"/>
      <c r="V29" s="38">
        <v>480000</v>
      </c>
      <c r="W29" s="38">
        <f t="shared" si="1"/>
        <v>11000</v>
      </c>
      <c r="X29" s="38">
        <v>0</v>
      </c>
      <c r="Y29" s="36"/>
      <c r="Z29" s="38">
        <f t="shared" ref="Z29:Z60" si="4">IF(O29=V29,X29-W29,O29-V29-W29)</f>
        <v>59000</v>
      </c>
      <c r="AA29" s="36"/>
      <c r="AB29" s="36" t="s">
        <v>103</v>
      </c>
      <c r="AC29" s="59">
        <v>42563</v>
      </c>
      <c r="AD29" s="36" t="s">
        <v>103</v>
      </c>
      <c r="AE29" s="59">
        <v>42578</v>
      </c>
      <c r="AF29" s="64">
        <v>2</v>
      </c>
      <c r="AG29" s="37">
        <v>26</v>
      </c>
    </row>
    <row r="30" spans="1:33" s="37" customFormat="1" ht="30">
      <c r="A30" s="36" t="s">
        <v>123</v>
      </c>
      <c r="B30" s="36" t="s">
        <v>119</v>
      </c>
      <c r="C30" s="36" t="s">
        <v>120</v>
      </c>
      <c r="D30" s="36"/>
      <c r="E30" s="40" t="s">
        <v>121</v>
      </c>
      <c r="F30" s="55" t="s">
        <v>122</v>
      </c>
      <c r="G30" s="36" t="s">
        <v>117</v>
      </c>
      <c r="H30" s="42">
        <v>42565</v>
      </c>
      <c r="I30" s="42">
        <v>42566</v>
      </c>
      <c r="J30" s="63">
        <f t="shared" ca="1" si="0"/>
        <v>1</v>
      </c>
      <c r="K30" s="40">
        <v>2</v>
      </c>
      <c r="L30" s="40" t="s">
        <v>118</v>
      </c>
      <c r="M30" s="40">
        <v>1</v>
      </c>
      <c r="N30" s="40">
        <v>17</v>
      </c>
      <c r="O30" s="38">
        <v>120000</v>
      </c>
      <c r="P30" s="40" t="s">
        <v>78</v>
      </c>
      <c r="Q30" s="57">
        <v>120000</v>
      </c>
      <c r="R30" s="61"/>
      <c r="S30" s="57"/>
      <c r="T30" s="57"/>
      <c r="U30" s="57"/>
      <c r="V30" s="38">
        <v>80000</v>
      </c>
      <c r="W30" s="38">
        <f t="shared" si="1"/>
        <v>2400</v>
      </c>
      <c r="X30" s="38">
        <f>V30*5%</f>
        <v>4000</v>
      </c>
      <c r="Y30" s="36"/>
      <c r="Z30" s="38">
        <f t="shared" si="4"/>
        <v>37600</v>
      </c>
      <c r="AA30" s="36"/>
      <c r="AB30" s="36" t="s">
        <v>103</v>
      </c>
      <c r="AC30" s="59">
        <v>42578</v>
      </c>
      <c r="AD30" s="36" t="s">
        <v>103</v>
      </c>
      <c r="AE30" s="59">
        <v>42578</v>
      </c>
      <c r="AF30" s="64">
        <v>2</v>
      </c>
      <c r="AG30" s="37">
        <v>27</v>
      </c>
    </row>
    <row r="31" spans="1:33" s="37" customFormat="1" ht="45">
      <c r="A31" s="36" t="s">
        <v>59</v>
      </c>
      <c r="B31" s="36" t="s">
        <v>60</v>
      </c>
      <c r="C31" s="34" t="s">
        <v>65</v>
      </c>
      <c r="D31" s="34"/>
      <c r="E31" s="43" t="s">
        <v>61</v>
      </c>
      <c r="F31" s="34" t="s">
        <v>62</v>
      </c>
      <c r="G31" s="41" t="s">
        <v>58</v>
      </c>
      <c r="H31" s="42">
        <v>42573</v>
      </c>
      <c r="I31" s="50">
        <v>42573</v>
      </c>
      <c r="J31" s="63">
        <f t="shared" ca="1" si="0"/>
        <v>1</v>
      </c>
      <c r="K31" s="40">
        <v>1</v>
      </c>
      <c r="L31" s="40" t="s">
        <v>16</v>
      </c>
      <c r="M31" s="40">
        <v>14</v>
      </c>
      <c r="N31" s="40">
        <v>478</v>
      </c>
      <c r="O31" s="38">
        <v>100000</v>
      </c>
      <c r="P31" s="40" t="s">
        <v>77</v>
      </c>
      <c r="Q31" s="57">
        <v>100000</v>
      </c>
      <c r="R31" s="61">
        <v>42580</v>
      </c>
      <c r="S31" s="57"/>
      <c r="T31" s="57"/>
      <c r="U31" s="57"/>
      <c r="V31" s="38">
        <v>80000</v>
      </c>
      <c r="W31" s="38">
        <f t="shared" si="1"/>
        <v>2000</v>
      </c>
      <c r="X31" s="38">
        <f>V31*5%</f>
        <v>4000</v>
      </c>
      <c r="Y31" s="36"/>
      <c r="Z31" s="38">
        <f t="shared" si="4"/>
        <v>18000</v>
      </c>
      <c r="AA31" s="36"/>
      <c r="AB31" s="36" t="s">
        <v>103</v>
      </c>
      <c r="AC31" s="59">
        <v>42578</v>
      </c>
      <c r="AD31" s="36" t="s">
        <v>103</v>
      </c>
      <c r="AE31" s="59">
        <v>42578</v>
      </c>
      <c r="AF31" s="64">
        <v>2</v>
      </c>
      <c r="AG31" s="37">
        <v>29</v>
      </c>
    </row>
    <row r="32" spans="1:33" s="37" customFormat="1" ht="28.5">
      <c r="A32" s="36" t="s">
        <v>130</v>
      </c>
      <c r="B32" s="36" t="s">
        <v>131</v>
      </c>
      <c r="C32" s="36" t="s">
        <v>132</v>
      </c>
      <c r="D32" s="36"/>
      <c r="E32" s="40">
        <v>3127783990</v>
      </c>
      <c r="F32" s="55" t="s">
        <v>133</v>
      </c>
      <c r="G32" s="36" t="s">
        <v>134</v>
      </c>
      <c r="H32" s="50">
        <v>42574</v>
      </c>
      <c r="I32" s="50">
        <v>42574</v>
      </c>
      <c r="J32" s="63">
        <f t="shared" ca="1" si="0"/>
        <v>1</v>
      </c>
      <c r="K32" s="40">
        <v>1</v>
      </c>
      <c r="L32" s="40" t="s">
        <v>52</v>
      </c>
      <c r="M32" s="40">
        <v>27</v>
      </c>
      <c r="N32" s="40">
        <v>701</v>
      </c>
      <c r="O32" s="38">
        <v>330000</v>
      </c>
      <c r="P32" s="40" t="s">
        <v>77</v>
      </c>
      <c r="Q32" s="57">
        <v>330000</v>
      </c>
      <c r="R32" s="50">
        <v>42573</v>
      </c>
      <c r="S32" s="57"/>
      <c r="T32" s="57"/>
      <c r="U32" s="57"/>
      <c r="V32" s="38">
        <v>197292</v>
      </c>
      <c r="W32" s="38">
        <f t="shared" si="1"/>
        <v>6600</v>
      </c>
      <c r="X32" s="38">
        <v>0</v>
      </c>
      <c r="Y32" s="36"/>
      <c r="Z32" s="38">
        <f t="shared" si="4"/>
        <v>126108</v>
      </c>
      <c r="AA32" s="36"/>
      <c r="AB32" s="36" t="s">
        <v>103</v>
      </c>
      <c r="AC32" s="59">
        <v>42578</v>
      </c>
      <c r="AD32" s="36" t="s">
        <v>103</v>
      </c>
      <c r="AE32" s="59">
        <v>42578</v>
      </c>
      <c r="AF32" s="64">
        <v>2</v>
      </c>
      <c r="AG32" s="37">
        <v>30</v>
      </c>
    </row>
    <row r="33" spans="1:33" s="37" customFormat="1" ht="30">
      <c r="A33" s="36" t="s">
        <v>135</v>
      </c>
      <c r="B33" s="36" t="s">
        <v>136</v>
      </c>
      <c r="C33" s="36" t="s">
        <v>137</v>
      </c>
      <c r="D33" s="36"/>
      <c r="E33" s="40" t="s">
        <v>138</v>
      </c>
      <c r="F33" s="55" t="s">
        <v>139</v>
      </c>
      <c r="G33" s="36" t="s">
        <v>140</v>
      </c>
      <c r="H33" s="50">
        <v>42577</v>
      </c>
      <c r="I33" s="50">
        <v>42579</v>
      </c>
      <c r="J33" s="63">
        <f t="shared" ca="1" si="0"/>
        <v>1</v>
      </c>
      <c r="K33" s="40">
        <v>3</v>
      </c>
      <c r="L33" s="40" t="s">
        <v>141</v>
      </c>
      <c r="M33" s="40">
        <v>9</v>
      </c>
      <c r="N33" s="40"/>
      <c r="O33" s="38">
        <v>1700000</v>
      </c>
      <c r="P33" s="40" t="s">
        <v>78</v>
      </c>
      <c r="Q33" s="57">
        <v>1700000</v>
      </c>
      <c r="R33" s="61">
        <v>42579</v>
      </c>
      <c r="S33" s="57"/>
      <c r="T33" s="57"/>
      <c r="U33" s="57"/>
      <c r="V33" s="38">
        <v>1550000</v>
      </c>
      <c r="W33" s="38">
        <f t="shared" ref="W33:W64" si="5">O33*3%</f>
        <v>51000</v>
      </c>
      <c r="X33" s="38">
        <f>V33*5%</f>
        <v>77500</v>
      </c>
      <c r="Y33" s="36"/>
      <c r="Z33" s="38">
        <f t="shared" si="4"/>
        <v>99000</v>
      </c>
      <c r="AA33" s="36"/>
      <c r="AB33" s="36" t="s">
        <v>103</v>
      </c>
      <c r="AC33" s="59">
        <v>42590</v>
      </c>
      <c r="AD33" s="36" t="s">
        <v>103</v>
      </c>
      <c r="AE33" s="59">
        <v>42613</v>
      </c>
      <c r="AF33" s="64">
        <v>2</v>
      </c>
      <c r="AG33" s="37">
        <v>31</v>
      </c>
    </row>
    <row r="34" spans="1:33" s="37" customFormat="1" ht="28.5">
      <c r="A34" s="36" t="s">
        <v>142</v>
      </c>
      <c r="B34" s="36"/>
      <c r="C34" s="36" t="s">
        <v>143</v>
      </c>
      <c r="D34" s="36"/>
      <c r="E34" s="40">
        <v>3163410829</v>
      </c>
      <c r="F34" s="55" t="s">
        <v>157</v>
      </c>
      <c r="G34" s="36" t="s">
        <v>144</v>
      </c>
      <c r="H34" s="50">
        <v>42580</v>
      </c>
      <c r="I34" s="50">
        <v>42580</v>
      </c>
      <c r="J34" s="63">
        <f t="shared" ca="1" si="0"/>
        <v>1</v>
      </c>
      <c r="K34" s="40">
        <v>1</v>
      </c>
      <c r="L34" s="40" t="s">
        <v>16</v>
      </c>
      <c r="M34" s="40">
        <v>14</v>
      </c>
      <c r="N34" s="40">
        <v>478</v>
      </c>
      <c r="O34" s="38">
        <v>250000</v>
      </c>
      <c r="P34" s="40" t="s">
        <v>77</v>
      </c>
      <c r="Q34" s="57">
        <v>250000</v>
      </c>
      <c r="R34" s="61">
        <v>42580</v>
      </c>
      <c r="S34" s="57"/>
      <c r="T34" s="57"/>
      <c r="U34" s="57"/>
      <c r="V34" s="38">
        <v>240000</v>
      </c>
      <c r="W34" s="38">
        <f t="shared" si="5"/>
        <v>7500</v>
      </c>
      <c r="X34" s="38">
        <f>V34*5%</f>
        <v>12000</v>
      </c>
      <c r="Y34" s="36"/>
      <c r="Z34" s="38">
        <f t="shared" si="4"/>
        <v>2500</v>
      </c>
      <c r="AA34" s="36"/>
      <c r="AB34" s="36" t="s">
        <v>103</v>
      </c>
      <c r="AC34" s="59">
        <v>42590</v>
      </c>
      <c r="AD34" s="36" t="s">
        <v>103</v>
      </c>
      <c r="AE34" s="59">
        <v>42613</v>
      </c>
      <c r="AF34" s="64">
        <v>2</v>
      </c>
      <c r="AG34" s="37">
        <v>32</v>
      </c>
    </row>
    <row r="35" spans="1:33" s="37" customFormat="1" ht="30">
      <c r="A35" s="36" t="s">
        <v>145</v>
      </c>
      <c r="B35" s="36" t="s">
        <v>146</v>
      </c>
      <c r="C35" s="36" t="s">
        <v>147</v>
      </c>
      <c r="D35" s="36"/>
      <c r="E35" s="40">
        <v>3146786100</v>
      </c>
      <c r="F35" s="36"/>
      <c r="G35" s="36" t="s">
        <v>148</v>
      </c>
      <c r="H35" s="50">
        <v>42580</v>
      </c>
      <c r="I35" s="50">
        <v>42580</v>
      </c>
      <c r="J35" s="63">
        <f t="shared" ca="1" si="0"/>
        <v>1</v>
      </c>
      <c r="K35" s="40">
        <v>1</v>
      </c>
      <c r="L35" s="40" t="s">
        <v>46</v>
      </c>
      <c r="M35" s="40">
        <v>40</v>
      </c>
      <c r="N35" s="40">
        <v>700</v>
      </c>
      <c r="O35" s="38">
        <v>550000</v>
      </c>
      <c r="P35" s="40" t="s">
        <v>77</v>
      </c>
      <c r="Q35" s="57">
        <v>550000</v>
      </c>
      <c r="R35" s="61">
        <v>42580</v>
      </c>
      <c r="S35" s="57"/>
      <c r="T35" s="57"/>
      <c r="U35" s="57"/>
      <c r="V35" s="56">
        <f>O35-(O35*25%)</f>
        <v>412500</v>
      </c>
      <c r="W35" s="38">
        <f t="shared" si="5"/>
        <v>16500</v>
      </c>
      <c r="X35" s="38">
        <v>0</v>
      </c>
      <c r="Y35" s="36"/>
      <c r="Z35" s="38">
        <f t="shared" si="4"/>
        <v>121000</v>
      </c>
      <c r="AA35" s="36"/>
      <c r="AB35" s="36" t="s">
        <v>103</v>
      </c>
      <c r="AC35" s="59">
        <v>42590</v>
      </c>
      <c r="AD35" s="36" t="s">
        <v>103</v>
      </c>
      <c r="AE35" s="59">
        <v>42613</v>
      </c>
      <c r="AF35" s="64">
        <v>1</v>
      </c>
      <c r="AG35" s="37">
        <v>33</v>
      </c>
    </row>
    <row r="36" spans="1:33" s="37" customFormat="1" ht="30">
      <c r="A36" s="36" t="s">
        <v>124</v>
      </c>
      <c r="B36" s="36"/>
      <c r="C36" s="36" t="s">
        <v>125</v>
      </c>
      <c r="D36" s="36"/>
      <c r="E36" s="40">
        <v>3125705520</v>
      </c>
      <c r="F36" s="36"/>
      <c r="G36" s="36" t="s">
        <v>126</v>
      </c>
      <c r="H36" s="42">
        <v>42581</v>
      </c>
      <c r="I36" s="42">
        <v>42581</v>
      </c>
      <c r="J36" s="63">
        <f t="shared" ref="J36:J67" ca="1" si="6">IF(I36&lt;$A$1,1,0)</f>
        <v>1</v>
      </c>
      <c r="K36" s="40">
        <v>1</v>
      </c>
      <c r="L36" s="40" t="s">
        <v>46</v>
      </c>
      <c r="M36" s="40">
        <v>40</v>
      </c>
      <c r="N36" s="40" t="s">
        <v>149</v>
      </c>
      <c r="O36" s="38">
        <v>220000</v>
      </c>
      <c r="P36" s="40" t="s">
        <v>77</v>
      </c>
      <c r="Q36" s="57">
        <v>110000</v>
      </c>
      <c r="R36" s="61">
        <v>42572</v>
      </c>
      <c r="S36" s="57"/>
      <c r="T36" s="57">
        <v>110000</v>
      </c>
      <c r="U36" s="57"/>
      <c r="V36" s="38">
        <v>200000</v>
      </c>
      <c r="W36" s="38">
        <f t="shared" si="5"/>
        <v>6600</v>
      </c>
      <c r="X36" s="38">
        <f>V36*5%</f>
        <v>10000</v>
      </c>
      <c r="Y36" s="36"/>
      <c r="Z36" s="38">
        <f t="shared" si="4"/>
        <v>13400</v>
      </c>
      <c r="AA36" s="36"/>
      <c r="AB36" s="36" t="s">
        <v>103</v>
      </c>
      <c r="AC36" s="59">
        <v>42590</v>
      </c>
      <c r="AD36" s="36" t="s">
        <v>103</v>
      </c>
      <c r="AE36" s="59">
        <v>42613</v>
      </c>
      <c r="AF36" s="64">
        <v>2</v>
      </c>
      <c r="AG36" s="37">
        <v>28</v>
      </c>
    </row>
    <row r="37" spans="1:33" s="37" customFormat="1" ht="30">
      <c r="A37" s="36" t="s">
        <v>150</v>
      </c>
      <c r="B37" s="36" t="s">
        <v>151</v>
      </c>
      <c r="C37" s="36" t="s">
        <v>152</v>
      </c>
      <c r="D37" s="36"/>
      <c r="E37" s="40">
        <v>3137921779</v>
      </c>
      <c r="F37" s="55" t="s">
        <v>153</v>
      </c>
      <c r="G37" s="36" t="s">
        <v>154</v>
      </c>
      <c r="H37" s="50">
        <v>42583</v>
      </c>
      <c r="I37" s="50">
        <v>42583</v>
      </c>
      <c r="J37" s="63">
        <f t="shared" ca="1" si="6"/>
        <v>1</v>
      </c>
      <c r="K37" s="40">
        <v>1</v>
      </c>
      <c r="L37" s="40" t="s">
        <v>52</v>
      </c>
      <c r="M37" s="40">
        <v>27</v>
      </c>
      <c r="N37" s="40">
        <v>701</v>
      </c>
      <c r="O37" s="38">
        <v>440000</v>
      </c>
      <c r="P37" s="40" t="s">
        <v>155</v>
      </c>
      <c r="Q37" s="57">
        <v>220000</v>
      </c>
      <c r="R37" s="61">
        <v>42581</v>
      </c>
      <c r="S37" s="57" t="s">
        <v>155</v>
      </c>
      <c r="T37" s="57">
        <v>220000</v>
      </c>
      <c r="U37" s="61">
        <v>42583</v>
      </c>
      <c r="V37" s="56">
        <v>216652</v>
      </c>
      <c r="W37" s="38">
        <f t="shared" si="5"/>
        <v>13200</v>
      </c>
      <c r="X37" s="38">
        <v>0</v>
      </c>
      <c r="Y37" s="71"/>
      <c r="Z37" s="38">
        <f t="shared" si="4"/>
        <v>210148</v>
      </c>
      <c r="AA37" s="36" t="s">
        <v>156</v>
      </c>
      <c r="AB37" s="36" t="s">
        <v>103</v>
      </c>
      <c r="AC37" s="59">
        <v>42590</v>
      </c>
      <c r="AD37" s="36" t="s">
        <v>103</v>
      </c>
      <c r="AE37" s="59">
        <v>42613</v>
      </c>
      <c r="AF37" s="64">
        <v>1</v>
      </c>
      <c r="AG37" s="37">
        <v>34</v>
      </c>
    </row>
    <row r="38" spans="1:33" s="37" customFormat="1" ht="30">
      <c r="A38" s="36" t="s">
        <v>123</v>
      </c>
      <c r="B38" s="36" t="s">
        <v>119</v>
      </c>
      <c r="C38" s="36" t="s">
        <v>120</v>
      </c>
      <c r="D38" s="36"/>
      <c r="E38" s="40" t="s">
        <v>121</v>
      </c>
      <c r="F38" s="55" t="s">
        <v>122</v>
      </c>
      <c r="G38" s="36" t="s">
        <v>158</v>
      </c>
      <c r="H38" s="50">
        <v>42583</v>
      </c>
      <c r="I38" s="50">
        <v>42583</v>
      </c>
      <c r="J38" s="63">
        <f t="shared" ca="1" si="6"/>
        <v>1</v>
      </c>
      <c r="K38" s="40">
        <v>1</v>
      </c>
      <c r="L38" s="40" t="s">
        <v>159</v>
      </c>
      <c r="M38" s="40">
        <v>4</v>
      </c>
      <c r="N38" s="40" t="s">
        <v>149</v>
      </c>
      <c r="O38" s="38">
        <v>250000</v>
      </c>
      <c r="P38" s="40" t="s">
        <v>78</v>
      </c>
      <c r="Q38" s="57">
        <v>250000</v>
      </c>
      <c r="R38" s="61">
        <v>42647</v>
      </c>
      <c r="S38" s="57"/>
      <c r="T38" s="57"/>
      <c r="U38" s="61"/>
      <c r="V38" s="38">
        <v>200000</v>
      </c>
      <c r="W38" s="38">
        <f t="shared" si="5"/>
        <v>7500</v>
      </c>
      <c r="X38" s="38">
        <v>0</v>
      </c>
      <c r="Y38" s="36"/>
      <c r="Z38" s="38">
        <f t="shared" si="4"/>
        <v>42500</v>
      </c>
      <c r="AA38" s="36" t="s">
        <v>160</v>
      </c>
      <c r="AB38" s="36" t="s">
        <v>103</v>
      </c>
      <c r="AC38" s="59">
        <v>42590</v>
      </c>
      <c r="AD38" s="36" t="s">
        <v>103</v>
      </c>
      <c r="AE38" s="59">
        <v>42613</v>
      </c>
      <c r="AF38" s="64">
        <v>2</v>
      </c>
      <c r="AG38" s="37">
        <v>35</v>
      </c>
    </row>
    <row r="39" spans="1:33" s="37" customFormat="1" ht="30">
      <c r="A39" s="36" t="s">
        <v>163</v>
      </c>
      <c r="B39" s="36"/>
      <c r="C39" s="36" t="s">
        <v>164</v>
      </c>
      <c r="D39" s="36"/>
      <c r="E39" s="40">
        <v>3294536</v>
      </c>
      <c r="F39" s="36"/>
      <c r="G39" s="41" t="s">
        <v>58</v>
      </c>
      <c r="H39" s="51">
        <v>42585</v>
      </c>
      <c r="I39" s="51">
        <v>42585</v>
      </c>
      <c r="J39" s="63">
        <f t="shared" ca="1" si="6"/>
        <v>1</v>
      </c>
      <c r="K39" s="40">
        <v>1</v>
      </c>
      <c r="L39" s="40" t="s">
        <v>46</v>
      </c>
      <c r="M39" s="40">
        <v>20</v>
      </c>
      <c r="N39" s="40">
        <v>608</v>
      </c>
      <c r="O39" s="38">
        <v>200000</v>
      </c>
      <c r="P39" s="40" t="s">
        <v>77</v>
      </c>
      <c r="Q39" s="57">
        <v>200000</v>
      </c>
      <c r="R39" s="42">
        <v>42585</v>
      </c>
      <c r="S39" s="57"/>
      <c r="T39" s="57"/>
      <c r="U39" s="61"/>
      <c r="V39" s="38">
        <v>200000</v>
      </c>
      <c r="W39" s="38">
        <f t="shared" si="5"/>
        <v>6000</v>
      </c>
      <c r="X39" s="38">
        <f>V39*5%</f>
        <v>10000</v>
      </c>
      <c r="Y39" s="36"/>
      <c r="Z39" s="38">
        <f t="shared" si="4"/>
        <v>4000</v>
      </c>
      <c r="AA39" s="36"/>
      <c r="AB39" s="36" t="s">
        <v>103</v>
      </c>
      <c r="AC39" s="59">
        <v>42590</v>
      </c>
      <c r="AD39" s="36" t="s">
        <v>103</v>
      </c>
      <c r="AE39" s="59">
        <v>42613</v>
      </c>
      <c r="AF39" s="64">
        <v>2</v>
      </c>
      <c r="AG39" s="37">
        <v>36</v>
      </c>
    </row>
    <row r="40" spans="1:33" s="37" customFormat="1" ht="30">
      <c r="A40" s="36" t="s">
        <v>165</v>
      </c>
      <c r="B40" s="36"/>
      <c r="C40" s="36" t="s">
        <v>166</v>
      </c>
      <c r="D40" s="36"/>
      <c r="E40" s="40">
        <v>3317518</v>
      </c>
      <c r="F40" s="36"/>
      <c r="G40" s="36" t="s">
        <v>167</v>
      </c>
      <c r="H40" s="51">
        <v>42587</v>
      </c>
      <c r="I40" s="51">
        <v>42587</v>
      </c>
      <c r="J40" s="63">
        <f t="shared" ca="1" si="6"/>
        <v>1</v>
      </c>
      <c r="K40" s="40">
        <v>1</v>
      </c>
      <c r="L40" s="40" t="s">
        <v>46</v>
      </c>
      <c r="M40" s="40">
        <v>40</v>
      </c>
      <c r="N40" s="40">
        <v>245</v>
      </c>
      <c r="O40" s="38">
        <v>150000</v>
      </c>
      <c r="P40" s="40" t="s">
        <v>77</v>
      </c>
      <c r="Q40" s="57">
        <v>75000</v>
      </c>
      <c r="R40" s="61"/>
      <c r="S40" s="57" t="s">
        <v>77</v>
      </c>
      <c r="T40" s="57">
        <v>75000</v>
      </c>
      <c r="U40" s="61"/>
      <c r="V40" s="38">
        <v>150000</v>
      </c>
      <c r="W40" s="38">
        <f t="shared" si="5"/>
        <v>4500</v>
      </c>
      <c r="X40" s="38">
        <f>V40*5%</f>
        <v>7500</v>
      </c>
      <c r="Y40" s="36"/>
      <c r="Z40" s="38">
        <f t="shared" si="4"/>
        <v>3000</v>
      </c>
      <c r="AA40" s="36"/>
      <c r="AB40" s="36" t="s">
        <v>103</v>
      </c>
      <c r="AC40" s="59">
        <v>42590</v>
      </c>
      <c r="AD40" s="36" t="s">
        <v>103</v>
      </c>
      <c r="AE40" s="59">
        <v>42613</v>
      </c>
      <c r="AF40" s="64">
        <v>2</v>
      </c>
      <c r="AG40" s="37">
        <v>37</v>
      </c>
    </row>
    <row r="41" spans="1:33" s="37" customFormat="1" ht="30">
      <c r="A41" s="36" t="s">
        <v>123</v>
      </c>
      <c r="B41" s="36" t="s">
        <v>119</v>
      </c>
      <c r="C41" s="36" t="s">
        <v>120</v>
      </c>
      <c r="D41" s="36"/>
      <c r="E41" s="40" t="s">
        <v>121</v>
      </c>
      <c r="F41" s="55" t="s">
        <v>122</v>
      </c>
      <c r="G41" s="36" t="s">
        <v>168</v>
      </c>
      <c r="H41" s="51">
        <v>42587</v>
      </c>
      <c r="I41" s="51">
        <v>42588</v>
      </c>
      <c r="J41" s="63">
        <f t="shared" ca="1" si="6"/>
        <v>1</v>
      </c>
      <c r="K41" s="40">
        <v>2</v>
      </c>
      <c r="L41" s="40" t="s">
        <v>52</v>
      </c>
      <c r="M41" s="40">
        <v>27</v>
      </c>
      <c r="N41" s="40">
        <v>701</v>
      </c>
      <c r="O41" s="38">
        <v>450000</v>
      </c>
      <c r="P41" s="40" t="s">
        <v>78</v>
      </c>
      <c r="Q41" s="57">
        <v>450000</v>
      </c>
      <c r="R41" s="61">
        <v>42647</v>
      </c>
      <c r="S41" s="57"/>
      <c r="T41" s="57"/>
      <c r="U41" s="61"/>
      <c r="V41" s="56">
        <v>172748</v>
      </c>
      <c r="W41" s="38">
        <f t="shared" si="5"/>
        <v>13500</v>
      </c>
      <c r="X41" s="38">
        <v>0</v>
      </c>
      <c r="Y41" s="36"/>
      <c r="Z41" s="38">
        <f t="shared" si="4"/>
        <v>263752</v>
      </c>
      <c r="AA41" s="36"/>
      <c r="AB41" s="36" t="s">
        <v>103</v>
      </c>
      <c r="AC41" s="59">
        <v>42590</v>
      </c>
      <c r="AD41" s="36" t="s">
        <v>103</v>
      </c>
      <c r="AE41" s="59">
        <v>42613</v>
      </c>
      <c r="AF41" s="64">
        <v>2</v>
      </c>
      <c r="AG41" s="37">
        <v>38</v>
      </c>
    </row>
    <row r="42" spans="1:33" s="37" customFormat="1" ht="45">
      <c r="A42" s="36" t="s">
        <v>174</v>
      </c>
      <c r="B42" s="36"/>
      <c r="C42" s="36" t="s">
        <v>177</v>
      </c>
      <c r="D42" s="36"/>
      <c r="E42" s="40">
        <v>3127670232</v>
      </c>
      <c r="F42" s="55" t="s">
        <v>178</v>
      </c>
      <c r="G42" s="36" t="s">
        <v>175</v>
      </c>
      <c r="H42" s="42">
        <v>42593</v>
      </c>
      <c r="I42" s="42">
        <v>42593</v>
      </c>
      <c r="J42" s="63">
        <f t="shared" ca="1" si="6"/>
        <v>1</v>
      </c>
      <c r="K42" s="40">
        <v>1</v>
      </c>
      <c r="L42" s="40" t="s">
        <v>16</v>
      </c>
      <c r="M42" s="40">
        <v>14</v>
      </c>
      <c r="N42" s="40">
        <v>478</v>
      </c>
      <c r="O42" s="38">
        <v>550000</v>
      </c>
      <c r="P42" s="40" t="s">
        <v>78</v>
      </c>
      <c r="Q42" s="57">
        <v>300000</v>
      </c>
      <c r="R42" s="61">
        <v>42592</v>
      </c>
      <c r="S42" s="57" t="s">
        <v>176</v>
      </c>
      <c r="T42" s="57">
        <v>250000</v>
      </c>
      <c r="U42" s="61"/>
      <c r="V42" s="38">
        <v>480000</v>
      </c>
      <c r="W42" s="38">
        <f t="shared" si="5"/>
        <v>16500</v>
      </c>
      <c r="X42" s="38">
        <f>V42*5%</f>
        <v>24000</v>
      </c>
      <c r="Y42" s="36"/>
      <c r="Z42" s="38">
        <f t="shared" si="4"/>
        <v>53500</v>
      </c>
      <c r="AA42" s="36"/>
      <c r="AB42" s="36" t="s">
        <v>103</v>
      </c>
      <c r="AC42" s="59">
        <v>42598</v>
      </c>
      <c r="AD42" s="36" t="s">
        <v>103</v>
      </c>
      <c r="AE42" s="59">
        <v>42613</v>
      </c>
      <c r="AF42" s="64">
        <v>2</v>
      </c>
      <c r="AG42" s="37">
        <v>40</v>
      </c>
    </row>
    <row r="43" spans="1:33" s="37" customFormat="1" ht="30">
      <c r="A43" s="36" t="s">
        <v>169</v>
      </c>
      <c r="B43" s="36"/>
      <c r="C43" s="36" t="s">
        <v>173</v>
      </c>
      <c r="D43" s="36"/>
      <c r="E43" s="40" t="s">
        <v>171</v>
      </c>
      <c r="F43" s="36"/>
      <c r="G43" s="36" t="s">
        <v>170</v>
      </c>
      <c r="H43" s="42">
        <v>42595</v>
      </c>
      <c r="I43" s="42">
        <v>42595</v>
      </c>
      <c r="J43" s="63">
        <f t="shared" ca="1" si="6"/>
        <v>1</v>
      </c>
      <c r="K43" s="40">
        <v>1</v>
      </c>
      <c r="L43" s="40" t="s">
        <v>52</v>
      </c>
      <c r="M43" s="40">
        <v>27</v>
      </c>
      <c r="N43" s="40">
        <v>701</v>
      </c>
      <c r="O43" s="38">
        <v>400000</v>
      </c>
      <c r="P43" s="40" t="s">
        <v>77</v>
      </c>
      <c r="Q43" s="57">
        <v>200000</v>
      </c>
      <c r="R43" s="61">
        <v>42592</v>
      </c>
      <c r="S43" s="57" t="s">
        <v>77</v>
      </c>
      <c r="T43" s="57">
        <v>200000</v>
      </c>
      <c r="U43" s="61">
        <v>42594</v>
      </c>
      <c r="V43" s="56">
        <v>227692</v>
      </c>
      <c r="W43" s="38">
        <f t="shared" si="5"/>
        <v>12000</v>
      </c>
      <c r="X43" s="38">
        <v>0</v>
      </c>
      <c r="Y43" s="36"/>
      <c r="Z43" s="38">
        <f t="shared" si="4"/>
        <v>160308</v>
      </c>
      <c r="AA43" s="36"/>
      <c r="AB43" s="36" t="s">
        <v>103</v>
      </c>
      <c r="AC43" s="59">
        <v>42598</v>
      </c>
      <c r="AD43" s="36" t="s">
        <v>103</v>
      </c>
      <c r="AE43" s="59">
        <v>42613</v>
      </c>
      <c r="AF43" s="64">
        <v>2</v>
      </c>
      <c r="AG43" s="37">
        <v>39</v>
      </c>
    </row>
    <row r="44" spans="1:33" s="37" customFormat="1" ht="75">
      <c r="A44" s="36" t="s">
        <v>179</v>
      </c>
      <c r="B44" s="36"/>
      <c r="C44" s="36"/>
      <c r="D44" s="36"/>
      <c r="E44" s="40"/>
      <c r="F44" s="36"/>
      <c r="G44" s="36" t="s">
        <v>180</v>
      </c>
      <c r="H44" s="42">
        <v>42595</v>
      </c>
      <c r="I44" s="42">
        <v>42597</v>
      </c>
      <c r="J44" s="63">
        <f t="shared" ca="1" si="6"/>
        <v>1</v>
      </c>
      <c r="K44" s="40">
        <v>3</v>
      </c>
      <c r="L44" s="40" t="s">
        <v>46</v>
      </c>
      <c r="M44" s="40">
        <v>40</v>
      </c>
      <c r="N44" s="40">
        <v>243</v>
      </c>
      <c r="O44" s="38">
        <v>2000000</v>
      </c>
      <c r="P44" s="40" t="s">
        <v>77</v>
      </c>
      <c r="Q44" s="57">
        <v>1000000</v>
      </c>
      <c r="R44" s="61"/>
      <c r="S44" s="57" t="s">
        <v>77</v>
      </c>
      <c r="T44" s="57">
        <v>1000000</v>
      </c>
      <c r="U44" s="61">
        <v>42593</v>
      </c>
      <c r="V44" s="38">
        <v>1800000</v>
      </c>
      <c r="W44" s="38">
        <f t="shared" si="5"/>
        <v>60000</v>
      </c>
      <c r="X44" s="38">
        <f>V44*5%</f>
        <v>90000</v>
      </c>
      <c r="Y44" s="36"/>
      <c r="Z44" s="38">
        <f t="shared" si="4"/>
        <v>140000</v>
      </c>
      <c r="AA44" s="36" t="s">
        <v>299</v>
      </c>
      <c r="AB44" s="36" t="s">
        <v>103</v>
      </c>
      <c r="AC44" s="59">
        <v>42598</v>
      </c>
      <c r="AD44" s="36" t="s">
        <v>103</v>
      </c>
      <c r="AE44" s="59">
        <v>42613</v>
      </c>
      <c r="AF44" s="64">
        <v>1</v>
      </c>
      <c r="AG44" s="37">
        <v>41</v>
      </c>
    </row>
    <row r="45" spans="1:33" s="37" customFormat="1" ht="45">
      <c r="A45" s="36" t="s">
        <v>184</v>
      </c>
      <c r="B45" s="36"/>
      <c r="C45" s="36" t="s">
        <v>189</v>
      </c>
      <c r="D45" s="36"/>
      <c r="E45" s="36" t="s">
        <v>185</v>
      </c>
      <c r="F45" s="36"/>
      <c r="G45" s="36" t="s">
        <v>186</v>
      </c>
      <c r="H45" s="42">
        <v>42596</v>
      </c>
      <c r="I45" s="42">
        <v>42596</v>
      </c>
      <c r="J45" s="63">
        <f t="shared" ca="1" si="6"/>
        <v>1</v>
      </c>
      <c r="K45" s="40">
        <v>1</v>
      </c>
      <c r="L45" s="40" t="s">
        <v>16</v>
      </c>
      <c r="M45" s="40">
        <v>16</v>
      </c>
      <c r="N45" s="40">
        <v>473</v>
      </c>
      <c r="O45" s="38">
        <v>250000</v>
      </c>
      <c r="P45" s="75" t="s">
        <v>187</v>
      </c>
      <c r="Q45" s="57">
        <v>250000</v>
      </c>
      <c r="R45" s="61"/>
      <c r="S45" s="57"/>
      <c r="T45" s="57"/>
      <c r="U45" s="57"/>
      <c r="V45" s="38">
        <v>250000</v>
      </c>
      <c r="W45" s="38">
        <f t="shared" si="5"/>
        <v>7500</v>
      </c>
      <c r="X45" s="38">
        <f>V45*5%</f>
        <v>12500</v>
      </c>
      <c r="Y45" s="36"/>
      <c r="Z45" s="38">
        <f t="shared" si="4"/>
        <v>5000</v>
      </c>
      <c r="AA45" s="36"/>
      <c r="AB45" s="36" t="s">
        <v>103</v>
      </c>
      <c r="AC45" s="59">
        <v>42598</v>
      </c>
      <c r="AD45" s="36" t="s">
        <v>103</v>
      </c>
      <c r="AE45" s="59">
        <v>42613</v>
      </c>
      <c r="AF45" s="64">
        <v>2</v>
      </c>
      <c r="AG45" s="37">
        <v>43</v>
      </c>
    </row>
    <row r="46" spans="1:33" s="37" customFormat="1" ht="45">
      <c r="A46" s="36" t="s">
        <v>184</v>
      </c>
      <c r="B46" s="36"/>
      <c r="C46" s="36" t="s">
        <v>189</v>
      </c>
      <c r="D46" s="36"/>
      <c r="E46" s="36" t="s">
        <v>185</v>
      </c>
      <c r="F46" s="36"/>
      <c r="G46" s="36" t="s">
        <v>186</v>
      </c>
      <c r="H46" s="42">
        <v>42596</v>
      </c>
      <c r="I46" s="42">
        <v>42596</v>
      </c>
      <c r="J46" s="63">
        <f t="shared" ca="1" si="6"/>
        <v>1</v>
      </c>
      <c r="K46" s="40">
        <v>1</v>
      </c>
      <c r="L46" s="40" t="s">
        <v>16</v>
      </c>
      <c r="M46" s="40">
        <v>16</v>
      </c>
      <c r="N46" s="40">
        <v>417</v>
      </c>
      <c r="O46" s="38">
        <v>250000</v>
      </c>
      <c r="P46" s="40" t="s">
        <v>188</v>
      </c>
      <c r="Q46" s="57">
        <v>250000</v>
      </c>
      <c r="R46" s="61"/>
      <c r="S46" s="57"/>
      <c r="T46" s="57"/>
      <c r="U46" s="57"/>
      <c r="V46" s="38">
        <v>250000</v>
      </c>
      <c r="W46" s="38">
        <f t="shared" si="5"/>
        <v>7500</v>
      </c>
      <c r="X46" s="38">
        <f>V46*5%</f>
        <v>12500</v>
      </c>
      <c r="Y46" s="36"/>
      <c r="Z46" s="38">
        <f t="shared" si="4"/>
        <v>5000</v>
      </c>
      <c r="AA46" s="36"/>
      <c r="AB46" s="36" t="s">
        <v>103</v>
      </c>
      <c r="AC46" s="59">
        <v>42598</v>
      </c>
      <c r="AD46" s="36" t="s">
        <v>103</v>
      </c>
      <c r="AE46" s="59">
        <v>42613</v>
      </c>
      <c r="AF46" s="64">
        <v>2</v>
      </c>
      <c r="AG46" s="37">
        <v>44</v>
      </c>
    </row>
    <row r="47" spans="1:33" s="37" customFormat="1" ht="28.5">
      <c r="A47" s="52" t="s">
        <v>181</v>
      </c>
      <c r="B47" s="36"/>
      <c r="C47" s="36"/>
      <c r="D47" s="36"/>
      <c r="E47" s="40">
        <v>3155095732</v>
      </c>
      <c r="F47" s="36"/>
      <c r="G47" s="36" t="s">
        <v>182</v>
      </c>
      <c r="H47" s="42">
        <v>42599</v>
      </c>
      <c r="I47" s="42">
        <v>42599</v>
      </c>
      <c r="J47" s="63">
        <f t="shared" ca="1" si="6"/>
        <v>1</v>
      </c>
      <c r="K47" s="40">
        <v>1</v>
      </c>
      <c r="L47" s="40" t="s">
        <v>183</v>
      </c>
      <c r="M47" s="40">
        <v>10</v>
      </c>
      <c r="N47" s="40"/>
      <c r="O47" s="38">
        <v>350000</v>
      </c>
      <c r="P47" s="40" t="s">
        <v>77</v>
      </c>
      <c r="Q47" s="57">
        <v>350000</v>
      </c>
      <c r="R47" s="61">
        <v>42598</v>
      </c>
      <c r="S47" s="57"/>
      <c r="T47" s="57"/>
      <c r="U47" s="57"/>
      <c r="V47" s="38">
        <v>330000</v>
      </c>
      <c r="W47" s="38">
        <f t="shared" si="5"/>
        <v>10500</v>
      </c>
      <c r="X47" s="38">
        <v>0</v>
      </c>
      <c r="Y47" s="36"/>
      <c r="Z47" s="38">
        <f t="shared" si="4"/>
        <v>9500</v>
      </c>
      <c r="AA47" s="36"/>
      <c r="AB47" s="36" t="s">
        <v>103</v>
      </c>
      <c r="AC47" s="59">
        <v>42605</v>
      </c>
      <c r="AD47" s="36" t="s">
        <v>103</v>
      </c>
      <c r="AE47" s="59">
        <v>42613</v>
      </c>
      <c r="AF47" s="64">
        <v>2</v>
      </c>
      <c r="AG47" s="37">
        <v>42</v>
      </c>
    </row>
    <row r="48" spans="1:33" s="37" customFormat="1" ht="30">
      <c r="A48" s="36" t="s">
        <v>190</v>
      </c>
      <c r="B48" s="36"/>
      <c r="C48" s="36" t="s">
        <v>197</v>
      </c>
      <c r="D48" s="36"/>
      <c r="E48" s="40">
        <v>3122986199</v>
      </c>
      <c r="F48" s="36"/>
      <c r="G48" s="36" t="s">
        <v>191</v>
      </c>
      <c r="H48" s="42">
        <v>42600</v>
      </c>
      <c r="I48" s="42">
        <v>42600</v>
      </c>
      <c r="J48" s="63">
        <f t="shared" ca="1" si="6"/>
        <v>1</v>
      </c>
      <c r="K48" s="40">
        <v>1</v>
      </c>
      <c r="L48" s="40" t="s">
        <v>52</v>
      </c>
      <c r="M48" s="40">
        <v>30</v>
      </c>
      <c r="N48" s="40">
        <v>506</v>
      </c>
      <c r="O48" s="38">
        <v>280000</v>
      </c>
      <c r="P48" s="40" t="s">
        <v>77</v>
      </c>
      <c r="Q48" s="57">
        <v>280000</v>
      </c>
      <c r="R48" s="61">
        <v>42600</v>
      </c>
      <c r="S48" s="57"/>
      <c r="T48" s="57"/>
      <c r="U48" s="57"/>
      <c r="V48" s="38">
        <v>230000</v>
      </c>
      <c r="W48" s="38">
        <f t="shared" si="5"/>
        <v>8400</v>
      </c>
      <c r="X48" s="38">
        <v>0</v>
      </c>
      <c r="Y48" s="36"/>
      <c r="Z48" s="38">
        <f t="shared" si="4"/>
        <v>41600</v>
      </c>
      <c r="AA48" s="36"/>
      <c r="AB48" s="36" t="s">
        <v>103</v>
      </c>
      <c r="AC48" s="59">
        <v>42605</v>
      </c>
      <c r="AD48" s="36" t="s">
        <v>103</v>
      </c>
      <c r="AE48" s="59">
        <v>42613</v>
      </c>
      <c r="AF48" s="64">
        <v>2</v>
      </c>
      <c r="AG48" s="37">
        <v>45</v>
      </c>
    </row>
    <row r="49" spans="1:33" s="37" customFormat="1" ht="30">
      <c r="A49" s="36" t="s">
        <v>190</v>
      </c>
      <c r="B49" s="36"/>
      <c r="C49" s="36" t="s">
        <v>197</v>
      </c>
      <c r="D49" s="36"/>
      <c r="E49" s="40">
        <v>3122986199</v>
      </c>
      <c r="F49" s="36"/>
      <c r="G49" s="36" t="s">
        <v>198</v>
      </c>
      <c r="H49" s="42">
        <v>42602</v>
      </c>
      <c r="I49" s="42">
        <v>42602</v>
      </c>
      <c r="J49" s="63">
        <f t="shared" ca="1" si="6"/>
        <v>1</v>
      </c>
      <c r="K49" s="40">
        <v>1</v>
      </c>
      <c r="L49" s="40" t="s">
        <v>52</v>
      </c>
      <c r="M49" s="40">
        <v>20</v>
      </c>
      <c r="N49" s="40">
        <v>1047</v>
      </c>
      <c r="O49" s="38">
        <v>370000</v>
      </c>
      <c r="P49" s="40" t="s">
        <v>77</v>
      </c>
      <c r="Q49" s="57">
        <v>370000</v>
      </c>
      <c r="R49" s="61">
        <v>42601</v>
      </c>
      <c r="S49" s="57"/>
      <c r="T49" s="57"/>
      <c r="U49" s="57"/>
      <c r="V49" s="38">
        <v>300000</v>
      </c>
      <c r="W49" s="38">
        <f t="shared" si="5"/>
        <v>11100</v>
      </c>
      <c r="X49" s="38">
        <v>0</v>
      </c>
      <c r="Y49" s="36"/>
      <c r="Z49" s="38">
        <f t="shared" si="4"/>
        <v>58900</v>
      </c>
      <c r="AA49" s="36"/>
      <c r="AB49" s="36" t="s">
        <v>103</v>
      </c>
      <c r="AC49" s="59">
        <v>42605</v>
      </c>
      <c r="AD49" s="36" t="s">
        <v>103</v>
      </c>
      <c r="AE49" s="59">
        <v>42613</v>
      </c>
      <c r="AF49" s="64">
        <v>2</v>
      </c>
      <c r="AG49" s="37">
        <v>45</v>
      </c>
    </row>
    <row r="50" spans="1:33" s="37" customFormat="1" ht="30">
      <c r="A50" s="36" t="s">
        <v>192</v>
      </c>
      <c r="B50" s="36" t="s">
        <v>193</v>
      </c>
      <c r="C50" s="36" t="s">
        <v>194</v>
      </c>
      <c r="D50" s="36"/>
      <c r="E50" s="40" t="s">
        <v>195</v>
      </c>
      <c r="F50" s="36"/>
      <c r="G50" s="36" t="s">
        <v>196</v>
      </c>
      <c r="H50" s="42">
        <v>42603</v>
      </c>
      <c r="I50" s="42">
        <v>42603</v>
      </c>
      <c r="J50" s="63">
        <f t="shared" ca="1" si="6"/>
        <v>1</v>
      </c>
      <c r="K50" s="40">
        <v>1</v>
      </c>
      <c r="L50" s="40" t="s">
        <v>46</v>
      </c>
      <c r="M50" s="40">
        <v>40</v>
      </c>
      <c r="N50" s="40">
        <v>700</v>
      </c>
      <c r="O50" s="38">
        <v>700000</v>
      </c>
      <c r="P50" s="40" t="s">
        <v>77</v>
      </c>
      <c r="Q50" s="57">
        <v>1350000</v>
      </c>
      <c r="R50" s="61">
        <v>42600</v>
      </c>
      <c r="S50" s="40" t="s">
        <v>77</v>
      </c>
      <c r="T50" s="57">
        <v>1350000</v>
      </c>
      <c r="U50" s="61">
        <v>42602</v>
      </c>
      <c r="V50" s="56">
        <v>351175</v>
      </c>
      <c r="W50" s="38">
        <f t="shared" si="5"/>
        <v>21000</v>
      </c>
      <c r="X50" s="38">
        <v>0</v>
      </c>
      <c r="Y50" s="36"/>
      <c r="Z50" s="38">
        <f t="shared" si="4"/>
        <v>327825</v>
      </c>
      <c r="AA50" s="36"/>
      <c r="AB50" s="36" t="s">
        <v>103</v>
      </c>
      <c r="AC50" s="59">
        <v>42605</v>
      </c>
      <c r="AD50" s="36" t="s">
        <v>103</v>
      </c>
      <c r="AE50" s="59">
        <v>42613</v>
      </c>
      <c r="AF50" s="64">
        <v>2</v>
      </c>
      <c r="AG50" s="37">
        <v>46</v>
      </c>
    </row>
    <row r="51" spans="1:33" s="37" customFormat="1" ht="30">
      <c r="A51" s="36" t="s">
        <v>192</v>
      </c>
      <c r="B51" s="36" t="s">
        <v>193</v>
      </c>
      <c r="C51" s="36" t="s">
        <v>194</v>
      </c>
      <c r="D51" s="36"/>
      <c r="E51" s="40" t="s">
        <v>195</v>
      </c>
      <c r="F51" s="36"/>
      <c r="G51" s="36" t="s">
        <v>196</v>
      </c>
      <c r="H51" s="42">
        <v>42603</v>
      </c>
      <c r="I51" s="42">
        <v>42603</v>
      </c>
      <c r="J51" s="63">
        <f t="shared" ca="1" si="6"/>
        <v>1</v>
      </c>
      <c r="K51" s="40">
        <v>1</v>
      </c>
      <c r="L51" s="40" t="s">
        <v>46</v>
      </c>
      <c r="M51" s="40">
        <v>40</v>
      </c>
      <c r="N51" s="40">
        <v>607</v>
      </c>
      <c r="O51" s="38">
        <v>700000</v>
      </c>
      <c r="P51" s="40" t="s">
        <v>77</v>
      </c>
      <c r="Q51" s="57" t="s">
        <v>204</v>
      </c>
      <c r="R51" s="57" t="s">
        <v>204</v>
      </c>
      <c r="S51" s="57"/>
      <c r="T51" s="57"/>
      <c r="U51" s="57"/>
      <c r="V51" s="38">
        <v>600000</v>
      </c>
      <c r="W51" s="38">
        <f t="shared" si="5"/>
        <v>21000</v>
      </c>
      <c r="X51" s="38">
        <v>0</v>
      </c>
      <c r="Y51" s="36"/>
      <c r="Z51" s="38">
        <f t="shared" si="4"/>
        <v>79000</v>
      </c>
      <c r="AA51" s="36"/>
      <c r="AB51" s="36" t="s">
        <v>103</v>
      </c>
      <c r="AC51" s="59">
        <v>42605</v>
      </c>
      <c r="AD51" s="36" t="s">
        <v>103</v>
      </c>
      <c r="AE51" s="59">
        <v>42613</v>
      </c>
      <c r="AF51" s="64">
        <v>2</v>
      </c>
      <c r="AG51" s="37">
        <v>46</v>
      </c>
    </row>
    <row r="52" spans="1:33" s="37" customFormat="1" ht="30">
      <c r="A52" s="36" t="s">
        <v>192</v>
      </c>
      <c r="B52" s="36" t="s">
        <v>193</v>
      </c>
      <c r="C52" s="36" t="s">
        <v>194</v>
      </c>
      <c r="D52" s="36"/>
      <c r="E52" s="40" t="s">
        <v>195</v>
      </c>
      <c r="F52" s="36"/>
      <c r="G52" s="36" t="s">
        <v>196</v>
      </c>
      <c r="H52" s="42">
        <v>42603</v>
      </c>
      <c r="I52" s="42">
        <v>42603</v>
      </c>
      <c r="J52" s="63">
        <f t="shared" ca="1" si="6"/>
        <v>1</v>
      </c>
      <c r="K52" s="40">
        <v>1</v>
      </c>
      <c r="L52" s="40" t="s">
        <v>46</v>
      </c>
      <c r="M52" s="40">
        <v>40</v>
      </c>
      <c r="N52" s="40">
        <v>245</v>
      </c>
      <c r="O52" s="38">
        <v>700000</v>
      </c>
      <c r="P52" s="40" t="s">
        <v>77</v>
      </c>
      <c r="Q52" s="57" t="s">
        <v>204</v>
      </c>
      <c r="R52" s="57" t="s">
        <v>204</v>
      </c>
      <c r="S52" s="57"/>
      <c r="T52" s="57"/>
      <c r="U52" s="57"/>
      <c r="V52" s="38">
        <v>600000</v>
      </c>
      <c r="W52" s="38">
        <f t="shared" si="5"/>
        <v>21000</v>
      </c>
      <c r="X52" s="38">
        <v>0</v>
      </c>
      <c r="Y52" s="36"/>
      <c r="Z52" s="38">
        <f t="shared" si="4"/>
        <v>79000</v>
      </c>
      <c r="AA52" s="36"/>
      <c r="AB52" s="36" t="s">
        <v>103</v>
      </c>
      <c r="AC52" s="59">
        <v>42605</v>
      </c>
      <c r="AD52" s="36" t="s">
        <v>103</v>
      </c>
      <c r="AE52" s="59">
        <v>42613</v>
      </c>
      <c r="AF52" s="64">
        <v>2</v>
      </c>
      <c r="AG52" s="37">
        <v>46</v>
      </c>
    </row>
    <row r="53" spans="1:33" s="37" customFormat="1" ht="30">
      <c r="A53" s="36" t="s">
        <v>192</v>
      </c>
      <c r="B53" s="36" t="s">
        <v>193</v>
      </c>
      <c r="C53" s="36" t="s">
        <v>194</v>
      </c>
      <c r="D53" s="36"/>
      <c r="E53" s="40" t="s">
        <v>195</v>
      </c>
      <c r="F53" s="36"/>
      <c r="G53" s="36" t="s">
        <v>196</v>
      </c>
      <c r="H53" s="42">
        <v>42603</v>
      </c>
      <c r="I53" s="42">
        <v>42603</v>
      </c>
      <c r="J53" s="63">
        <f t="shared" ca="1" si="6"/>
        <v>1</v>
      </c>
      <c r="K53" s="40">
        <v>1</v>
      </c>
      <c r="L53" s="40" t="s">
        <v>52</v>
      </c>
      <c r="M53" s="40">
        <v>40</v>
      </c>
      <c r="N53" s="40">
        <v>701</v>
      </c>
      <c r="O53" s="38">
        <v>600000</v>
      </c>
      <c r="P53" s="40" t="s">
        <v>77</v>
      </c>
      <c r="Q53" s="57" t="s">
        <v>204</v>
      </c>
      <c r="R53" s="57" t="s">
        <v>204</v>
      </c>
      <c r="S53" s="57"/>
      <c r="T53" s="57"/>
      <c r="U53" s="57"/>
      <c r="V53" s="56">
        <v>244460</v>
      </c>
      <c r="W53" s="38">
        <f t="shared" si="5"/>
        <v>18000</v>
      </c>
      <c r="X53" s="38">
        <v>0</v>
      </c>
      <c r="Y53" s="36"/>
      <c r="Z53" s="38">
        <f t="shared" si="4"/>
        <v>337540</v>
      </c>
      <c r="AA53" s="36"/>
      <c r="AB53" s="36" t="s">
        <v>103</v>
      </c>
      <c r="AC53" s="59">
        <v>42605</v>
      </c>
      <c r="AD53" s="36" t="s">
        <v>103</v>
      </c>
      <c r="AE53" s="59">
        <v>42613</v>
      </c>
      <c r="AF53" s="64">
        <v>2</v>
      </c>
      <c r="AG53" s="37">
        <v>46</v>
      </c>
    </row>
    <row r="54" spans="1:33" s="37" customFormat="1" ht="45">
      <c r="A54" s="36" t="s">
        <v>59</v>
      </c>
      <c r="B54" s="36" t="s">
        <v>60</v>
      </c>
      <c r="C54" s="34" t="s">
        <v>65</v>
      </c>
      <c r="D54" s="34"/>
      <c r="E54" s="43" t="s">
        <v>61</v>
      </c>
      <c r="F54" s="34" t="s">
        <v>62</v>
      </c>
      <c r="G54" s="41" t="s">
        <v>58</v>
      </c>
      <c r="H54" s="42">
        <v>42605</v>
      </c>
      <c r="I54" s="42">
        <v>42605</v>
      </c>
      <c r="J54" s="63">
        <f t="shared" ca="1" si="6"/>
        <v>1</v>
      </c>
      <c r="K54" s="40">
        <v>1</v>
      </c>
      <c r="L54" s="40" t="s">
        <v>52</v>
      </c>
      <c r="M54" s="40">
        <v>27</v>
      </c>
      <c r="N54" s="40">
        <v>701</v>
      </c>
      <c r="O54" s="38">
        <v>140000</v>
      </c>
      <c r="P54" s="40" t="s">
        <v>77</v>
      </c>
      <c r="Q54" s="57">
        <v>140000</v>
      </c>
      <c r="R54" s="61">
        <v>42618</v>
      </c>
      <c r="S54" s="57"/>
      <c r="T54" s="57"/>
      <c r="U54" s="57"/>
      <c r="V54" s="56">
        <v>54540</v>
      </c>
      <c r="W54" s="38">
        <f t="shared" si="5"/>
        <v>4200</v>
      </c>
      <c r="X54" s="38">
        <v>0</v>
      </c>
      <c r="Y54" s="36"/>
      <c r="Z54" s="38">
        <f t="shared" si="4"/>
        <v>81260</v>
      </c>
      <c r="AA54" s="36"/>
      <c r="AB54" s="36" t="s">
        <v>103</v>
      </c>
      <c r="AC54" s="59">
        <v>42605</v>
      </c>
      <c r="AD54" s="36" t="s">
        <v>103</v>
      </c>
      <c r="AE54" s="59">
        <v>42613</v>
      </c>
      <c r="AF54" s="64">
        <v>2</v>
      </c>
      <c r="AG54" s="37">
        <v>51</v>
      </c>
    </row>
    <row r="55" spans="1:33" s="37" customFormat="1" ht="30">
      <c r="A55" s="36" t="s">
        <v>200</v>
      </c>
      <c r="B55" s="36"/>
      <c r="C55" s="36" t="s">
        <v>201</v>
      </c>
      <c r="D55" s="36"/>
      <c r="E55" s="40">
        <v>3113230063</v>
      </c>
      <c r="F55" s="36"/>
      <c r="G55" s="36" t="s">
        <v>202</v>
      </c>
      <c r="H55" s="42">
        <v>42607</v>
      </c>
      <c r="I55" s="42">
        <v>42607</v>
      </c>
      <c r="J55" s="63">
        <f t="shared" ca="1" si="6"/>
        <v>1</v>
      </c>
      <c r="K55" s="40">
        <v>1</v>
      </c>
      <c r="L55" s="40" t="s">
        <v>52</v>
      </c>
      <c r="M55" s="40">
        <v>27</v>
      </c>
      <c r="N55" s="40">
        <v>701</v>
      </c>
      <c r="O55" s="38">
        <v>250000</v>
      </c>
      <c r="P55" s="40" t="s">
        <v>77</v>
      </c>
      <c r="Q55" s="57">
        <v>250000</v>
      </c>
      <c r="R55" s="61">
        <v>42605</v>
      </c>
      <c r="S55" s="57"/>
      <c r="T55" s="57"/>
      <c r="U55" s="57"/>
      <c r="V55" s="56">
        <v>157644</v>
      </c>
      <c r="W55" s="38">
        <f t="shared" si="5"/>
        <v>7500</v>
      </c>
      <c r="X55" s="38">
        <v>0</v>
      </c>
      <c r="Y55" s="36"/>
      <c r="Z55" s="38">
        <f t="shared" si="4"/>
        <v>84856</v>
      </c>
      <c r="AA55" s="36"/>
      <c r="AB55" s="36" t="s">
        <v>103</v>
      </c>
      <c r="AC55" s="59">
        <v>42637</v>
      </c>
      <c r="AD55" s="36" t="s">
        <v>103</v>
      </c>
      <c r="AE55" s="59">
        <v>42613</v>
      </c>
      <c r="AF55" s="64">
        <v>1</v>
      </c>
      <c r="AG55" s="37">
        <v>52</v>
      </c>
    </row>
    <row r="56" spans="1:33" s="37" customFormat="1" ht="45">
      <c r="A56" s="36" t="s">
        <v>59</v>
      </c>
      <c r="B56" s="36" t="s">
        <v>60</v>
      </c>
      <c r="C56" s="34" t="s">
        <v>65</v>
      </c>
      <c r="D56" s="34"/>
      <c r="E56" s="43" t="s">
        <v>61</v>
      </c>
      <c r="F56" s="34" t="s">
        <v>62</v>
      </c>
      <c r="G56" s="41" t="s">
        <v>203</v>
      </c>
      <c r="H56" s="42">
        <v>42612</v>
      </c>
      <c r="I56" s="42">
        <v>42612</v>
      </c>
      <c r="J56" s="63">
        <f t="shared" ca="1" si="6"/>
        <v>1</v>
      </c>
      <c r="K56" s="40">
        <v>1</v>
      </c>
      <c r="L56" s="40" t="s">
        <v>52</v>
      </c>
      <c r="M56" s="40">
        <v>27</v>
      </c>
      <c r="N56" s="40">
        <v>507</v>
      </c>
      <c r="O56" s="38">
        <v>270000</v>
      </c>
      <c r="P56" s="40" t="s">
        <v>77</v>
      </c>
      <c r="Q56" s="57">
        <v>270000</v>
      </c>
      <c r="R56" s="61">
        <v>42618</v>
      </c>
      <c r="S56" s="57"/>
      <c r="T56" s="57"/>
      <c r="U56" s="57"/>
      <c r="V56" s="38">
        <v>250000</v>
      </c>
      <c r="W56" s="38">
        <f t="shared" si="5"/>
        <v>8100</v>
      </c>
      <c r="X56" s="38">
        <f>V56*5%</f>
        <v>12500</v>
      </c>
      <c r="Y56" s="36"/>
      <c r="Z56" s="38">
        <f t="shared" si="4"/>
        <v>11900</v>
      </c>
      <c r="AA56" s="36"/>
      <c r="AB56" s="36" t="s">
        <v>103</v>
      </c>
      <c r="AC56" s="59">
        <v>42637</v>
      </c>
      <c r="AD56" s="36" t="s">
        <v>103</v>
      </c>
      <c r="AE56" s="59">
        <v>42613</v>
      </c>
      <c r="AF56" s="64">
        <v>2</v>
      </c>
      <c r="AG56" s="37">
        <v>5011</v>
      </c>
    </row>
    <row r="57" spans="1:33" s="37" customFormat="1" ht="30">
      <c r="A57" s="36" t="s">
        <v>205</v>
      </c>
      <c r="B57" s="36" t="s">
        <v>206</v>
      </c>
      <c r="C57" s="36" t="s">
        <v>207</v>
      </c>
      <c r="D57" s="36"/>
      <c r="E57" s="40">
        <v>3117652493</v>
      </c>
      <c r="F57" s="55" t="s">
        <v>208</v>
      </c>
      <c r="G57" s="41" t="s">
        <v>58</v>
      </c>
      <c r="H57" s="42">
        <v>42622</v>
      </c>
      <c r="I57" s="42">
        <v>42622</v>
      </c>
      <c r="J57" s="63">
        <f t="shared" ca="1" si="6"/>
        <v>1</v>
      </c>
      <c r="K57" s="40">
        <v>1</v>
      </c>
      <c r="L57" s="40" t="s">
        <v>46</v>
      </c>
      <c r="M57" s="40">
        <v>40</v>
      </c>
      <c r="N57" s="40">
        <v>5022</v>
      </c>
      <c r="O57" s="38">
        <v>180000</v>
      </c>
      <c r="P57" s="40" t="s">
        <v>77</v>
      </c>
      <c r="Q57" s="57">
        <v>180000</v>
      </c>
      <c r="R57" s="61">
        <v>42622</v>
      </c>
      <c r="S57" s="57"/>
      <c r="T57" s="57"/>
      <c r="U57" s="57"/>
      <c r="V57" s="38">
        <v>150000</v>
      </c>
      <c r="W57" s="38">
        <f t="shared" si="5"/>
        <v>5400</v>
      </c>
      <c r="X57" s="38">
        <f>V57*5%</f>
        <v>7500</v>
      </c>
      <c r="Y57" s="36"/>
      <c r="Z57" s="38">
        <f t="shared" si="4"/>
        <v>24600</v>
      </c>
      <c r="AA57" s="36"/>
      <c r="AB57" s="36" t="s">
        <v>103</v>
      </c>
      <c r="AC57" s="59">
        <v>42637</v>
      </c>
      <c r="AD57" s="36" t="s">
        <v>103</v>
      </c>
      <c r="AE57" s="59">
        <v>42643</v>
      </c>
      <c r="AF57" s="64">
        <v>2</v>
      </c>
      <c r="AG57" s="37">
        <v>54</v>
      </c>
    </row>
    <row r="58" spans="1:33" s="37" customFormat="1" ht="45">
      <c r="A58" s="36" t="s">
        <v>245</v>
      </c>
      <c r="B58" s="36" t="s">
        <v>213</v>
      </c>
      <c r="C58" s="36" t="s">
        <v>246</v>
      </c>
      <c r="D58" s="36"/>
      <c r="E58" s="40">
        <v>3127237684</v>
      </c>
      <c r="F58" s="55" t="s">
        <v>247</v>
      </c>
      <c r="G58" s="36" t="s">
        <v>214</v>
      </c>
      <c r="H58" s="42">
        <v>42622</v>
      </c>
      <c r="I58" s="42">
        <v>42622</v>
      </c>
      <c r="J58" s="63">
        <f t="shared" ca="1" si="6"/>
        <v>1</v>
      </c>
      <c r="K58" s="40">
        <v>1</v>
      </c>
      <c r="L58" s="40" t="s">
        <v>46</v>
      </c>
      <c r="M58" s="40">
        <v>40</v>
      </c>
      <c r="N58" s="101">
        <v>5022</v>
      </c>
      <c r="O58" s="38">
        <v>160000</v>
      </c>
      <c r="P58" s="40" t="s">
        <v>78</v>
      </c>
      <c r="Q58" s="57">
        <v>784000</v>
      </c>
      <c r="R58" s="61">
        <v>42644</v>
      </c>
      <c r="S58" s="57"/>
      <c r="T58" s="57"/>
      <c r="U58" s="61"/>
      <c r="V58" s="38">
        <v>150000</v>
      </c>
      <c r="W58" s="38">
        <f t="shared" si="5"/>
        <v>4800</v>
      </c>
      <c r="X58" s="38">
        <f>V58*5%</f>
        <v>7500</v>
      </c>
      <c r="Y58" s="36"/>
      <c r="Z58" s="38">
        <f t="shared" si="4"/>
        <v>5200</v>
      </c>
      <c r="AA58" s="36" t="s">
        <v>291</v>
      </c>
      <c r="AB58" s="36" t="s">
        <v>103</v>
      </c>
      <c r="AC58" s="59">
        <v>42637</v>
      </c>
      <c r="AD58" s="36" t="s">
        <v>103</v>
      </c>
      <c r="AE58" s="59">
        <v>42643</v>
      </c>
      <c r="AF58" s="64">
        <v>2</v>
      </c>
      <c r="AG58" s="37">
        <v>5098</v>
      </c>
    </row>
    <row r="59" spans="1:33" s="37" customFormat="1" ht="28.5">
      <c r="A59" s="36" t="s">
        <v>245</v>
      </c>
      <c r="B59" s="36" t="s">
        <v>213</v>
      </c>
      <c r="C59" s="36" t="s">
        <v>246</v>
      </c>
      <c r="D59" s="36"/>
      <c r="E59" s="40">
        <v>3127237684</v>
      </c>
      <c r="F59" s="55" t="s">
        <v>247</v>
      </c>
      <c r="G59" s="36" t="s">
        <v>214</v>
      </c>
      <c r="H59" s="42">
        <v>42623</v>
      </c>
      <c r="I59" s="42">
        <v>42623</v>
      </c>
      <c r="J59" s="63">
        <f t="shared" ca="1" si="6"/>
        <v>1</v>
      </c>
      <c r="K59" s="40">
        <v>1</v>
      </c>
      <c r="L59" s="40" t="s">
        <v>46</v>
      </c>
      <c r="M59" s="40">
        <v>40</v>
      </c>
      <c r="N59" s="101">
        <v>2057</v>
      </c>
      <c r="O59" s="38">
        <v>160000</v>
      </c>
      <c r="P59" s="40" t="s">
        <v>292</v>
      </c>
      <c r="Q59" s="57"/>
      <c r="R59" s="61"/>
      <c r="S59" s="57"/>
      <c r="T59" s="57"/>
      <c r="U59" s="57"/>
      <c r="V59" s="38">
        <v>150000</v>
      </c>
      <c r="W59" s="38">
        <f t="shared" si="5"/>
        <v>4800</v>
      </c>
      <c r="X59" s="38">
        <f>V59*5%</f>
        <v>7500</v>
      </c>
      <c r="Y59" s="36"/>
      <c r="Z59" s="38">
        <f t="shared" si="4"/>
        <v>5200</v>
      </c>
      <c r="AA59" s="36"/>
      <c r="AB59" s="36" t="s">
        <v>103</v>
      </c>
      <c r="AC59" s="59">
        <v>42637</v>
      </c>
      <c r="AD59" s="36" t="s">
        <v>103</v>
      </c>
      <c r="AE59" s="59">
        <v>42643</v>
      </c>
      <c r="AF59" s="64">
        <v>2</v>
      </c>
      <c r="AG59" s="37">
        <v>5098</v>
      </c>
    </row>
    <row r="60" spans="1:33" s="37" customFormat="1" ht="45">
      <c r="A60" s="36" t="s">
        <v>211</v>
      </c>
      <c r="B60" s="36" t="s">
        <v>210</v>
      </c>
      <c r="C60" s="36" t="s">
        <v>259</v>
      </c>
      <c r="D60" s="36"/>
      <c r="E60" s="40">
        <v>3214310984</v>
      </c>
      <c r="F60" s="55" t="s">
        <v>260</v>
      </c>
      <c r="G60" s="36" t="s">
        <v>212</v>
      </c>
      <c r="H60" s="42">
        <v>42625</v>
      </c>
      <c r="I60" s="42">
        <v>42628</v>
      </c>
      <c r="J60" s="63">
        <f t="shared" ca="1" si="6"/>
        <v>1</v>
      </c>
      <c r="K60" s="40">
        <v>4</v>
      </c>
      <c r="L60" s="40" t="s">
        <v>52</v>
      </c>
      <c r="M60" s="40">
        <v>27</v>
      </c>
      <c r="N60" s="40">
        <v>701</v>
      </c>
      <c r="O60" s="38">
        <v>2740000</v>
      </c>
      <c r="P60" s="40" t="s">
        <v>78</v>
      </c>
      <c r="Q60" s="57">
        <v>1370000</v>
      </c>
      <c r="R60" s="61">
        <v>42620</v>
      </c>
      <c r="S60" s="57" t="s">
        <v>78</v>
      </c>
      <c r="T60" s="57">
        <v>1370000</v>
      </c>
      <c r="U60" s="61">
        <v>42628</v>
      </c>
      <c r="V60" s="38">
        <f>140620+216652+199052+192172</f>
        <v>748496</v>
      </c>
      <c r="W60" s="38">
        <f t="shared" si="5"/>
        <v>82200</v>
      </c>
      <c r="X60" s="38">
        <v>0</v>
      </c>
      <c r="Y60" s="56">
        <v>150000</v>
      </c>
      <c r="Z60" s="38">
        <f t="shared" si="4"/>
        <v>1909304</v>
      </c>
      <c r="AA60" s="36" t="s">
        <v>218</v>
      </c>
      <c r="AB60" s="36" t="s">
        <v>103</v>
      </c>
      <c r="AC60" s="59">
        <v>42637</v>
      </c>
      <c r="AD60" s="36" t="s">
        <v>103</v>
      </c>
      <c r="AE60" s="59">
        <v>42643</v>
      </c>
      <c r="AF60" s="64">
        <v>2</v>
      </c>
      <c r="AG60" s="37">
        <v>5061</v>
      </c>
    </row>
    <row r="61" spans="1:33" s="37" customFormat="1" ht="75">
      <c r="A61" s="36" t="s">
        <v>123</v>
      </c>
      <c r="B61" s="36" t="s">
        <v>119</v>
      </c>
      <c r="C61" s="36" t="s">
        <v>120</v>
      </c>
      <c r="D61" s="36"/>
      <c r="E61" s="40" t="s">
        <v>121</v>
      </c>
      <c r="F61" s="55" t="s">
        <v>122</v>
      </c>
      <c r="G61" s="36" t="s">
        <v>216</v>
      </c>
      <c r="H61" s="42">
        <v>42628</v>
      </c>
      <c r="I61" s="42">
        <v>42628</v>
      </c>
      <c r="J61" s="63">
        <f t="shared" ca="1" si="6"/>
        <v>1</v>
      </c>
      <c r="K61" s="40">
        <v>1</v>
      </c>
      <c r="L61" s="40" t="s">
        <v>217</v>
      </c>
      <c r="M61" s="40">
        <v>4</v>
      </c>
      <c r="N61" s="40"/>
      <c r="O61" s="38">
        <v>60000</v>
      </c>
      <c r="P61" s="40" t="s">
        <v>78</v>
      </c>
      <c r="Q61" s="57">
        <v>60000</v>
      </c>
      <c r="R61" s="61">
        <v>42647</v>
      </c>
      <c r="S61" s="57"/>
      <c r="T61" s="57"/>
      <c r="U61" s="57"/>
      <c r="V61" s="38">
        <v>20000</v>
      </c>
      <c r="W61" s="38">
        <f t="shared" si="5"/>
        <v>1800</v>
      </c>
      <c r="X61" s="38">
        <v>0</v>
      </c>
      <c r="Y61" s="36"/>
      <c r="Z61" s="38">
        <f t="shared" ref="Z61:Z92" si="7">IF(O61=V61,X61-W61,O61-V61-W61)</f>
        <v>38200</v>
      </c>
      <c r="AA61" s="36" t="s">
        <v>258</v>
      </c>
      <c r="AB61" s="36" t="s">
        <v>103</v>
      </c>
      <c r="AC61" s="59">
        <v>42637</v>
      </c>
      <c r="AD61" s="36" t="s">
        <v>103</v>
      </c>
      <c r="AE61" s="59">
        <v>42643</v>
      </c>
      <c r="AF61" s="64">
        <v>1</v>
      </c>
      <c r="AG61" s="37">
        <v>62</v>
      </c>
    </row>
    <row r="62" spans="1:33" s="37" customFormat="1" ht="28.5">
      <c r="A62" s="34" t="s">
        <v>237</v>
      </c>
      <c r="B62" s="34" t="s">
        <v>236</v>
      </c>
      <c r="C62" s="34"/>
      <c r="D62" s="34"/>
      <c r="E62" s="43">
        <v>3173795479</v>
      </c>
      <c r="F62" s="34"/>
      <c r="G62" s="34" t="s">
        <v>238</v>
      </c>
      <c r="H62" s="88">
        <v>42628</v>
      </c>
      <c r="I62" s="88">
        <v>42628</v>
      </c>
      <c r="J62" s="63">
        <f t="shared" ca="1" si="6"/>
        <v>1</v>
      </c>
      <c r="K62" s="40">
        <v>1</v>
      </c>
      <c r="L62" s="43" t="s">
        <v>46</v>
      </c>
      <c r="M62" s="43">
        <v>40</v>
      </c>
      <c r="N62" s="89">
        <v>2057</v>
      </c>
      <c r="O62" s="39">
        <v>150000</v>
      </c>
      <c r="P62" s="43"/>
      <c r="Q62" s="58"/>
      <c r="R62" s="62"/>
      <c r="S62" s="58"/>
      <c r="T62" s="58"/>
      <c r="U62" s="62"/>
      <c r="V62" s="39">
        <v>100000</v>
      </c>
      <c r="W62" s="38">
        <f t="shared" si="5"/>
        <v>4500</v>
      </c>
      <c r="X62" s="38">
        <f t="shared" ref="X62:X67" si="8">V62*5%</f>
        <v>5000</v>
      </c>
      <c r="Y62" s="34"/>
      <c r="Z62" s="38">
        <f t="shared" si="7"/>
        <v>45500</v>
      </c>
      <c r="AA62" s="34"/>
      <c r="AB62" s="36" t="s">
        <v>103</v>
      </c>
      <c r="AC62" s="59">
        <v>42637</v>
      </c>
      <c r="AD62" s="36" t="s">
        <v>103</v>
      </c>
      <c r="AE62" s="59">
        <v>42643</v>
      </c>
      <c r="AF62" s="64">
        <v>2</v>
      </c>
      <c r="AG62" s="37">
        <v>73</v>
      </c>
    </row>
    <row r="63" spans="1:33" s="37" customFormat="1" ht="28.5">
      <c r="A63" s="34" t="s">
        <v>237</v>
      </c>
      <c r="B63" s="34" t="s">
        <v>236</v>
      </c>
      <c r="C63" s="34"/>
      <c r="D63" s="34"/>
      <c r="E63" s="43">
        <v>3173795479</v>
      </c>
      <c r="F63" s="34"/>
      <c r="G63" s="34" t="s">
        <v>238</v>
      </c>
      <c r="H63" s="88">
        <v>42628</v>
      </c>
      <c r="I63" s="88">
        <v>42628</v>
      </c>
      <c r="J63" s="63">
        <f t="shared" ca="1" si="6"/>
        <v>1</v>
      </c>
      <c r="K63" s="40">
        <v>1</v>
      </c>
      <c r="L63" s="43" t="s">
        <v>46</v>
      </c>
      <c r="M63" s="43">
        <v>40</v>
      </c>
      <c r="N63" s="89">
        <v>2057</v>
      </c>
      <c r="O63" s="39">
        <v>150000</v>
      </c>
      <c r="P63" s="43"/>
      <c r="Q63" s="58"/>
      <c r="R63" s="62"/>
      <c r="S63" s="58"/>
      <c r="T63" s="58"/>
      <c r="U63" s="58"/>
      <c r="V63" s="39">
        <v>100000</v>
      </c>
      <c r="W63" s="38">
        <f t="shared" si="5"/>
        <v>4500</v>
      </c>
      <c r="X63" s="38">
        <f t="shared" si="8"/>
        <v>5000</v>
      </c>
      <c r="Y63" s="34"/>
      <c r="Z63" s="38">
        <f t="shared" si="7"/>
        <v>45500</v>
      </c>
      <c r="AA63" s="28"/>
      <c r="AB63" s="36" t="s">
        <v>103</v>
      </c>
      <c r="AC63" s="59">
        <v>42637</v>
      </c>
      <c r="AD63" s="36" t="s">
        <v>103</v>
      </c>
      <c r="AE63" s="59">
        <v>42643</v>
      </c>
      <c r="AF63" s="64">
        <v>2</v>
      </c>
      <c r="AG63" s="37">
        <v>73</v>
      </c>
    </row>
    <row r="64" spans="1:33" s="37" customFormat="1" ht="28.5">
      <c r="A64" s="36" t="s">
        <v>245</v>
      </c>
      <c r="B64" s="36" t="s">
        <v>213</v>
      </c>
      <c r="C64" s="36" t="s">
        <v>246</v>
      </c>
      <c r="D64" s="36"/>
      <c r="E64" s="40">
        <v>3127237684</v>
      </c>
      <c r="F64" s="55" t="s">
        <v>247</v>
      </c>
      <c r="G64" s="36" t="s">
        <v>214</v>
      </c>
      <c r="H64" s="42">
        <v>42629</v>
      </c>
      <c r="I64" s="42">
        <v>42629</v>
      </c>
      <c r="J64" s="63">
        <f t="shared" ca="1" si="6"/>
        <v>1</v>
      </c>
      <c r="K64" s="40">
        <v>1</v>
      </c>
      <c r="L64" s="40" t="s">
        <v>46</v>
      </c>
      <c r="M64" s="40">
        <v>40</v>
      </c>
      <c r="N64" s="89">
        <v>5007</v>
      </c>
      <c r="O64" s="38">
        <v>160000</v>
      </c>
      <c r="P64" s="40" t="s">
        <v>292</v>
      </c>
      <c r="Q64" s="57"/>
      <c r="R64" s="61"/>
      <c r="S64" s="57"/>
      <c r="T64" s="57"/>
      <c r="U64" s="57"/>
      <c r="V64" s="38">
        <v>150000</v>
      </c>
      <c r="W64" s="38">
        <f t="shared" si="5"/>
        <v>4800</v>
      </c>
      <c r="X64" s="38">
        <f t="shared" si="8"/>
        <v>7500</v>
      </c>
      <c r="Y64" s="36"/>
      <c r="Z64" s="38">
        <f t="shared" si="7"/>
        <v>5200</v>
      </c>
      <c r="AA64" s="36"/>
      <c r="AB64" s="36" t="s">
        <v>103</v>
      </c>
      <c r="AC64" s="59">
        <v>42637</v>
      </c>
      <c r="AD64" s="36" t="s">
        <v>103</v>
      </c>
      <c r="AE64" s="59">
        <v>42643</v>
      </c>
      <c r="AF64" s="64">
        <v>2</v>
      </c>
      <c r="AG64" s="37">
        <v>5098</v>
      </c>
    </row>
    <row r="65" spans="1:33" s="37" customFormat="1" ht="28.5">
      <c r="A65" s="34" t="s">
        <v>237</v>
      </c>
      <c r="B65" s="34" t="s">
        <v>236</v>
      </c>
      <c r="C65" s="34"/>
      <c r="D65" s="34"/>
      <c r="E65" s="43">
        <v>3173795479</v>
      </c>
      <c r="F65" s="34"/>
      <c r="G65" s="34" t="s">
        <v>238</v>
      </c>
      <c r="H65" s="88">
        <v>42629</v>
      </c>
      <c r="I65" s="88">
        <v>42629</v>
      </c>
      <c r="J65" s="63">
        <f t="shared" ca="1" si="6"/>
        <v>1</v>
      </c>
      <c r="K65" s="40">
        <v>1</v>
      </c>
      <c r="L65" s="43" t="s">
        <v>46</v>
      </c>
      <c r="M65" s="43">
        <v>40</v>
      </c>
      <c r="N65" s="89">
        <v>7037</v>
      </c>
      <c r="O65" s="39">
        <v>150000</v>
      </c>
      <c r="P65" s="43"/>
      <c r="Q65" s="58"/>
      <c r="R65" s="62"/>
      <c r="S65" s="58"/>
      <c r="T65" s="58"/>
      <c r="U65" s="58"/>
      <c r="V65" s="39">
        <v>100000</v>
      </c>
      <c r="W65" s="38">
        <f t="shared" ref="W65:W96" si="9">O65*3%</f>
        <v>4500</v>
      </c>
      <c r="X65" s="38">
        <f t="shared" si="8"/>
        <v>5000</v>
      </c>
      <c r="Y65" s="34"/>
      <c r="Z65" s="38">
        <f t="shared" si="7"/>
        <v>45500</v>
      </c>
      <c r="AA65" s="34"/>
      <c r="AB65" s="36" t="s">
        <v>103</v>
      </c>
      <c r="AC65" s="59">
        <v>42637</v>
      </c>
      <c r="AD65" s="36" t="s">
        <v>103</v>
      </c>
      <c r="AE65" s="59">
        <v>42643</v>
      </c>
      <c r="AF65" s="64">
        <v>2</v>
      </c>
      <c r="AG65" s="37">
        <v>73</v>
      </c>
    </row>
    <row r="66" spans="1:33" s="37" customFormat="1" ht="28.5">
      <c r="A66" s="34" t="s">
        <v>237</v>
      </c>
      <c r="B66" s="34" t="s">
        <v>236</v>
      </c>
      <c r="C66" s="34"/>
      <c r="D66" s="34"/>
      <c r="E66" s="43">
        <v>3173795479</v>
      </c>
      <c r="F66" s="34"/>
      <c r="G66" s="34" t="s">
        <v>238</v>
      </c>
      <c r="H66" s="88">
        <v>42629</v>
      </c>
      <c r="I66" s="88">
        <v>42629</v>
      </c>
      <c r="J66" s="63">
        <f t="shared" ca="1" si="6"/>
        <v>1</v>
      </c>
      <c r="K66" s="40">
        <v>1</v>
      </c>
      <c r="L66" s="43" t="s">
        <v>46</v>
      </c>
      <c r="M66" s="43">
        <v>40</v>
      </c>
      <c r="N66" s="101">
        <v>7037</v>
      </c>
      <c r="O66" s="39">
        <v>150000</v>
      </c>
      <c r="P66" s="43"/>
      <c r="Q66" s="58"/>
      <c r="R66" s="62"/>
      <c r="S66" s="58"/>
      <c r="T66" s="58"/>
      <c r="U66" s="58"/>
      <c r="V66" s="39">
        <v>100000</v>
      </c>
      <c r="W66" s="38">
        <f t="shared" si="9"/>
        <v>4500</v>
      </c>
      <c r="X66" s="38">
        <f t="shared" si="8"/>
        <v>5000</v>
      </c>
      <c r="Y66" s="34"/>
      <c r="Z66" s="38">
        <f t="shared" si="7"/>
        <v>45500</v>
      </c>
      <c r="AA66" s="34"/>
      <c r="AB66" s="36" t="s">
        <v>103</v>
      </c>
      <c r="AC66" s="59">
        <v>42637</v>
      </c>
      <c r="AD66" s="36" t="s">
        <v>103</v>
      </c>
      <c r="AE66" s="59">
        <v>42643</v>
      </c>
      <c r="AF66" s="64">
        <v>2</v>
      </c>
      <c r="AG66" s="37">
        <v>73</v>
      </c>
    </row>
    <row r="67" spans="1:33" s="37" customFormat="1" ht="28.5">
      <c r="A67" s="36" t="s">
        <v>245</v>
      </c>
      <c r="B67" s="36" t="s">
        <v>213</v>
      </c>
      <c r="C67" s="36" t="s">
        <v>246</v>
      </c>
      <c r="D67" s="36"/>
      <c r="E67" s="40">
        <v>3127237684</v>
      </c>
      <c r="F67" s="55" t="s">
        <v>247</v>
      </c>
      <c r="G67" s="36" t="s">
        <v>214</v>
      </c>
      <c r="H67" s="29">
        <v>42630</v>
      </c>
      <c r="I67" s="29">
        <v>42630</v>
      </c>
      <c r="J67" s="63">
        <f t="shared" ca="1" si="6"/>
        <v>1</v>
      </c>
      <c r="K67" s="40">
        <v>1</v>
      </c>
      <c r="L67" s="40" t="s">
        <v>46</v>
      </c>
      <c r="M67" s="40">
        <v>40</v>
      </c>
      <c r="N67" s="101">
        <v>5007</v>
      </c>
      <c r="O67" s="38">
        <v>160000</v>
      </c>
      <c r="P67" s="40" t="s">
        <v>292</v>
      </c>
      <c r="Q67" s="57"/>
      <c r="R67" s="61"/>
      <c r="S67" s="57"/>
      <c r="T67" s="57"/>
      <c r="U67" s="57"/>
      <c r="V67" s="38">
        <v>150000</v>
      </c>
      <c r="W67" s="38">
        <f t="shared" si="9"/>
        <v>4800</v>
      </c>
      <c r="X67" s="38">
        <f t="shared" si="8"/>
        <v>7500</v>
      </c>
      <c r="Y67" s="36"/>
      <c r="Z67" s="38">
        <f t="shared" si="7"/>
        <v>5200</v>
      </c>
      <c r="AA67" s="36"/>
      <c r="AB67" s="36" t="s">
        <v>103</v>
      </c>
      <c r="AC67" s="59">
        <v>42637</v>
      </c>
      <c r="AD67" s="36" t="s">
        <v>103</v>
      </c>
      <c r="AE67" s="59">
        <v>42643</v>
      </c>
      <c r="AF67" s="64">
        <v>2</v>
      </c>
      <c r="AG67" s="37">
        <v>5098</v>
      </c>
    </row>
    <row r="68" spans="1:33" s="37" customFormat="1" ht="28.5">
      <c r="A68" s="34" t="s">
        <v>237</v>
      </c>
      <c r="B68" s="34" t="s">
        <v>236</v>
      </c>
      <c r="C68" s="34"/>
      <c r="D68" s="34"/>
      <c r="E68" s="43">
        <v>3173795479</v>
      </c>
      <c r="F68" s="34"/>
      <c r="G68" s="34" t="s">
        <v>238</v>
      </c>
      <c r="H68" s="88">
        <v>42632</v>
      </c>
      <c r="I68" s="88">
        <v>42632</v>
      </c>
      <c r="J68" s="63">
        <f t="shared" ref="J68:J99" ca="1" si="10">IF(I68&lt;$A$1,1,0)</f>
        <v>1</v>
      </c>
      <c r="K68" s="40">
        <v>1</v>
      </c>
      <c r="L68" s="43" t="s">
        <v>46</v>
      </c>
      <c r="M68" s="43">
        <v>40</v>
      </c>
      <c r="N68" s="101">
        <v>700</v>
      </c>
      <c r="O68" s="39">
        <v>150000</v>
      </c>
      <c r="P68" s="43"/>
      <c r="Q68" s="58"/>
      <c r="R68" s="62"/>
      <c r="S68" s="58"/>
      <c r="T68" s="58"/>
      <c r="U68" s="58"/>
      <c r="V68" s="39">
        <v>73242</v>
      </c>
      <c r="W68" s="38">
        <f t="shared" si="9"/>
        <v>4500</v>
      </c>
      <c r="X68" s="38">
        <v>0</v>
      </c>
      <c r="Y68" s="34"/>
      <c r="Z68" s="38">
        <f t="shared" si="7"/>
        <v>72258</v>
      </c>
      <c r="AA68" s="34"/>
      <c r="AB68" s="36" t="s">
        <v>103</v>
      </c>
      <c r="AC68" s="59">
        <v>42637</v>
      </c>
      <c r="AD68" s="36" t="s">
        <v>103</v>
      </c>
      <c r="AE68" s="59">
        <v>42643</v>
      </c>
      <c r="AF68" s="64">
        <v>2</v>
      </c>
      <c r="AG68" s="37">
        <v>73</v>
      </c>
    </row>
    <row r="69" spans="1:33" s="35" customFormat="1" ht="28.5">
      <c r="A69" s="34" t="s">
        <v>237</v>
      </c>
      <c r="B69" s="34" t="s">
        <v>236</v>
      </c>
      <c r="C69" s="34"/>
      <c r="D69" s="34"/>
      <c r="E69" s="43">
        <v>3173795479</v>
      </c>
      <c r="F69" s="34"/>
      <c r="G69" s="34" t="s">
        <v>238</v>
      </c>
      <c r="H69" s="88">
        <v>42632</v>
      </c>
      <c r="I69" s="88">
        <v>42632</v>
      </c>
      <c r="J69" s="63">
        <f t="shared" ca="1" si="10"/>
        <v>1</v>
      </c>
      <c r="K69" s="40">
        <v>1</v>
      </c>
      <c r="L69" s="43" t="s">
        <v>46</v>
      </c>
      <c r="M69" s="43">
        <v>40</v>
      </c>
      <c r="N69" s="101">
        <v>700</v>
      </c>
      <c r="O69" s="39">
        <v>150000</v>
      </c>
      <c r="P69" s="43"/>
      <c r="Q69" s="58"/>
      <c r="R69" s="62"/>
      <c r="S69" s="58"/>
      <c r="T69" s="58"/>
      <c r="U69" s="58"/>
      <c r="V69" s="39">
        <v>73242</v>
      </c>
      <c r="W69" s="38">
        <f t="shared" si="9"/>
        <v>4500</v>
      </c>
      <c r="X69" s="38">
        <v>0</v>
      </c>
      <c r="Y69" s="34"/>
      <c r="Z69" s="38">
        <f t="shared" si="7"/>
        <v>72258</v>
      </c>
      <c r="AA69" s="34"/>
      <c r="AB69" s="36" t="s">
        <v>103</v>
      </c>
      <c r="AC69" s="59">
        <v>42637</v>
      </c>
      <c r="AD69" s="36" t="s">
        <v>103</v>
      </c>
      <c r="AE69" s="59">
        <v>42643</v>
      </c>
      <c r="AF69" s="64">
        <v>2</v>
      </c>
      <c r="AG69" s="37">
        <v>73</v>
      </c>
    </row>
    <row r="70" spans="1:33" s="35" customFormat="1" ht="45">
      <c r="A70" s="36" t="s">
        <v>59</v>
      </c>
      <c r="B70" s="36" t="s">
        <v>60</v>
      </c>
      <c r="C70" s="34" t="s">
        <v>65</v>
      </c>
      <c r="D70" s="34"/>
      <c r="E70" s="43" t="s">
        <v>61</v>
      </c>
      <c r="F70" s="34" t="s">
        <v>62</v>
      </c>
      <c r="G70" s="36" t="s">
        <v>219</v>
      </c>
      <c r="H70" s="42">
        <v>42633</v>
      </c>
      <c r="I70" s="42">
        <v>42633</v>
      </c>
      <c r="J70" s="63">
        <f t="shared" ca="1" si="10"/>
        <v>1</v>
      </c>
      <c r="K70" s="40">
        <v>1</v>
      </c>
      <c r="L70" s="40" t="s">
        <v>52</v>
      </c>
      <c r="M70" s="40">
        <v>27</v>
      </c>
      <c r="N70" s="40">
        <v>701</v>
      </c>
      <c r="O70" s="38">
        <v>180000</v>
      </c>
      <c r="P70" s="40" t="s">
        <v>77</v>
      </c>
      <c r="Q70" s="57">
        <v>180000</v>
      </c>
      <c r="R70" s="61">
        <v>42642</v>
      </c>
      <c r="S70" s="57"/>
      <c r="T70" s="57"/>
      <c r="U70" s="57"/>
      <c r="V70" s="38">
        <v>65484</v>
      </c>
      <c r="W70" s="38">
        <f t="shared" si="9"/>
        <v>5400</v>
      </c>
      <c r="X70" s="38">
        <v>0</v>
      </c>
      <c r="Y70" s="36"/>
      <c r="Z70" s="38">
        <f t="shared" si="7"/>
        <v>109116</v>
      </c>
      <c r="AA70" s="36"/>
      <c r="AB70" s="36" t="s">
        <v>103</v>
      </c>
      <c r="AC70" s="59">
        <v>42637</v>
      </c>
      <c r="AD70" s="36" t="s">
        <v>103</v>
      </c>
      <c r="AE70" s="59">
        <v>42643</v>
      </c>
      <c r="AF70" s="64">
        <v>2</v>
      </c>
      <c r="AG70" s="37">
        <v>5091</v>
      </c>
    </row>
    <row r="71" spans="1:33" s="35" customFormat="1" ht="28.5">
      <c r="A71" s="36" t="s">
        <v>221</v>
      </c>
      <c r="B71" s="36" t="s">
        <v>220</v>
      </c>
      <c r="C71" s="36" t="s">
        <v>261</v>
      </c>
      <c r="D71" s="36"/>
      <c r="E71" s="40">
        <v>3122524636</v>
      </c>
      <c r="F71" s="36"/>
      <c r="G71" s="36" t="s">
        <v>228</v>
      </c>
      <c r="H71" s="42">
        <v>42633</v>
      </c>
      <c r="I71" s="42">
        <v>42633</v>
      </c>
      <c r="J71" s="63">
        <f t="shared" ca="1" si="10"/>
        <v>1</v>
      </c>
      <c r="K71" s="40">
        <v>1</v>
      </c>
      <c r="L71" s="40" t="s">
        <v>16</v>
      </c>
      <c r="M71" s="40">
        <v>14</v>
      </c>
      <c r="N71" s="40">
        <v>438</v>
      </c>
      <c r="O71" s="38">
        <v>110000</v>
      </c>
      <c r="P71" s="40" t="s">
        <v>293</v>
      </c>
      <c r="Q71" s="57"/>
      <c r="R71" s="61"/>
      <c r="S71" s="57"/>
      <c r="T71" s="57"/>
      <c r="U71" s="57"/>
      <c r="V71" s="38">
        <v>110000</v>
      </c>
      <c r="W71" s="38">
        <f t="shared" si="9"/>
        <v>3300</v>
      </c>
      <c r="X71" s="38">
        <f>V71*5%</f>
        <v>5500</v>
      </c>
      <c r="Y71" s="36"/>
      <c r="Z71" s="38">
        <f t="shared" si="7"/>
        <v>2200</v>
      </c>
      <c r="AA71" s="36"/>
      <c r="AB71" s="36" t="s">
        <v>103</v>
      </c>
      <c r="AC71" s="59">
        <v>42637</v>
      </c>
      <c r="AD71" s="36" t="s">
        <v>103</v>
      </c>
      <c r="AE71" s="59">
        <v>42643</v>
      </c>
      <c r="AF71" s="64">
        <v>2</v>
      </c>
      <c r="AG71" s="37">
        <v>5093</v>
      </c>
    </row>
    <row r="72" spans="1:33" s="35" customFormat="1" ht="28.5">
      <c r="A72" s="36" t="s">
        <v>221</v>
      </c>
      <c r="B72" s="36" t="s">
        <v>220</v>
      </c>
      <c r="C72" s="36" t="s">
        <v>261</v>
      </c>
      <c r="D72" s="36"/>
      <c r="E72" s="40">
        <v>3122524636</v>
      </c>
      <c r="F72" s="36"/>
      <c r="G72" s="36" t="s">
        <v>162</v>
      </c>
      <c r="H72" s="42">
        <v>42633</v>
      </c>
      <c r="I72" s="42">
        <v>42633</v>
      </c>
      <c r="J72" s="63">
        <f t="shared" ca="1" si="10"/>
        <v>1</v>
      </c>
      <c r="K72" s="40">
        <v>1</v>
      </c>
      <c r="L72" s="43" t="s">
        <v>16</v>
      </c>
      <c r="M72" s="43">
        <v>14</v>
      </c>
      <c r="N72" s="43">
        <v>402</v>
      </c>
      <c r="O72" s="38">
        <v>110000</v>
      </c>
      <c r="P72" s="40" t="s">
        <v>293</v>
      </c>
      <c r="Q72" s="58"/>
      <c r="R72" s="62"/>
      <c r="S72" s="58"/>
      <c r="T72" s="58"/>
      <c r="U72" s="58"/>
      <c r="V72" s="38">
        <v>110000</v>
      </c>
      <c r="W72" s="38">
        <f t="shared" si="9"/>
        <v>3300</v>
      </c>
      <c r="X72" s="38">
        <f>V72*5%</f>
        <v>5500</v>
      </c>
      <c r="Y72" s="34"/>
      <c r="Z72" s="38">
        <f t="shared" si="7"/>
        <v>2200</v>
      </c>
      <c r="AA72" s="34"/>
      <c r="AB72" s="36" t="s">
        <v>103</v>
      </c>
      <c r="AC72" s="59">
        <v>42637</v>
      </c>
      <c r="AD72" s="36" t="s">
        <v>103</v>
      </c>
      <c r="AE72" s="59">
        <v>42643</v>
      </c>
      <c r="AF72" s="64">
        <v>2</v>
      </c>
      <c r="AG72" s="37">
        <v>5093</v>
      </c>
    </row>
    <row r="73" spans="1:33" s="35" customFormat="1" ht="28.5">
      <c r="A73" s="36" t="s">
        <v>221</v>
      </c>
      <c r="B73" s="36" t="s">
        <v>220</v>
      </c>
      <c r="C73" s="36" t="s">
        <v>261</v>
      </c>
      <c r="D73" s="36"/>
      <c r="E73" s="40">
        <v>3122524636</v>
      </c>
      <c r="F73" s="34"/>
      <c r="G73" s="34" t="s">
        <v>161</v>
      </c>
      <c r="H73" s="42">
        <v>42633</v>
      </c>
      <c r="I73" s="42">
        <v>42633</v>
      </c>
      <c r="J73" s="63">
        <f t="shared" ca="1" si="10"/>
        <v>1</v>
      </c>
      <c r="K73" s="40">
        <v>1</v>
      </c>
      <c r="L73" s="43" t="s">
        <v>16</v>
      </c>
      <c r="M73" s="43">
        <v>14</v>
      </c>
      <c r="N73" s="43">
        <v>418</v>
      </c>
      <c r="O73" s="38">
        <v>110000</v>
      </c>
      <c r="P73" s="40" t="s">
        <v>293</v>
      </c>
      <c r="Q73" s="58"/>
      <c r="R73" s="62"/>
      <c r="S73" s="58"/>
      <c r="T73" s="58"/>
      <c r="U73" s="58"/>
      <c r="V73" s="38">
        <v>110000</v>
      </c>
      <c r="W73" s="38">
        <f t="shared" si="9"/>
        <v>3300</v>
      </c>
      <c r="X73" s="38">
        <f>V73*5%</f>
        <v>5500</v>
      </c>
      <c r="Y73" s="34"/>
      <c r="Z73" s="38">
        <f t="shared" si="7"/>
        <v>2200</v>
      </c>
      <c r="AA73" s="34"/>
      <c r="AB73" s="36" t="s">
        <v>103</v>
      </c>
      <c r="AC73" s="59">
        <v>42637</v>
      </c>
      <c r="AD73" s="36" t="s">
        <v>103</v>
      </c>
      <c r="AE73" s="59">
        <v>42643</v>
      </c>
      <c r="AF73" s="64">
        <v>2</v>
      </c>
      <c r="AG73" s="37">
        <v>5093</v>
      </c>
    </row>
    <row r="74" spans="1:33" s="35" customFormat="1" ht="28.5">
      <c r="A74" s="36" t="s">
        <v>221</v>
      </c>
      <c r="B74" s="36" t="s">
        <v>220</v>
      </c>
      <c r="C74" s="36" t="s">
        <v>261</v>
      </c>
      <c r="D74" s="36"/>
      <c r="E74" s="40">
        <v>3122524636</v>
      </c>
      <c r="F74" s="34"/>
      <c r="G74" s="34" t="s">
        <v>161</v>
      </c>
      <c r="H74" s="42">
        <v>42633</v>
      </c>
      <c r="I74" s="42">
        <v>42633</v>
      </c>
      <c r="J74" s="63">
        <f t="shared" ca="1" si="10"/>
        <v>1</v>
      </c>
      <c r="K74" s="40">
        <v>1</v>
      </c>
      <c r="L74" s="43" t="s">
        <v>16</v>
      </c>
      <c r="M74" s="43">
        <v>14</v>
      </c>
      <c r="N74" s="43">
        <v>418</v>
      </c>
      <c r="O74" s="38">
        <v>110000</v>
      </c>
      <c r="P74" s="40" t="s">
        <v>293</v>
      </c>
      <c r="Q74" s="58"/>
      <c r="R74" s="62"/>
      <c r="S74" s="58"/>
      <c r="T74" s="58"/>
      <c r="U74" s="58"/>
      <c r="V74" s="38">
        <v>110000</v>
      </c>
      <c r="W74" s="38">
        <f t="shared" si="9"/>
        <v>3300</v>
      </c>
      <c r="X74" s="38">
        <f>V74*5%</f>
        <v>5500</v>
      </c>
      <c r="Y74" s="34"/>
      <c r="Z74" s="38">
        <f t="shared" si="7"/>
        <v>2200</v>
      </c>
      <c r="AA74" s="34"/>
      <c r="AB74" s="36" t="s">
        <v>103</v>
      </c>
      <c r="AC74" s="59">
        <v>42637</v>
      </c>
      <c r="AD74" s="36" t="s">
        <v>103</v>
      </c>
      <c r="AE74" s="59">
        <v>42643</v>
      </c>
      <c r="AF74" s="64">
        <v>2</v>
      </c>
      <c r="AG74" s="37">
        <v>5093</v>
      </c>
    </row>
    <row r="75" spans="1:33" s="35" customFormat="1" ht="28.5">
      <c r="A75" s="34" t="s">
        <v>237</v>
      </c>
      <c r="B75" s="34" t="s">
        <v>236</v>
      </c>
      <c r="C75" s="34"/>
      <c r="D75" s="34"/>
      <c r="E75" s="43">
        <v>3173795479</v>
      </c>
      <c r="F75" s="34"/>
      <c r="G75" s="34" t="s">
        <v>238</v>
      </c>
      <c r="H75" s="88">
        <v>42633</v>
      </c>
      <c r="I75" s="88">
        <v>42633</v>
      </c>
      <c r="J75" s="63">
        <f t="shared" ca="1" si="10"/>
        <v>1</v>
      </c>
      <c r="K75" s="40">
        <v>1</v>
      </c>
      <c r="L75" s="43" t="s">
        <v>46</v>
      </c>
      <c r="M75" s="43">
        <v>40</v>
      </c>
      <c r="N75" s="101">
        <v>700</v>
      </c>
      <c r="O75" s="39">
        <v>150000</v>
      </c>
      <c r="P75" s="43"/>
      <c r="Q75" s="58"/>
      <c r="R75" s="62"/>
      <c r="S75" s="58"/>
      <c r="T75" s="58"/>
      <c r="U75" s="58"/>
      <c r="V75" s="39">
        <v>73242</v>
      </c>
      <c r="W75" s="38">
        <f t="shared" si="9"/>
        <v>4500</v>
      </c>
      <c r="X75" s="38">
        <v>0</v>
      </c>
      <c r="Y75" s="34"/>
      <c r="Z75" s="38">
        <f t="shared" si="7"/>
        <v>72258</v>
      </c>
      <c r="AA75" s="34"/>
      <c r="AB75" s="36" t="s">
        <v>103</v>
      </c>
      <c r="AC75" s="59">
        <v>42637</v>
      </c>
      <c r="AD75" s="36" t="s">
        <v>103</v>
      </c>
      <c r="AE75" s="59">
        <v>42643</v>
      </c>
      <c r="AF75" s="64">
        <v>2</v>
      </c>
      <c r="AG75" s="37">
        <v>73</v>
      </c>
    </row>
    <row r="76" spans="1:33" s="35" customFormat="1" ht="28.5">
      <c r="A76" s="34" t="s">
        <v>237</v>
      </c>
      <c r="B76" s="34" t="s">
        <v>236</v>
      </c>
      <c r="C76" s="34"/>
      <c r="D76" s="34"/>
      <c r="E76" s="43">
        <v>3173795479</v>
      </c>
      <c r="F76" s="34"/>
      <c r="G76" s="34" t="s">
        <v>238</v>
      </c>
      <c r="H76" s="88">
        <v>42633</v>
      </c>
      <c r="I76" s="88">
        <v>42633</v>
      </c>
      <c r="J76" s="63">
        <f t="shared" ca="1" si="10"/>
        <v>1</v>
      </c>
      <c r="K76" s="40">
        <v>1</v>
      </c>
      <c r="L76" s="43" t="s">
        <v>46</v>
      </c>
      <c r="M76" s="43">
        <v>40</v>
      </c>
      <c r="N76" s="101">
        <v>700</v>
      </c>
      <c r="O76" s="39">
        <v>150000</v>
      </c>
      <c r="P76" s="43"/>
      <c r="Q76" s="58"/>
      <c r="R76" s="62"/>
      <c r="S76" s="58"/>
      <c r="T76" s="58"/>
      <c r="U76" s="58"/>
      <c r="V76" s="39">
        <v>73242</v>
      </c>
      <c r="W76" s="38">
        <f t="shared" si="9"/>
        <v>4500</v>
      </c>
      <c r="X76" s="38">
        <v>0</v>
      </c>
      <c r="Y76" s="34"/>
      <c r="Z76" s="38">
        <f t="shared" si="7"/>
        <v>72258</v>
      </c>
      <c r="AA76" s="34"/>
      <c r="AB76" s="36" t="s">
        <v>103</v>
      </c>
      <c r="AC76" s="59">
        <v>42637</v>
      </c>
      <c r="AD76" s="36" t="s">
        <v>103</v>
      </c>
      <c r="AE76" s="59">
        <v>42643</v>
      </c>
      <c r="AF76" s="64">
        <v>2</v>
      </c>
      <c r="AG76" s="37">
        <v>73</v>
      </c>
    </row>
    <row r="77" spans="1:33" s="35" customFormat="1" ht="30">
      <c r="A77" s="34" t="s">
        <v>222</v>
      </c>
      <c r="B77" s="34" t="s">
        <v>223</v>
      </c>
      <c r="C77" s="34" t="s">
        <v>224</v>
      </c>
      <c r="D77" s="34"/>
      <c r="E77" s="43">
        <v>3146229795</v>
      </c>
      <c r="F77" s="87" t="s">
        <v>225</v>
      </c>
      <c r="G77" s="34" t="s">
        <v>226</v>
      </c>
      <c r="H77" s="88">
        <v>42634</v>
      </c>
      <c r="I77" s="88">
        <v>42634</v>
      </c>
      <c r="J77" s="63">
        <f t="shared" ca="1" si="10"/>
        <v>1</v>
      </c>
      <c r="K77" s="40">
        <v>1</v>
      </c>
      <c r="L77" s="43" t="s">
        <v>52</v>
      </c>
      <c r="M77" s="43">
        <v>27</v>
      </c>
      <c r="N77" s="43">
        <v>701</v>
      </c>
      <c r="O77" s="39">
        <v>120000</v>
      </c>
      <c r="P77" s="43" t="s">
        <v>77</v>
      </c>
      <c r="Q77" s="58">
        <v>120000</v>
      </c>
      <c r="R77" s="62">
        <v>42636</v>
      </c>
      <c r="S77" s="58"/>
      <c r="T77" s="58"/>
      <c r="U77" s="58"/>
      <c r="V77" s="38">
        <v>54540</v>
      </c>
      <c r="W77" s="38">
        <f t="shared" si="9"/>
        <v>3600</v>
      </c>
      <c r="X77" s="38">
        <v>0</v>
      </c>
      <c r="Y77" s="92">
        <f>O77*5%</f>
        <v>6000</v>
      </c>
      <c r="Z77" s="38">
        <f t="shared" si="7"/>
        <v>61860</v>
      </c>
      <c r="AA77" s="34" t="s">
        <v>227</v>
      </c>
      <c r="AB77" s="36" t="s">
        <v>103</v>
      </c>
      <c r="AC77" s="59">
        <v>42637</v>
      </c>
      <c r="AD77" s="36" t="s">
        <v>103</v>
      </c>
      <c r="AE77" s="59">
        <v>42643</v>
      </c>
      <c r="AF77" s="64">
        <v>2</v>
      </c>
      <c r="AG77" s="37">
        <v>5096</v>
      </c>
    </row>
    <row r="78" spans="1:33" ht="28.5">
      <c r="A78" s="34" t="s">
        <v>237</v>
      </c>
      <c r="B78" s="34" t="s">
        <v>236</v>
      </c>
      <c r="E78" s="43">
        <v>3173795479</v>
      </c>
      <c r="G78" s="34" t="s">
        <v>238</v>
      </c>
      <c r="H78" s="88">
        <v>42634</v>
      </c>
      <c r="I78" s="88">
        <v>42634</v>
      </c>
      <c r="J78" s="63">
        <f t="shared" ca="1" si="10"/>
        <v>1</v>
      </c>
      <c r="K78" s="40">
        <v>1</v>
      </c>
      <c r="L78" s="43" t="s">
        <v>46</v>
      </c>
      <c r="M78" s="43">
        <v>40</v>
      </c>
      <c r="N78" s="89">
        <v>5022</v>
      </c>
      <c r="O78" s="39">
        <v>150000</v>
      </c>
      <c r="V78" s="39">
        <v>100000</v>
      </c>
      <c r="W78" s="38">
        <f t="shared" si="9"/>
        <v>4500</v>
      </c>
      <c r="X78" s="38">
        <f t="shared" ref="X78:X83" si="11">V78*5%</f>
        <v>5000</v>
      </c>
      <c r="Z78" s="38">
        <f t="shared" si="7"/>
        <v>45500</v>
      </c>
      <c r="AA78" s="34"/>
      <c r="AB78" s="36" t="s">
        <v>103</v>
      </c>
      <c r="AC78" s="59">
        <v>42637</v>
      </c>
      <c r="AD78" s="36" t="s">
        <v>103</v>
      </c>
      <c r="AE78" s="59">
        <v>42643</v>
      </c>
      <c r="AF78" s="64">
        <v>2</v>
      </c>
      <c r="AG78" s="37">
        <v>73</v>
      </c>
    </row>
    <row r="79" spans="1:33" s="35" customFormat="1" ht="28.5">
      <c r="A79" s="34" t="s">
        <v>237</v>
      </c>
      <c r="B79" s="34" t="s">
        <v>236</v>
      </c>
      <c r="C79" s="34"/>
      <c r="D79" s="34"/>
      <c r="E79" s="43">
        <v>3173795479</v>
      </c>
      <c r="F79" s="34"/>
      <c r="G79" s="34" t="s">
        <v>238</v>
      </c>
      <c r="H79" s="88">
        <v>42634</v>
      </c>
      <c r="I79" s="88">
        <v>42634</v>
      </c>
      <c r="J79" s="63">
        <f t="shared" ca="1" si="10"/>
        <v>1</v>
      </c>
      <c r="K79" s="40">
        <v>1</v>
      </c>
      <c r="L79" s="43" t="s">
        <v>46</v>
      </c>
      <c r="M79" s="43">
        <v>40</v>
      </c>
      <c r="N79" s="89">
        <v>5022</v>
      </c>
      <c r="O79" s="39">
        <v>150000</v>
      </c>
      <c r="P79" s="43"/>
      <c r="Q79" s="58"/>
      <c r="R79" s="62"/>
      <c r="S79" s="58"/>
      <c r="T79" s="58"/>
      <c r="U79" s="58"/>
      <c r="V79" s="39">
        <v>100000</v>
      </c>
      <c r="W79" s="38">
        <f t="shared" si="9"/>
        <v>4500</v>
      </c>
      <c r="X79" s="38">
        <f t="shared" si="11"/>
        <v>5000</v>
      </c>
      <c r="Y79" s="34"/>
      <c r="Z79" s="38">
        <f t="shared" si="7"/>
        <v>45500</v>
      </c>
      <c r="AA79" s="34"/>
      <c r="AB79" s="36" t="s">
        <v>103</v>
      </c>
      <c r="AC79" s="59">
        <v>42637</v>
      </c>
      <c r="AD79" s="36" t="s">
        <v>103</v>
      </c>
      <c r="AE79" s="59">
        <v>42643</v>
      </c>
      <c r="AF79" s="64">
        <v>2</v>
      </c>
      <c r="AG79" s="37">
        <v>73</v>
      </c>
    </row>
    <row r="80" spans="1:33" s="35" customFormat="1" ht="28.5">
      <c r="A80" s="34" t="s">
        <v>237</v>
      </c>
      <c r="B80" s="34" t="s">
        <v>236</v>
      </c>
      <c r="C80" s="34"/>
      <c r="D80" s="34"/>
      <c r="E80" s="43">
        <v>3173795479</v>
      </c>
      <c r="F80" s="34"/>
      <c r="G80" s="34" t="s">
        <v>238</v>
      </c>
      <c r="H80" s="88">
        <v>42635</v>
      </c>
      <c r="I80" s="88">
        <v>42635</v>
      </c>
      <c r="J80" s="63">
        <f t="shared" ca="1" si="10"/>
        <v>1</v>
      </c>
      <c r="K80" s="40">
        <v>1</v>
      </c>
      <c r="L80" s="43" t="s">
        <v>46</v>
      </c>
      <c r="M80" s="43">
        <v>40</v>
      </c>
      <c r="N80" s="89">
        <v>5022</v>
      </c>
      <c r="O80" s="39">
        <v>150000</v>
      </c>
      <c r="P80" s="43"/>
      <c r="Q80" s="58"/>
      <c r="R80" s="62"/>
      <c r="S80" s="58"/>
      <c r="T80" s="58"/>
      <c r="U80" s="58"/>
      <c r="V80" s="39">
        <v>100000</v>
      </c>
      <c r="W80" s="38">
        <f t="shared" si="9"/>
        <v>4500</v>
      </c>
      <c r="X80" s="38">
        <f t="shared" si="11"/>
        <v>5000</v>
      </c>
      <c r="Y80" s="34"/>
      <c r="Z80" s="38">
        <f t="shared" si="7"/>
        <v>45500</v>
      </c>
      <c r="AA80" s="34"/>
      <c r="AB80" s="36" t="s">
        <v>103</v>
      </c>
      <c r="AC80" s="59">
        <v>42637</v>
      </c>
      <c r="AD80" s="36" t="s">
        <v>103</v>
      </c>
      <c r="AE80" s="59">
        <v>42643</v>
      </c>
      <c r="AF80" s="64">
        <v>2</v>
      </c>
      <c r="AG80" s="37">
        <v>73</v>
      </c>
    </row>
    <row r="81" spans="1:33" s="35" customFormat="1" ht="45">
      <c r="A81" s="34" t="s">
        <v>239</v>
      </c>
      <c r="B81" s="34" t="s">
        <v>240</v>
      </c>
      <c r="C81" s="34" t="s">
        <v>241</v>
      </c>
      <c r="D81" s="34"/>
      <c r="E81" s="43">
        <v>3164380896</v>
      </c>
      <c r="F81" s="34"/>
      <c r="G81" s="34" t="s">
        <v>232</v>
      </c>
      <c r="H81" s="88">
        <v>42636</v>
      </c>
      <c r="I81" s="88">
        <v>42636</v>
      </c>
      <c r="J81" s="63">
        <f t="shared" ca="1" si="10"/>
        <v>1</v>
      </c>
      <c r="K81" s="40">
        <v>1</v>
      </c>
      <c r="L81" s="43" t="s">
        <v>16</v>
      </c>
      <c r="M81" s="43">
        <v>16</v>
      </c>
      <c r="N81" s="43">
        <v>296</v>
      </c>
      <c r="O81" s="39">
        <v>120000</v>
      </c>
      <c r="P81" s="111" t="s">
        <v>77</v>
      </c>
      <c r="Q81" s="58">
        <v>120000</v>
      </c>
      <c r="R81" s="62">
        <v>42670</v>
      </c>
      <c r="S81" s="58"/>
      <c r="T81" s="58"/>
      <c r="U81" s="62"/>
      <c r="V81" s="38">
        <v>120000</v>
      </c>
      <c r="W81" s="38">
        <f t="shared" si="9"/>
        <v>3600</v>
      </c>
      <c r="X81" s="38">
        <f t="shared" si="11"/>
        <v>6000</v>
      </c>
      <c r="Y81" s="34"/>
      <c r="Z81" s="38">
        <f t="shared" si="7"/>
        <v>2400</v>
      </c>
      <c r="AA81" s="34"/>
      <c r="AB81" s="36" t="s">
        <v>103</v>
      </c>
      <c r="AC81" s="59">
        <v>42637</v>
      </c>
      <c r="AD81" s="36" t="s">
        <v>103</v>
      </c>
      <c r="AE81" s="59">
        <v>42643</v>
      </c>
      <c r="AF81" s="64">
        <v>2</v>
      </c>
      <c r="AG81" s="37">
        <v>5099</v>
      </c>
    </row>
    <row r="82" spans="1:33" s="35" customFormat="1" ht="28.5">
      <c r="A82" s="34" t="s">
        <v>237</v>
      </c>
      <c r="B82" s="34" t="s">
        <v>236</v>
      </c>
      <c r="C82" s="34"/>
      <c r="D82" s="34"/>
      <c r="E82" s="43">
        <v>3173795479</v>
      </c>
      <c r="F82" s="34"/>
      <c r="G82" s="34" t="s">
        <v>238</v>
      </c>
      <c r="H82" s="88">
        <v>42636</v>
      </c>
      <c r="I82" s="88">
        <v>42636</v>
      </c>
      <c r="J82" s="63">
        <f t="shared" ca="1" si="10"/>
        <v>1</v>
      </c>
      <c r="K82" s="40">
        <v>1</v>
      </c>
      <c r="L82" s="43" t="s">
        <v>46</v>
      </c>
      <c r="M82" s="43">
        <v>40</v>
      </c>
      <c r="N82" s="89">
        <v>813</v>
      </c>
      <c r="O82" s="39">
        <v>150000</v>
      </c>
      <c r="P82" s="43"/>
      <c r="Q82" s="58"/>
      <c r="R82" s="62"/>
      <c r="S82" s="58"/>
      <c r="T82" s="58"/>
      <c r="U82" s="58"/>
      <c r="V82" s="39">
        <v>150000</v>
      </c>
      <c r="W82" s="38">
        <f t="shared" si="9"/>
        <v>4500</v>
      </c>
      <c r="X82" s="38">
        <f t="shared" si="11"/>
        <v>7500</v>
      </c>
      <c r="Y82" s="34"/>
      <c r="Z82" s="38">
        <f t="shared" si="7"/>
        <v>3000</v>
      </c>
      <c r="AA82" s="34"/>
      <c r="AB82" s="36" t="s">
        <v>103</v>
      </c>
      <c r="AC82" s="59">
        <v>42637</v>
      </c>
      <c r="AD82" s="36" t="s">
        <v>103</v>
      </c>
      <c r="AE82" s="59">
        <v>42643</v>
      </c>
      <c r="AF82" s="64">
        <v>2</v>
      </c>
      <c r="AG82" s="37">
        <v>73</v>
      </c>
    </row>
    <row r="83" spans="1:33" s="35" customFormat="1" ht="28.5">
      <c r="A83" s="34" t="s">
        <v>237</v>
      </c>
      <c r="B83" s="34" t="s">
        <v>236</v>
      </c>
      <c r="C83" s="34"/>
      <c r="D83" s="34"/>
      <c r="E83" s="43">
        <v>3173795479</v>
      </c>
      <c r="F83" s="34"/>
      <c r="G83" s="34" t="s">
        <v>238</v>
      </c>
      <c r="H83" s="88">
        <v>42636</v>
      </c>
      <c r="I83" s="88">
        <v>42636</v>
      </c>
      <c r="J83" s="63">
        <f t="shared" ca="1" si="10"/>
        <v>1</v>
      </c>
      <c r="K83" s="40">
        <v>1</v>
      </c>
      <c r="L83" s="43" t="s">
        <v>46</v>
      </c>
      <c r="M83" s="43">
        <v>40</v>
      </c>
      <c r="N83" s="89">
        <v>813</v>
      </c>
      <c r="O83" s="39">
        <v>150000</v>
      </c>
      <c r="P83" s="43"/>
      <c r="Q83" s="58"/>
      <c r="R83" s="62"/>
      <c r="S83" s="58"/>
      <c r="T83" s="58"/>
      <c r="U83" s="58"/>
      <c r="V83" s="39">
        <v>150000</v>
      </c>
      <c r="W83" s="38">
        <f t="shared" si="9"/>
        <v>4500</v>
      </c>
      <c r="X83" s="38">
        <f t="shared" si="11"/>
        <v>7500</v>
      </c>
      <c r="Y83" s="34"/>
      <c r="Z83" s="38">
        <f t="shared" si="7"/>
        <v>3000</v>
      </c>
      <c r="AA83" s="34"/>
      <c r="AB83" s="36" t="s">
        <v>103</v>
      </c>
      <c r="AC83" s="59">
        <v>42637</v>
      </c>
      <c r="AD83" s="36" t="s">
        <v>103</v>
      </c>
      <c r="AE83" s="59">
        <v>42643</v>
      </c>
      <c r="AF83" s="64">
        <v>2</v>
      </c>
      <c r="AG83" s="37">
        <v>73</v>
      </c>
    </row>
    <row r="84" spans="1:33" s="35" customFormat="1" ht="28.5">
      <c r="A84" s="36" t="s">
        <v>245</v>
      </c>
      <c r="B84" s="36" t="s">
        <v>213</v>
      </c>
      <c r="C84" s="36" t="s">
        <v>246</v>
      </c>
      <c r="D84" s="36"/>
      <c r="E84" s="40">
        <v>3127237684</v>
      </c>
      <c r="F84" s="55" t="s">
        <v>247</v>
      </c>
      <c r="G84" s="36" t="s">
        <v>214</v>
      </c>
      <c r="H84" s="29">
        <v>42637</v>
      </c>
      <c r="I84" s="29">
        <v>42637</v>
      </c>
      <c r="J84" s="63">
        <f t="shared" ca="1" si="10"/>
        <v>1</v>
      </c>
      <c r="K84" s="40">
        <v>1</v>
      </c>
      <c r="L84" s="40" t="s">
        <v>46</v>
      </c>
      <c r="M84" s="40">
        <v>40</v>
      </c>
      <c r="N84" s="89">
        <v>700</v>
      </c>
      <c r="O84" s="38">
        <v>160000</v>
      </c>
      <c r="P84" s="40" t="s">
        <v>292</v>
      </c>
      <c r="Q84" s="57"/>
      <c r="R84" s="61"/>
      <c r="S84" s="57"/>
      <c r="T84" s="57"/>
      <c r="U84" s="57"/>
      <c r="V84" s="38">
        <v>91482</v>
      </c>
      <c r="W84" s="38">
        <f t="shared" si="9"/>
        <v>4800</v>
      </c>
      <c r="X84" s="38">
        <v>0</v>
      </c>
      <c r="Y84" s="36"/>
      <c r="Z84" s="38">
        <f t="shared" si="7"/>
        <v>63718</v>
      </c>
      <c r="AA84" s="36"/>
      <c r="AB84" s="36" t="s">
        <v>103</v>
      </c>
      <c r="AC84" s="59">
        <v>42637</v>
      </c>
      <c r="AD84" s="36" t="s">
        <v>103</v>
      </c>
      <c r="AE84" s="59">
        <v>42643</v>
      </c>
      <c r="AF84" s="64">
        <v>2</v>
      </c>
      <c r="AG84" s="37">
        <v>5098</v>
      </c>
    </row>
    <row r="85" spans="1:33" s="35" customFormat="1" ht="30">
      <c r="A85" s="34" t="s">
        <v>229</v>
      </c>
      <c r="B85" s="34"/>
      <c r="C85" s="34" t="s">
        <v>230</v>
      </c>
      <c r="D85" s="34"/>
      <c r="E85" s="43">
        <v>3104220424</v>
      </c>
      <c r="F85" s="34"/>
      <c r="G85" s="34" t="s">
        <v>231</v>
      </c>
      <c r="H85" s="88">
        <v>42637</v>
      </c>
      <c r="I85" s="88">
        <v>42637</v>
      </c>
      <c r="J85" s="63">
        <f t="shared" ca="1" si="10"/>
        <v>1</v>
      </c>
      <c r="K85" s="40">
        <v>1</v>
      </c>
      <c r="L85" s="43" t="s">
        <v>46</v>
      </c>
      <c r="M85" s="43">
        <v>40</v>
      </c>
      <c r="N85" s="43">
        <v>700</v>
      </c>
      <c r="O85" s="39">
        <v>180000</v>
      </c>
      <c r="P85" s="43" t="s">
        <v>77</v>
      </c>
      <c r="Q85" s="58">
        <v>100000</v>
      </c>
      <c r="R85" s="62">
        <v>42634</v>
      </c>
      <c r="S85" s="58" t="s">
        <v>77</v>
      </c>
      <c r="T85" s="58">
        <v>80000</v>
      </c>
      <c r="U85" s="62">
        <v>42641</v>
      </c>
      <c r="V85" s="38">
        <v>73242</v>
      </c>
      <c r="W85" s="38">
        <f t="shared" si="9"/>
        <v>5400</v>
      </c>
      <c r="X85" s="38">
        <v>0</v>
      </c>
      <c r="Y85" s="34"/>
      <c r="Z85" s="38">
        <f t="shared" si="7"/>
        <v>101358</v>
      </c>
      <c r="AA85" s="34"/>
      <c r="AB85" s="36" t="s">
        <v>103</v>
      </c>
      <c r="AC85" s="59">
        <v>42642</v>
      </c>
      <c r="AD85" s="36" t="s">
        <v>103</v>
      </c>
      <c r="AE85" s="59">
        <v>42643</v>
      </c>
      <c r="AF85" s="64">
        <v>2</v>
      </c>
      <c r="AG85" s="37">
        <v>6006</v>
      </c>
    </row>
    <row r="86" spans="1:33" s="35" customFormat="1" ht="28.5">
      <c r="A86" s="34" t="s">
        <v>233</v>
      </c>
      <c r="B86" s="34" t="s">
        <v>234</v>
      </c>
      <c r="C86" s="34"/>
      <c r="D86" s="34"/>
      <c r="E86" s="43">
        <v>3103390007</v>
      </c>
      <c r="F86" s="34"/>
      <c r="G86" s="34" t="s">
        <v>235</v>
      </c>
      <c r="H86" s="88">
        <v>42637</v>
      </c>
      <c r="I86" s="88">
        <v>42637</v>
      </c>
      <c r="J86" s="63">
        <f t="shared" ca="1" si="10"/>
        <v>1</v>
      </c>
      <c r="K86" s="40">
        <v>1</v>
      </c>
      <c r="L86" s="43" t="s">
        <v>52</v>
      </c>
      <c r="M86" s="43">
        <v>30</v>
      </c>
      <c r="N86" s="43">
        <v>506</v>
      </c>
      <c r="O86" s="39">
        <v>180000</v>
      </c>
      <c r="P86" s="43" t="s">
        <v>77</v>
      </c>
      <c r="Q86" s="58">
        <v>100000</v>
      </c>
      <c r="R86" s="62">
        <v>42635</v>
      </c>
      <c r="S86" s="58" t="s">
        <v>77</v>
      </c>
      <c r="T86" s="58">
        <v>80000</v>
      </c>
      <c r="U86" s="62">
        <v>42641</v>
      </c>
      <c r="V86" s="38">
        <v>180000</v>
      </c>
      <c r="W86" s="38">
        <f t="shared" si="9"/>
        <v>5400</v>
      </c>
      <c r="X86" s="38">
        <f>V86*5%</f>
        <v>9000</v>
      </c>
      <c r="Y86" s="34"/>
      <c r="Z86" s="38">
        <f t="shared" si="7"/>
        <v>3600</v>
      </c>
      <c r="AA86" s="34"/>
      <c r="AB86" s="36" t="s">
        <v>103</v>
      </c>
      <c r="AC86" s="59">
        <v>42642</v>
      </c>
      <c r="AD86" s="36" t="s">
        <v>103</v>
      </c>
      <c r="AE86" s="59">
        <v>42643</v>
      </c>
      <c r="AF86" s="64">
        <v>2</v>
      </c>
      <c r="AG86" s="37">
        <v>6016</v>
      </c>
    </row>
    <row r="87" spans="1:33" s="35" customFormat="1" ht="28.5">
      <c r="A87" s="34" t="s">
        <v>242</v>
      </c>
      <c r="B87" s="34"/>
      <c r="C87" s="34"/>
      <c r="D87" s="34"/>
      <c r="E87" s="43">
        <v>3136194843</v>
      </c>
      <c r="F87" s="34"/>
      <c r="G87" s="34" t="s">
        <v>243</v>
      </c>
      <c r="H87" s="88">
        <v>42638</v>
      </c>
      <c r="I87" s="88">
        <v>42638</v>
      </c>
      <c r="J87" s="63">
        <f t="shared" ca="1" si="10"/>
        <v>1</v>
      </c>
      <c r="K87" s="40">
        <v>1</v>
      </c>
      <c r="L87" s="43" t="s">
        <v>46</v>
      </c>
      <c r="M87" s="43">
        <v>40</v>
      </c>
      <c r="N87" s="43">
        <v>700</v>
      </c>
      <c r="O87" s="39">
        <v>450000</v>
      </c>
      <c r="P87" s="43" t="s">
        <v>77</v>
      </c>
      <c r="Q87" s="58">
        <v>450000</v>
      </c>
      <c r="R87" s="62">
        <v>42641</v>
      </c>
      <c r="S87" s="58"/>
      <c r="T87" s="58"/>
      <c r="U87" s="62"/>
      <c r="V87" s="39">
        <v>272628</v>
      </c>
      <c r="W87" s="38">
        <f t="shared" si="9"/>
        <v>13500</v>
      </c>
      <c r="X87" s="38">
        <v>0</v>
      </c>
      <c r="Y87" s="92">
        <f>O87*5%</f>
        <v>22500</v>
      </c>
      <c r="Z87" s="38">
        <f t="shared" si="7"/>
        <v>163872</v>
      </c>
      <c r="AA87" s="34" t="s">
        <v>244</v>
      </c>
      <c r="AB87" s="36" t="s">
        <v>103</v>
      </c>
      <c r="AC87" s="59">
        <v>42642</v>
      </c>
      <c r="AD87" s="36" t="s">
        <v>103</v>
      </c>
      <c r="AE87" s="59">
        <v>42643</v>
      </c>
      <c r="AF87" s="64">
        <v>1</v>
      </c>
      <c r="AG87" s="37">
        <v>6017</v>
      </c>
    </row>
    <row r="88" spans="1:33" s="35" customFormat="1" ht="30">
      <c r="A88" s="34" t="s">
        <v>249</v>
      </c>
      <c r="B88" s="34"/>
      <c r="C88" s="34" t="s">
        <v>250</v>
      </c>
      <c r="D88" s="34"/>
      <c r="E88" s="43">
        <v>3136068863</v>
      </c>
      <c r="F88" s="34"/>
      <c r="G88" s="34" t="s">
        <v>191</v>
      </c>
      <c r="H88" s="88">
        <v>42639</v>
      </c>
      <c r="I88" s="88">
        <v>42639</v>
      </c>
      <c r="J88" s="63">
        <f t="shared" ca="1" si="10"/>
        <v>1</v>
      </c>
      <c r="K88" s="40">
        <v>1</v>
      </c>
      <c r="L88" s="43" t="s">
        <v>52</v>
      </c>
      <c r="M88" s="43">
        <v>30</v>
      </c>
      <c r="N88" s="43">
        <v>113</v>
      </c>
      <c r="O88" s="39">
        <v>350000</v>
      </c>
      <c r="P88" s="43" t="s">
        <v>77</v>
      </c>
      <c r="Q88" s="58">
        <v>350000</v>
      </c>
      <c r="R88" s="62">
        <v>42643</v>
      </c>
      <c r="S88" s="58"/>
      <c r="T88" s="58"/>
      <c r="U88" s="58"/>
      <c r="V88" s="39">
        <v>320000</v>
      </c>
      <c r="W88" s="38">
        <f t="shared" si="9"/>
        <v>10500</v>
      </c>
      <c r="X88" s="38">
        <f>V88*5%</f>
        <v>16000</v>
      </c>
      <c r="Y88" s="34"/>
      <c r="Z88" s="38">
        <f t="shared" si="7"/>
        <v>19500</v>
      </c>
      <c r="AA88" s="34"/>
      <c r="AB88" s="36" t="s">
        <v>103</v>
      </c>
      <c r="AC88" s="59">
        <v>42642</v>
      </c>
      <c r="AD88" s="36" t="s">
        <v>103</v>
      </c>
      <c r="AE88" s="59">
        <v>42643</v>
      </c>
      <c r="AF88" s="64">
        <v>1</v>
      </c>
      <c r="AG88" s="35">
        <v>74</v>
      </c>
    </row>
    <row r="89" spans="1:33" s="35" customFormat="1" ht="28.5">
      <c r="A89" s="34" t="s">
        <v>237</v>
      </c>
      <c r="B89" s="34" t="s">
        <v>236</v>
      </c>
      <c r="C89" s="34"/>
      <c r="D89" s="34"/>
      <c r="E89" s="43">
        <v>3173795479</v>
      </c>
      <c r="F89" s="34"/>
      <c r="G89" s="34" t="s">
        <v>238</v>
      </c>
      <c r="H89" s="88">
        <v>42640</v>
      </c>
      <c r="I89" s="88">
        <v>42640</v>
      </c>
      <c r="J89" s="63">
        <f t="shared" ca="1" si="10"/>
        <v>1</v>
      </c>
      <c r="K89" s="40">
        <v>1</v>
      </c>
      <c r="L89" s="43" t="s">
        <v>46</v>
      </c>
      <c r="M89" s="43">
        <v>40</v>
      </c>
      <c r="N89" s="89">
        <v>813</v>
      </c>
      <c r="O89" s="39">
        <v>150000</v>
      </c>
      <c r="P89" s="43"/>
      <c r="Q89" s="58"/>
      <c r="R89" s="62"/>
      <c r="S89" s="58"/>
      <c r="T89" s="58"/>
      <c r="U89" s="58"/>
      <c r="V89" s="39">
        <v>150000</v>
      </c>
      <c r="W89" s="38">
        <f t="shared" si="9"/>
        <v>4500</v>
      </c>
      <c r="X89" s="38">
        <f>V89*5%</f>
        <v>7500</v>
      </c>
      <c r="Y89" s="34"/>
      <c r="Z89" s="38">
        <f t="shared" si="7"/>
        <v>3000</v>
      </c>
      <c r="AA89" s="34"/>
      <c r="AB89" s="36" t="s">
        <v>103</v>
      </c>
      <c r="AC89" s="59">
        <v>42642</v>
      </c>
      <c r="AD89" s="36" t="s">
        <v>103</v>
      </c>
      <c r="AE89" s="59">
        <v>42643</v>
      </c>
      <c r="AF89" s="64">
        <v>2</v>
      </c>
      <c r="AG89" s="37">
        <v>73</v>
      </c>
    </row>
    <row r="90" spans="1:33" s="35" customFormat="1" ht="28.5">
      <c r="A90" s="34" t="s">
        <v>237</v>
      </c>
      <c r="B90" s="34" t="s">
        <v>236</v>
      </c>
      <c r="C90" s="34"/>
      <c r="D90" s="34"/>
      <c r="E90" s="43">
        <v>3173795479</v>
      </c>
      <c r="F90" s="34"/>
      <c r="G90" s="34" t="s">
        <v>238</v>
      </c>
      <c r="H90" s="88">
        <v>42640</v>
      </c>
      <c r="I90" s="88">
        <v>42640</v>
      </c>
      <c r="J90" s="63">
        <f t="shared" ca="1" si="10"/>
        <v>1</v>
      </c>
      <c r="K90" s="40">
        <v>1</v>
      </c>
      <c r="L90" s="43" t="s">
        <v>46</v>
      </c>
      <c r="M90" s="43">
        <v>40</v>
      </c>
      <c r="N90" s="90">
        <v>813</v>
      </c>
      <c r="O90" s="39">
        <v>150000</v>
      </c>
      <c r="P90" s="43"/>
      <c r="Q90" s="58"/>
      <c r="R90" s="62"/>
      <c r="S90" s="58"/>
      <c r="T90" s="58"/>
      <c r="U90" s="58"/>
      <c r="V90" s="39">
        <v>150000</v>
      </c>
      <c r="W90" s="38">
        <f t="shared" si="9"/>
        <v>4500</v>
      </c>
      <c r="X90" s="38">
        <f>V90*5%</f>
        <v>7500</v>
      </c>
      <c r="Y90" s="34"/>
      <c r="Z90" s="38">
        <f t="shared" si="7"/>
        <v>3000</v>
      </c>
      <c r="AA90" s="34"/>
      <c r="AB90" s="36" t="s">
        <v>103</v>
      </c>
      <c r="AC90" s="59">
        <v>42642</v>
      </c>
      <c r="AD90" s="36" t="s">
        <v>103</v>
      </c>
      <c r="AE90" s="59">
        <v>42643</v>
      </c>
      <c r="AF90" s="64">
        <v>2</v>
      </c>
      <c r="AG90" s="37">
        <v>73</v>
      </c>
    </row>
    <row r="91" spans="1:33" s="35" customFormat="1" ht="28.5">
      <c r="A91" s="34" t="s">
        <v>237</v>
      </c>
      <c r="B91" s="34" t="s">
        <v>236</v>
      </c>
      <c r="C91" s="34"/>
      <c r="D91" s="34"/>
      <c r="E91" s="43">
        <v>3173795479</v>
      </c>
      <c r="F91" s="34"/>
      <c r="G91" s="34" t="s">
        <v>238</v>
      </c>
      <c r="H91" s="88">
        <v>42641</v>
      </c>
      <c r="I91" s="88">
        <v>42641</v>
      </c>
      <c r="J91" s="63">
        <f t="shared" ca="1" si="10"/>
        <v>1</v>
      </c>
      <c r="K91" s="40">
        <v>1</v>
      </c>
      <c r="L91" s="43" t="s">
        <v>46</v>
      </c>
      <c r="M91" s="43">
        <v>40</v>
      </c>
      <c r="N91" s="90">
        <v>700</v>
      </c>
      <c r="O91" s="39">
        <v>150000</v>
      </c>
      <c r="P91" s="43"/>
      <c r="Q91" s="58"/>
      <c r="R91" s="62"/>
      <c r="S91" s="58"/>
      <c r="T91" s="58"/>
      <c r="U91" s="58"/>
      <c r="V91" s="39">
        <v>73242</v>
      </c>
      <c r="W91" s="38">
        <f t="shared" si="9"/>
        <v>4500</v>
      </c>
      <c r="X91" s="38">
        <v>0</v>
      </c>
      <c r="Y91" s="34"/>
      <c r="Z91" s="38">
        <f t="shared" si="7"/>
        <v>72258</v>
      </c>
      <c r="AA91" s="34"/>
      <c r="AB91" s="36" t="s">
        <v>103</v>
      </c>
      <c r="AC91" s="59">
        <v>42642</v>
      </c>
      <c r="AD91" s="36" t="s">
        <v>103</v>
      </c>
      <c r="AE91" s="59">
        <v>42643</v>
      </c>
      <c r="AF91" s="64">
        <v>2</v>
      </c>
      <c r="AG91" s="37">
        <v>73</v>
      </c>
    </row>
    <row r="92" spans="1:33" s="35" customFormat="1" ht="28.5">
      <c r="A92" s="34" t="s">
        <v>237</v>
      </c>
      <c r="B92" s="34" t="s">
        <v>236</v>
      </c>
      <c r="C92" s="34"/>
      <c r="D92" s="34"/>
      <c r="E92" s="43">
        <v>3173795479</v>
      </c>
      <c r="F92" s="34"/>
      <c r="G92" s="34" t="s">
        <v>238</v>
      </c>
      <c r="H92" s="88">
        <v>42641</v>
      </c>
      <c r="I92" s="88">
        <v>42641</v>
      </c>
      <c r="J92" s="63">
        <f t="shared" ca="1" si="10"/>
        <v>1</v>
      </c>
      <c r="K92" s="40">
        <v>1</v>
      </c>
      <c r="L92" s="43" t="s">
        <v>46</v>
      </c>
      <c r="M92" s="43">
        <v>40</v>
      </c>
      <c r="N92" s="101">
        <v>700</v>
      </c>
      <c r="O92" s="39">
        <v>150000</v>
      </c>
      <c r="P92" s="43"/>
      <c r="Q92" s="58"/>
      <c r="R92" s="62"/>
      <c r="S92" s="58"/>
      <c r="T92" s="58"/>
      <c r="U92" s="58"/>
      <c r="V92" s="39">
        <v>73242</v>
      </c>
      <c r="W92" s="38">
        <f t="shared" si="9"/>
        <v>4500</v>
      </c>
      <c r="X92" s="38">
        <v>0</v>
      </c>
      <c r="Y92" s="34"/>
      <c r="Z92" s="38">
        <f t="shared" si="7"/>
        <v>72258</v>
      </c>
      <c r="AA92" s="34"/>
      <c r="AB92" s="36" t="s">
        <v>103</v>
      </c>
      <c r="AC92" s="59">
        <v>42642</v>
      </c>
      <c r="AD92" s="36" t="s">
        <v>103</v>
      </c>
      <c r="AE92" s="59">
        <v>42643</v>
      </c>
      <c r="AF92" s="64">
        <v>2</v>
      </c>
      <c r="AG92" s="37">
        <v>73</v>
      </c>
    </row>
    <row r="93" spans="1:33" s="35" customFormat="1" ht="28.5">
      <c r="A93" s="34" t="s">
        <v>237</v>
      </c>
      <c r="B93" s="34" t="s">
        <v>236</v>
      </c>
      <c r="C93" s="34"/>
      <c r="D93" s="34"/>
      <c r="E93" s="43">
        <v>3173795479</v>
      </c>
      <c r="F93" s="34"/>
      <c r="G93" s="34" t="s">
        <v>238</v>
      </c>
      <c r="H93" s="88">
        <v>42642</v>
      </c>
      <c r="I93" s="88">
        <v>42642</v>
      </c>
      <c r="J93" s="63">
        <f t="shared" ca="1" si="10"/>
        <v>1</v>
      </c>
      <c r="K93" s="40">
        <v>1</v>
      </c>
      <c r="L93" s="43" t="s">
        <v>46</v>
      </c>
      <c r="M93" s="43">
        <v>40</v>
      </c>
      <c r="N93" s="91">
        <v>700</v>
      </c>
      <c r="O93" s="39">
        <v>150000</v>
      </c>
      <c r="P93" s="43"/>
      <c r="Q93" s="58"/>
      <c r="R93" s="62"/>
      <c r="S93" s="58"/>
      <c r="T93" s="58"/>
      <c r="U93" s="58"/>
      <c r="V93" s="39">
        <v>73242</v>
      </c>
      <c r="W93" s="38">
        <f t="shared" si="9"/>
        <v>4500</v>
      </c>
      <c r="X93" s="38">
        <v>0</v>
      </c>
      <c r="Y93" s="34"/>
      <c r="Z93" s="38">
        <f t="shared" ref="Z93:Z126" si="12">IF(O93=V93,X93-W93,O93-V93-W93)</f>
        <v>72258</v>
      </c>
      <c r="AA93" s="34"/>
      <c r="AB93" s="36" t="s">
        <v>103</v>
      </c>
      <c r="AC93" s="59">
        <v>42642</v>
      </c>
      <c r="AD93" s="36" t="s">
        <v>103</v>
      </c>
      <c r="AE93" s="59">
        <v>42643</v>
      </c>
      <c r="AF93" s="64">
        <v>2</v>
      </c>
      <c r="AG93" s="37">
        <v>73</v>
      </c>
    </row>
    <row r="94" spans="1:33" s="35" customFormat="1" ht="28.5">
      <c r="A94" s="34" t="s">
        <v>237</v>
      </c>
      <c r="B94" s="34" t="s">
        <v>236</v>
      </c>
      <c r="C94" s="34"/>
      <c r="D94" s="34"/>
      <c r="E94" s="43">
        <v>3173795479</v>
      </c>
      <c r="F94" s="34"/>
      <c r="G94" s="34" t="s">
        <v>238</v>
      </c>
      <c r="H94" s="88">
        <v>42642</v>
      </c>
      <c r="I94" s="88">
        <v>42642</v>
      </c>
      <c r="J94" s="63">
        <f t="shared" ca="1" si="10"/>
        <v>1</v>
      </c>
      <c r="K94" s="40">
        <v>1</v>
      </c>
      <c r="L94" s="43" t="s">
        <v>46</v>
      </c>
      <c r="M94" s="43">
        <v>40</v>
      </c>
      <c r="N94" s="91">
        <v>700</v>
      </c>
      <c r="O94" s="39">
        <v>150000</v>
      </c>
      <c r="P94" s="43"/>
      <c r="Q94" s="58"/>
      <c r="R94" s="62"/>
      <c r="S94" s="58"/>
      <c r="T94" s="58"/>
      <c r="U94" s="58"/>
      <c r="V94" s="39">
        <v>73242</v>
      </c>
      <c r="W94" s="38">
        <f t="shared" si="9"/>
        <v>4500</v>
      </c>
      <c r="X94" s="38">
        <v>0</v>
      </c>
      <c r="Y94" s="34"/>
      <c r="Z94" s="38">
        <f t="shared" si="12"/>
        <v>72258</v>
      </c>
      <c r="AA94" s="34"/>
      <c r="AB94" s="36" t="s">
        <v>103</v>
      </c>
      <c r="AC94" s="59">
        <v>42642</v>
      </c>
      <c r="AD94" s="36" t="s">
        <v>103</v>
      </c>
      <c r="AE94" s="59">
        <v>42643</v>
      </c>
      <c r="AF94" s="64">
        <v>2</v>
      </c>
      <c r="AG94" s="37">
        <v>73</v>
      </c>
    </row>
    <row r="95" spans="1:33" s="35" customFormat="1" ht="30">
      <c r="A95" s="34" t="s">
        <v>251</v>
      </c>
      <c r="B95" s="34" t="s">
        <v>252</v>
      </c>
      <c r="C95" s="34" t="s">
        <v>253</v>
      </c>
      <c r="D95" s="34"/>
      <c r="E95" s="43">
        <v>3347100</v>
      </c>
      <c r="F95" s="87" t="s">
        <v>254</v>
      </c>
      <c r="G95" s="34" t="s">
        <v>255</v>
      </c>
      <c r="H95" s="88">
        <v>42643</v>
      </c>
      <c r="I95" s="88">
        <v>42643</v>
      </c>
      <c r="J95" s="63">
        <f t="shared" ca="1" si="10"/>
        <v>1</v>
      </c>
      <c r="K95" s="40">
        <v>1</v>
      </c>
      <c r="L95" s="43" t="s">
        <v>52</v>
      </c>
      <c r="M95" s="43">
        <v>24</v>
      </c>
      <c r="N95" s="43">
        <v>501</v>
      </c>
      <c r="O95" s="39">
        <v>310000</v>
      </c>
      <c r="P95" s="43" t="s">
        <v>78</v>
      </c>
      <c r="Q95" s="58">
        <v>500000</v>
      </c>
      <c r="R95" s="62">
        <v>42642</v>
      </c>
      <c r="S95" s="43" t="s">
        <v>78</v>
      </c>
      <c r="T95" s="58">
        <v>500000</v>
      </c>
      <c r="U95" s="62">
        <v>42649</v>
      </c>
      <c r="V95" s="39">
        <v>300000</v>
      </c>
      <c r="W95" s="38">
        <f t="shared" si="9"/>
        <v>9300</v>
      </c>
      <c r="X95" s="38">
        <f>V95*5%</f>
        <v>15000</v>
      </c>
      <c r="Y95" s="34"/>
      <c r="Z95" s="38">
        <f t="shared" si="12"/>
        <v>700</v>
      </c>
      <c r="AA95" s="34"/>
      <c r="AB95" s="36" t="s">
        <v>103</v>
      </c>
      <c r="AC95" s="59">
        <v>42642</v>
      </c>
      <c r="AD95" s="36" t="s">
        <v>103</v>
      </c>
      <c r="AE95" s="59">
        <v>42643</v>
      </c>
      <c r="AF95" s="64">
        <v>2</v>
      </c>
      <c r="AG95" s="35">
        <v>6043</v>
      </c>
    </row>
    <row r="96" spans="1:33" s="35" customFormat="1" ht="30">
      <c r="A96" s="34" t="s">
        <v>251</v>
      </c>
      <c r="B96" s="34" t="s">
        <v>252</v>
      </c>
      <c r="C96" s="34" t="s">
        <v>253</v>
      </c>
      <c r="D96" s="34"/>
      <c r="E96" s="43">
        <v>3347100</v>
      </c>
      <c r="F96" s="87" t="s">
        <v>254</v>
      </c>
      <c r="G96" s="34" t="s">
        <v>255</v>
      </c>
      <c r="H96" s="88">
        <v>42643</v>
      </c>
      <c r="I96" s="88">
        <v>42643</v>
      </c>
      <c r="J96" s="63">
        <f t="shared" ca="1" si="10"/>
        <v>1</v>
      </c>
      <c r="K96" s="40">
        <v>1</v>
      </c>
      <c r="L96" s="43" t="s">
        <v>16</v>
      </c>
      <c r="M96" s="43">
        <v>19</v>
      </c>
      <c r="N96" s="43">
        <v>408</v>
      </c>
      <c r="O96" s="39">
        <v>230000</v>
      </c>
      <c r="P96" s="43" t="s">
        <v>292</v>
      </c>
      <c r="Q96" s="58"/>
      <c r="R96" s="62"/>
      <c r="S96" s="58"/>
      <c r="T96" s="58"/>
      <c r="U96" s="58"/>
      <c r="V96" s="39">
        <v>225000</v>
      </c>
      <c r="W96" s="38">
        <f t="shared" si="9"/>
        <v>6900</v>
      </c>
      <c r="X96" s="38">
        <f>V96*5%</f>
        <v>11250</v>
      </c>
      <c r="Y96" s="34"/>
      <c r="Z96" s="38">
        <f t="shared" si="12"/>
        <v>-1900</v>
      </c>
      <c r="AA96" s="34"/>
      <c r="AB96" s="36" t="s">
        <v>103</v>
      </c>
      <c r="AC96" s="59">
        <v>42642</v>
      </c>
      <c r="AD96" s="36" t="s">
        <v>103</v>
      </c>
      <c r="AE96" s="59">
        <v>42643</v>
      </c>
      <c r="AF96" s="64">
        <v>2</v>
      </c>
      <c r="AG96" s="35">
        <v>6043</v>
      </c>
    </row>
    <row r="97" spans="1:33" s="35" customFormat="1" ht="30">
      <c r="A97" s="34" t="s">
        <v>251</v>
      </c>
      <c r="B97" s="34" t="s">
        <v>252</v>
      </c>
      <c r="C97" s="34" t="s">
        <v>253</v>
      </c>
      <c r="D97" s="34"/>
      <c r="E97" s="43">
        <v>3347100</v>
      </c>
      <c r="F97" s="87" t="s">
        <v>254</v>
      </c>
      <c r="G97" s="34" t="s">
        <v>255</v>
      </c>
      <c r="H97" s="88">
        <v>42643</v>
      </c>
      <c r="I97" s="88">
        <v>42643</v>
      </c>
      <c r="J97" s="63">
        <f t="shared" ca="1" si="10"/>
        <v>1</v>
      </c>
      <c r="K97" s="40">
        <v>1</v>
      </c>
      <c r="L97" s="43" t="s">
        <v>16</v>
      </c>
      <c r="M97" s="43">
        <v>16</v>
      </c>
      <c r="N97" s="43">
        <v>471</v>
      </c>
      <c r="O97" s="39">
        <v>230000</v>
      </c>
      <c r="P97" s="43" t="s">
        <v>292</v>
      </c>
      <c r="Q97" s="58"/>
      <c r="R97" s="62"/>
      <c r="S97" s="58"/>
      <c r="T97" s="58"/>
      <c r="U97" s="58"/>
      <c r="V97" s="39">
        <v>220000</v>
      </c>
      <c r="W97" s="38">
        <f t="shared" ref="W97:W119" si="13">O97*3%</f>
        <v>6900</v>
      </c>
      <c r="X97" s="38">
        <f>V97*5%</f>
        <v>11000</v>
      </c>
      <c r="Y97" s="34"/>
      <c r="Z97" s="38">
        <f t="shared" si="12"/>
        <v>3100</v>
      </c>
      <c r="AA97" s="34"/>
      <c r="AB97" s="36" t="s">
        <v>103</v>
      </c>
      <c r="AC97" s="59">
        <v>42642</v>
      </c>
      <c r="AD97" s="36" t="s">
        <v>103</v>
      </c>
      <c r="AE97" s="59">
        <v>42643</v>
      </c>
      <c r="AF97" s="64">
        <v>2</v>
      </c>
      <c r="AG97" s="35">
        <v>6043</v>
      </c>
    </row>
    <row r="98" spans="1:33" s="35" customFormat="1" ht="30">
      <c r="A98" s="34" t="s">
        <v>251</v>
      </c>
      <c r="B98" s="34" t="s">
        <v>252</v>
      </c>
      <c r="C98" s="34" t="s">
        <v>253</v>
      </c>
      <c r="D98" s="34"/>
      <c r="E98" s="43">
        <v>3347100</v>
      </c>
      <c r="F98" s="87" t="s">
        <v>254</v>
      </c>
      <c r="G98" s="34" t="s">
        <v>255</v>
      </c>
      <c r="H98" s="88">
        <v>42643</v>
      </c>
      <c r="I98" s="88">
        <v>42643</v>
      </c>
      <c r="J98" s="63">
        <f t="shared" ca="1" si="10"/>
        <v>1</v>
      </c>
      <c r="K98" s="40">
        <v>1</v>
      </c>
      <c r="L98" s="43" t="s">
        <v>16</v>
      </c>
      <c r="M98" s="43">
        <v>16</v>
      </c>
      <c r="N98" s="43">
        <v>296</v>
      </c>
      <c r="O98" s="39">
        <v>230000</v>
      </c>
      <c r="P98" s="43" t="s">
        <v>292</v>
      </c>
      <c r="Q98" s="58"/>
      <c r="R98" s="62"/>
      <c r="S98" s="58"/>
      <c r="T98" s="58"/>
      <c r="U98" s="58"/>
      <c r="V98" s="39">
        <v>220000</v>
      </c>
      <c r="W98" s="38">
        <f t="shared" si="13"/>
        <v>6900</v>
      </c>
      <c r="X98" s="38">
        <f>V98*5%</f>
        <v>11000</v>
      </c>
      <c r="Y98" s="34"/>
      <c r="Z98" s="38">
        <f t="shared" si="12"/>
        <v>3100</v>
      </c>
      <c r="AA98" s="34"/>
      <c r="AB98" s="36" t="s">
        <v>103</v>
      </c>
      <c r="AC98" s="59">
        <v>42642</v>
      </c>
      <c r="AD98" s="36" t="s">
        <v>103</v>
      </c>
      <c r="AE98" s="59">
        <v>42643</v>
      </c>
      <c r="AF98" s="64">
        <v>2</v>
      </c>
      <c r="AG98" s="35">
        <v>6043</v>
      </c>
    </row>
    <row r="99" spans="1:33" s="35" customFormat="1" ht="28.5">
      <c r="A99" s="34" t="s">
        <v>237</v>
      </c>
      <c r="B99" s="34" t="s">
        <v>236</v>
      </c>
      <c r="C99" s="34"/>
      <c r="D99" s="34"/>
      <c r="E99" s="43">
        <v>3173795479</v>
      </c>
      <c r="F99" s="34"/>
      <c r="G99" s="34" t="s">
        <v>238</v>
      </c>
      <c r="H99" s="88">
        <v>42646</v>
      </c>
      <c r="I99" s="88">
        <v>42646</v>
      </c>
      <c r="J99" s="63">
        <f t="shared" ca="1" si="10"/>
        <v>1</v>
      </c>
      <c r="K99" s="40">
        <v>1</v>
      </c>
      <c r="L99" s="43" t="s">
        <v>46</v>
      </c>
      <c r="M99" s="43">
        <v>40</v>
      </c>
      <c r="N99" s="101">
        <v>700</v>
      </c>
      <c r="O99" s="39">
        <v>150000</v>
      </c>
      <c r="P99" s="43"/>
      <c r="Q99" s="58"/>
      <c r="R99" s="62"/>
      <c r="S99" s="58"/>
      <c r="T99" s="58"/>
      <c r="U99" s="58"/>
      <c r="V99" s="39">
        <v>73242</v>
      </c>
      <c r="W99" s="38">
        <f t="shared" si="13"/>
        <v>4500</v>
      </c>
      <c r="X99" s="38">
        <v>0</v>
      </c>
      <c r="Y99" s="34"/>
      <c r="Z99" s="38">
        <f t="shared" si="12"/>
        <v>72258</v>
      </c>
      <c r="AA99" s="34"/>
      <c r="AB99" s="36" t="s">
        <v>103</v>
      </c>
      <c r="AC99" s="59">
        <v>42663</v>
      </c>
      <c r="AD99" s="36" t="s">
        <v>103</v>
      </c>
      <c r="AE99" s="51">
        <v>42670</v>
      </c>
      <c r="AF99" s="64">
        <v>2</v>
      </c>
      <c r="AG99" s="37">
        <v>73</v>
      </c>
    </row>
    <row r="100" spans="1:33" s="35" customFormat="1" ht="28.5">
      <c r="A100" s="34" t="s">
        <v>237</v>
      </c>
      <c r="B100" s="34" t="s">
        <v>236</v>
      </c>
      <c r="C100" s="34"/>
      <c r="D100" s="34"/>
      <c r="E100" s="43">
        <v>3173795479</v>
      </c>
      <c r="F100" s="34"/>
      <c r="G100" s="34" t="s">
        <v>238</v>
      </c>
      <c r="H100" s="88">
        <v>42646</v>
      </c>
      <c r="I100" s="88">
        <v>42646</v>
      </c>
      <c r="J100" s="63">
        <f t="shared" ref="J100:J119" ca="1" si="14">IF(I100&lt;$A$1,1,0)</f>
        <v>1</v>
      </c>
      <c r="K100" s="40">
        <v>1</v>
      </c>
      <c r="L100" s="43" t="s">
        <v>46</v>
      </c>
      <c r="M100" s="43">
        <v>40</v>
      </c>
      <c r="N100" s="101">
        <v>700</v>
      </c>
      <c r="O100" s="39">
        <v>150000</v>
      </c>
      <c r="P100" s="43"/>
      <c r="Q100" s="58"/>
      <c r="R100" s="62"/>
      <c r="S100" s="58"/>
      <c r="T100" s="58"/>
      <c r="U100" s="58"/>
      <c r="V100" s="39">
        <v>73242</v>
      </c>
      <c r="W100" s="38">
        <f t="shared" si="13"/>
        <v>4500</v>
      </c>
      <c r="X100" s="38">
        <v>0</v>
      </c>
      <c r="Y100" s="34"/>
      <c r="Z100" s="38">
        <f t="shared" si="12"/>
        <v>72258</v>
      </c>
      <c r="AA100" s="34"/>
      <c r="AB100" s="36" t="s">
        <v>103</v>
      </c>
      <c r="AC100" s="59">
        <v>42663</v>
      </c>
      <c r="AD100" s="36" t="s">
        <v>103</v>
      </c>
      <c r="AE100" s="51">
        <v>42670</v>
      </c>
      <c r="AF100" s="64">
        <v>2</v>
      </c>
      <c r="AG100" s="37">
        <v>73</v>
      </c>
    </row>
    <row r="101" spans="1:33" s="35" customFormat="1" ht="28.5">
      <c r="A101" s="36" t="s">
        <v>280</v>
      </c>
      <c r="B101" s="36" t="s">
        <v>279</v>
      </c>
      <c r="C101" s="36" t="s">
        <v>281</v>
      </c>
      <c r="D101" s="36"/>
      <c r="E101" s="40">
        <v>3103732806</v>
      </c>
      <c r="F101" s="36"/>
      <c r="G101" s="36" t="s">
        <v>209</v>
      </c>
      <c r="H101" s="42">
        <v>42648</v>
      </c>
      <c r="I101" s="42">
        <v>42650</v>
      </c>
      <c r="J101" s="63">
        <f t="shared" ca="1" si="14"/>
        <v>1</v>
      </c>
      <c r="K101" s="40">
        <v>2</v>
      </c>
      <c r="L101" s="40" t="s">
        <v>46</v>
      </c>
      <c r="M101" s="40">
        <v>40</v>
      </c>
      <c r="N101" s="40" t="s">
        <v>278</v>
      </c>
      <c r="O101" s="38">
        <v>170000</v>
      </c>
      <c r="P101" s="108"/>
      <c r="Q101" s="109"/>
      <c r="R101" s="110"/>
      <c r="S101" s="109"/>
      <c r="T101" s="109"/>
      <c r="U101" s="109"/>
      <c r="V101" s="38">
        <v>190000</v>
      </c>
      <c r="W101" s="38">
        <f t="shared" si="13"/>
        <v>5100</v>
      </c>
      <c r="X101" s="38">
        <f>V101*5%</f>
        <v>9500</v>
      </c>
      <c r="Y101" s="56">
        <f>O101*5%</f>
        <v>8500</v>
      </c>
      <c r="Z101" s="38">
        <f t="shared" si="12"/>
        <v>-25100</v>
      </c>
      <c r="AA101" s="36" t="s">
        <v>215</v>
      </c>
      <c r="AB101" s="36" t="s">
        <v>103</v>
      </c>
      <c r="AC101" s="59">
        <v>42663</v>
      </c>
      <c r="AD101" s="36" t="s">
        <v>103</v>
      </c>
      <c r="AE101" s="59">
        <v>42670</v>
      </c>
      <c r="AF101" s="64">
        <v>1</v>
      </c>
      <c r="AG101" s="37">
        <v>55</v>
      </c>
    </row>
    <row r="102" spans="1:33" s="35" customFormat="1" ht="28.5">
      <c r="A102" s="36" t="s">
        <v>280</v>
      </c>
      <c r="B102" s="36" t="s">
        <v>279</v>
      </c>
      <c r="C102" s="36" t="s">
        <v>281</v>
      </c>
      <c r="D102" s="36"/>
      <c r="E102" s="40">
        <v>3103732806</v>
      </c>
      <c r="F102" s="36"/>
      <c r="G102" s="36" t="s">
        <v>209</v>
      </c>
      <c r="H102" s="42">
        <v>42648</v>
      </c>
      <c r="I102" s="42">
        <v>42650</v>
      </c>
      <c r="J102" s="63">
        <f t="shared" ca="1" si="14"/>
        <v>1</v>
      </c>
      <c r="K102" s="40">
        <v>2</v>
      </c>
      <c r="L102" s="40" t="s">
        <v>46</v>
      </c>
      <c r="M102" s="40">
        <v>40</v>
      </c>
      <c r="N102" s="40">
        <v>506</v>
      </c>
      <c r="O102" s="38">
        <v>100000</v>
      </c>
      <c r="P102" s="108"/>
      <c r="Q102" s="109"/>
      <c r="R102" s="110"/>
      <c r="S102" s="109"/>
      <c r="T102" s="109"/>
      <c r="U102" s="109"/>
      <c r="V102" s="38">
        <v>80000</v>
      </c>
      <c r="W102" s="38">
        <f t="shared" si="13"/>
        <v>3000</v>
      </c>
      <c r="X102" s="38">
        <v>0</v>
      </c>
      <c r="Y102" s="56">
        <f>O102*5%</f>
        <v>5000</v>
      </c>
      <c r="Z102" s="38">
        <f t="shared" si="12"/>
        <v>17000</v>
      </c>
      <c r="AA102" s="36" t="s">
        <v>215</v>
      </c>
      <c r="AB102" s="36" t="s">
        <v>103</v>
      </c>
      <c r="AC102" s="59">
        <v>42663</v>
      </c>
      <c r="AD102" s="36" t="s">
        <v>103</v>
      </c>
      <c r="AE102" s="59">
        <v>42670</v>
      </c>
      <c r="AF102" s="64">
        <v>1</v>
      </c>
      <c r="AG102" s="37">
        <v>56</v>
      </c>
    </row>
    <row r="103" spans="1:33" s="35" customFormat="1" ht="28.5">
      <c r="A103" s="34" t="s">
        <v>237</v>
      </c>
      <c r="B103" s="34" t="s">
        <v>236</v>
      </c>
      <c r="C103" s="34"/>
      <c r="D103" s="34"/>
      <c r="E103" s="43">
        <v>3173795479</v>
      </c>
      <c r="F103" s="34"/>
      <c r="G103" s="34" t="s">
        <v>238</v>
      </c>
      <c r="H103" s="88">
        <v>42648</v>
      </c>
      <c r="I103" s="88">
        <v>42648</v>
      </c>
      <c r="J103" s="63">
        <f t="shared" ca="1" si="14"/>
        <v>1</v>
      </c>
      <c r="K103" s="40">
        <v>1</v>
      </c>
      <c r="L103" s="43" t="s">
        <v>46</v>
      </c>
      <c r="M103" s="43">
        <v>40</v>
      </c>
      <c r="N103" s="43">
        <v>300</v>
      </c>
      <c r="O103" s="39">
        <v>150000</v>
      </c>
      <c r="P103" s="43"/>
      <c r="Q103" s="58"/>
      <c r="R103" s="62"/>
      <c r="S103" s="58"/>
      <c r="T103" s="58"/>
      <c r="U103" s="58"/>
      <c r="V103" s="39">
        <v>120000</v>
      </c>
      <c r="W103" s="38">
        <f t="shared" si="13"/>
        <v>4500</v>
      </c>
      <c r="X103" s="38">
        <f t="shared" ref="X103:X108" si="15">V103*5%</f>
        <v>6000</v>
      </c>
      <c r="Y103" s="34"/>
      <c r="Z103" s="38">
        <f t="shared" si="12"/>
        <v>25500</v>
      </c>
      <c r="AA103" s="34"/>
      <c r="AB103" s="36" t="s">
        <v>103</v>
      </c>
      <c r="AC103" s="59">
        <v>42663</v>
      </c>
      <c r="AD103" s="36" t="s">
        <v>103</v>
      </c>
      <c r="AE103" s="51">
        <v>42670</v>
      </c>
      <c r="AF103" s="64">
        <v>2</v>
      </c>
      <c r="AG103" s="37">
        <v>73</v>
      </c>
    </row>
    <row r="104" spans="1:33" s="35" customFormat="1" ht="28.5">
      <c r="A104" s="34" t="s">
        <v>237</v>
      </c>
      <c r="B104" s="34" t="s">
        <v>236</v>
      </c>
      <c r="C104" s="34"/>
      <c r="D104" s="34"/>
      <c r="E104" s="43">
        <v>3173795479</v>
      </c>
      <c r="F104" s="34"/>
      <c r="G104" s="34" t="s">
        <v>238</v>
      </c>
      <c r="H104" s="88">
        <v>42648</v>
      </c>
      <c r="I104" s="88">
        <v>42648</v>
      </c>
      <c r="J104" s="63">
        <f t="shared" ca="1" si="14"/>
        <v>1</v>
      </c>
      <c r="K104" s="40">
        <v>1</v>
      </c>
      <c r="L104" s="43" t="s">
        <v>46</v>
      </c>
      <c r="M104" s="43">
        <v>40</v>
      </c>
      <c r="N104" s="43">
        <v>300</v>
      </c>
      <c r="O104" s="39">
        <v>150000</v>
      </c>
      <c r="P104" s="43"/>
      <c r="Q104" s="58"/>
      <c r="R104" s="62"/>
      <c r="S104" s="58"/>
      <c r="T104" s="58"/>
      <c r="U104" s="58"/>
      <c r="V104" s="39">
        <v>120000</v>
      </c>
      <c r="W104" s="38">
        <f t="shared" si="13"/>
        <v>4500</v>
      </c>
      <c r="X104" s="38">
        <f t="shared" si="15"/>
        <v>6000</v>
      </c>
      <c r="Y104" s="34"/>
      <c r="Z104" s="38">
        <f t="shared" si="12"/>
        <v>25500</v>
      </c>
      <c r="AA104" s="34"/>
      <c r="AB104" s="36" t="s">
        <v>103</v>
      </c>
      <c r="AC104" s="59">
        <v>42663</v>
      </c>
      <c r="AD104" s="36" t="s">
        <v>103</v>
      </c>
      <c r="AE104" s="51">
        <v>42670</v>
      </c>
      <c r="AF104" s="64">
        <v>2</v>
      </c>
      <c r="AG104" s="37">
        <v>73</v>
      </c>
    </row>
    <row r="105" spans="1:33" s="35" customFormat="1" ht="28.5">
      <c r="A105" s="34" t="s">
        <v>237</v>
      </c>
      <c r="B105" s="34" t="s">
        <v>236</v>
      </c>
      <c r="C105" s="34"/>
      <c r="D105" s="34"/>
      <c r="E105" s="43">
        <v>3173795479</v>
      </c>
      <c r="F105" s="34"/>
      <c r="G105" s="34" t="s">
        <v>238</v>
      </c>
      <c r="H105" s="88">
        <v>42649</v>
      </c>
      <c r="I105" s="88">
        <v>42649</v>
      </c>
      <c r="J105" s="63">
        <f t="shared" ca="1" si="14"/>
        <v>1</v>
      </c>
      <c r="K105" s="40">
        <v>1</v>
      </c>
      <c r="L105" s="43" t="s">
        <v>46</v>
      </c>
      <c r="M105" s="43">
        <v>40</v>
      </c>
      <c r="N105" s="43">
        <v>300</v>
      </c>
      <c r="O105" s="39">
        <v>150000</v>
      </c>
      <c r="P105" s="43"/>
      <c r="Q105" s="58"/>
      <c r="R105" s="62"/>
      <c r="S105" s="58"/>
      <c r="T105" s="58"/>
      <c r="U105" s="58"/>
      <c r="V105" s="39">
        <v>120000</v>
      </c>
      <c r="W105" s="38">
        <f t="shared" si="13"/>
        <v>4500</v>
      </c>
      <c r="X105" s="38">
        <f t="shared" si="15"/>
        <v>6000</v>
      </c>
      <c r="Y105" s="34"/>
      <c r="Z105" s="38">
        <f t="shared" si="12"/>
        <v>25500</v>
      </c>
      <c r="AA105" s="34"/>
      <c r="AB105" s="36" t="s">
        <v>103</v>
      </c>
      <c r="AC105" s="59">
        <v>42663</v>
      </c>
      <c r="AD105" s="36" t="s">
        <v>103</v>
      </c>
      <c r="AE105" s="51">
        <v>42670</v>
      </c>
      <c r="AF105" s="64">
        <v>2</v>
      </c>
      <c r="AG105" s="37">
        <v>73</v>
      </c>
    </row>
    <row r="106" spans="1:33" s="35" customFormat="1" ht="28.5">
      <c r="A106" s="34" t="s">
        <v>237</v>
      </c>
      <c r="B106" s="34" t="s">
        <v>236</v>
      </c>
      <c r="C106" s="34"/>
      <c r="D106" s="34"/>
      <c r="E106" s="43">
        <v>3173795479</v>
      </c>
      <c r="F106" s="34"/>
      <c r="G106" s="34" t="s">
        <v>238</v>
      </c>
      <c r="H106" s="88">
        <v>42649</v>
      </c>
      <c r="I106" s="88">
        <v>42649</v>
      </c>
      <c r="J106" s="63">
        <f t="shared" ca="1" si="14"/>
        <v>1</v>
      </c>
      <c r="K106" s="40">
        <v>1</v>
      </c>
      <c r="L106" s="43" t="s">
        <v>46</v>
      </c>
      <c r="M106" s="43">
        <v>40</v>
      </c>
      <c r="N106" s="43">
        <v>300</v>
      </c>
      <c r="O106" s="39">
        <v>150000</v>
      </c>
      <c r="P106" s="43"/>
      <c r="Q106" s="58"/>
      <c r="R106" s="62"/>
      <c r="S106" s="58"/>
      <c r="T106" s="58"/>
      <c r="U106" s="58"/>
      <c r="V106" s="39">
        <v>120000</v>
      </c>
      <c r="W106" s="38">
        <f t="shared" si="13"/>
        <v>4500</v>
      </c>
      <c r="X106" s="38">
        <f t="shared" si="15"/>
        <v>6000</v>
      </c>
      <c r="Y106" s="34"/>
      <c r="Z106" s="38">
        <f t="shared" si="12"/>
        <v>25500</v>
      </c>
      <c r="AA106" s="34"/>
      <c r="AB106" s="36" t="s">
        <v>103</v>
      </c>
      <c r="AC106" s="59">
        <v>42663</v>
      </c>
      <c r="AD106" s="36" t="s">
        <v>103</v>
      </c>
      <c r="AE106" s="51">
        <v>42670</v>
      </c>
      <c r="AF106" s="64">
        <v>2</v>
      </c>
      <c r="AG106" s="37">
        <v>73</v>
      </c>
    </row>
    <row r="107" spans="1:33" s="35" customFormat="1" ht="30">
      <c r="A107" s="34" t="s">
        <v>277</v>
      </c>
      <c r="B107" s="34" t="s">
        <v>262</v>
      </c>
      <c r="C107" s="34" t="s">
        <v>275</v>
      </c>
      <c r="D107" s="34"/>
      <c r="E107" s="43">
        <v>3294060</v>
      </c>
      <c r="F107" s="34"/>
      <c r="G107" s="34" t="s">
        <v>276</v>
      </c>
      <c r="H107" s="88">
        <v>42655</v>
      </c>
      <c r="I107" s="88">
        <v>42655</v>
      </c>
      <c r="J107" s="63">
        <f t="shared" ca="1" si="14"/>
        <v>1</v>
      </c>
      <c r="K107" s="40">
        <v>1</v>
      </c>
      <c r="L107" s="43" t="s">
        <v>46</v>
      </c>
      <c r="M107" s="43">
        <v>40</v>
      </c>
      <c r="N107" s="43">
        <v>6000</v>
      </c>
      <c r="O107" s="39">
        <v>180000</v>
      </c>
      <c r="P107" s="111" t="s">
        <v>78</v>
      </c>
      <c r="Q107" s="117">
        <v>180000</v>
      </c>
      <c r="R107" s="116">
        <v>42672</v>
      </c>
      <c r="S107" s="115"/>
      <c r="T107" s="115"/>
      <c r="U107" s="115"/>
      <c r="V107" s="34">
        <v>150000</v>
      </c>
      <c r="W107" s="38">
        <f t="shared" si="13"/>
        <v>5400</v>
      </c>
      <c r="X107" s="38">
        <f t="shared" si="15"/>
        <v>7500</v>
      </c>
      <c r="Y107" s="34"/>
      <c r="Z107" s="38">
        <f t="shared" si="12"/>
        <v>24600</v>
      </c>
      <c r="AA107" s="34"/>
      <c r="AB107" s="36" t="s">
        <v>103</v>
      </c>
      <c r="AC107" s="59">
        <v>42663</v>
      </c>
      <c r="AD107" s="36" t="s">
        <v>103</v>
      </c>
      <c r="AE107" s="51">
        <v>42670</v>
      </c>
      <c r="AF107" s="64">
        <v>2</v>
      </c>
      <c r="AG107" s="35">
        <v>6100</v>
      </c>
    </row>
    <row r="108" spans="1:33" s="35" customFormat="1" ht="30">
      <c r="A108" s="34" t="s">
        <v>277</v>
      </c>
      <c r="B108" s="34" t="s">
        <v>262</v>
      </c>
      <c r="C108" s="34" t="s">
        <v>275</v>
      </c>
      <c r="D108" s="34"/>
      <c r="E108" s="43">
        <v>3294060</v>
      </c>
      <c r="F108" s="34"/>
      <c r="G108" s="34" t="s">
        <v>276</v>
      </c>
      <c r="H108" s="88">
        <v>42655</v>
      </c>
      <c r="I108" s="88">
        <v>42655</v>
      </c>
      <c r="J108" s="63">
        <f t="shared" ca="1" si="14"/>
        <v>1</v>
      </c>
      <c r="K108" s="40">
        <v>1</v>
      </c>
      <c r="L108" s="43" t="s">
        <v>46</v>
      </c>
      <c r="M108" s="43">
        <v>40</v>
      </c>
      <c r="N108" s="43">
        <v>813</v>
      </c>
      <c r="O108" s="39">
        <v>180000</v>
      </c>
      <c r="P108" s="111" t="s">
        <v>78</v>
      </c>
      <c r="Q108" s="117">
        <v>180000</v>
      </c>
      <c r="R108" s="116">
        <v>42672</v>
      </c>
      <c r="S108" s="115"/>
      <c r="T108" s="115"/>
      <c r="U108" s="115"/>
      <c r="V108" s="34">
        <v>150000</v>
      </c>
      <c r="W108" s="38">
        <f t="shared" si="13"/>
        <v>5400</v>
      </c>
      <c r="X108" s="38">
        <f t="shared" si="15"/>
        <v>7500</v>
      </c>
      <c r="Y108" s="34"/>
      <c r="Z108" s="38">
        <f t="shared" si="12"/>
        <v>24600</v>
      </c>
      <c r="AA108" s="34"/>
      <c r="AB108" s="36" t="s">
        <v>103</v>
      </c>
      <c r="AC108" s="59">
        <v>42663</v>
      </c>
      <c r="AD108" s="36" t="s">
        <v>103</v>
      </c>
      <c r="AE108" s="51">
        <v>42670</v>
      </c>
      <c r="AF108" s="64">
        <v>2</v>
      </c>
      <c r="AG108" s="35">
        <v>6100</v>
      </c>
    </row>
    <row r="109" spans="1:33" s="35" customFormat="1" ht="28.5">
      <c r="A109" s="34" t="s">
        <v>265</v>
      </c>
      <c r="B109" s="34" t="s">
        <v>263</v>
      </c>
      <c r="C109" s="34" t="s">
        <v>264</v>
      </c>
      <c r="D109" s="34"/>
      <c r="E109" s="43">
        <v>3178864778</v>
      </c>
      <c r="F109" s="34"/>
      <c r="G109" s="34" t="s">
        <v>266</v>
      </c>
      <c r="H109" s="88">
        <v>42655</v>
      </c>
      <c r="I109" s="88">
        <v>42655</v>
      </c>
      <c r="J109" s="63">
        <f t="shared" ca="1" si="14"/>
        <v>1</v>
      </c>
      <c r="K109" s="40">
        <v>1</v>
      </c>
      <c r="L109" s="43" t="s">
        <v>46</v>
      </c>
      <c r="M109" s="43">
        <v>40</v>
      </c>
      <c r="N109" s="43">
        <v>700</v>
      </c>
      <c r="O109" s="39">
        <v>220000</v>
      </c>
      <c r="P109" s="43" t="s">
        <v>77</v>
      </c>
      <c r="Q109" s="58">
        <v>120000</v>
      </c>
      <c r="R109" s="62">
        <v>42624</v>
      </c>
      <c r="S109" s="115"/>
      <c r="T109" s="115"/>
      <c r="U109" s="115"/>
      <c r="V109" s="39">
        <v>180000</v>
      </c>
      <c r="W109" s="38">
        <f t="shared" si="13"/>
        <v>6600</v>
      </c>
      <c r="X109" s="38">
        <v>0</v>
      </c>
      <c r="Y109" s="34"/>
      <c r="Z109" s="38">
        <f t="shared" si="12"/>
        <v>33400</v>
      </c>
      <c r="AA109" s="34"/>
      <c r="AB109" s="36" t="s">
        <v>103</v>
      </c>
      <c r="AC109" s="59">
        <v>42663</v>
      </c>
      <c r="AD109" s="36" t="s">
        <v>103</v>
      </c>
      <c r="AE109" s="51">
        <v>42670</v>
      </c>
      <c r="AF109" s="64">
        <v>2</v>
      </c>
      <c r="AG109" s="35">
        <v>6099</v>
      </c>
    </row>
    <row r="110" spans="1:33" s="35" customFormat="1" ht="30">
      <c r="A110" s="34" t="s">
        <v>267</v>
      </c>
      <c r="B110" s="34" t="s">
        <v>268</v>
      </c>
      <c r="C110" s="34" t="s">
        <v>269</v>
      </c>
      <c r="D110" s="34"/>
      <c r="E110" s="43">
        <v>3104159433</v>
      </c>
      <c r="F110" s="34"/>
      <c r="G110" s="34" t="s">
        <v>198</v>
      </c>
      <c r="H110" s="88">
        <v>42656</v>
      </c>
      <c r="I110" s="88">
        <v>42656</v>
      </c>
      <c r="J110" s="63">
        <f t="shared" ca="1" si="14"/>
        <v>1</v>
      </c>
      <c r="K110" s="40">
        <v>1</v>
      </c>
      <c r="L110" s="43" t="s">
        <v>52</v>
      </c>
      <c r="M110" s="43">
        <v>24</v>
      </c>
      <c r="N110" s="43">
        <v>501</v>
      </c>
      <c r="O110" s="39">
        <v>370000</v>
      </c>
      <c r="P110" s="43" t="s">
        <v>77</v>
      </c>
      <c r="Q110" s="58">
        <v>740000</v>
      </c>
      <c r="R110" s="62">
        <v>42657</v>
      </c>
      <c r="S110" s="58"/>
      <c r="T110" s="58"/>
      <c r="U110" s="58"/>
      <c r="V110" s="34">
        <v>350000</v>
      </c>
      <c r="W110" s="38">
        <f t="shared" si="13"/>
        <v>11100</v>
      </c>
      <c r="X110" s="38">
        <f>V110*5%</f>
        <v>17500</v>
      </c>
      <c r="Y110" s="34"/>
      <c r="Z110" s="38">
        <f t="shared" si="12"/>
        <v>8900</v>
      </c>
      <c r="AA110" s="34"/>
      <c r="AB110" s="36" t="s">
        <v>103</v>
      </c>
      <c r="AC110" s="59">
        <v>42663</v>
      </c>
      <c r="AD110" s="36" t="s">
        <v>103</v>
      </c>
      <c r="AE110" s="51">
        <v>42670</v>
      </c>
      <c r="AF110" s="64">
        <v>1</v>
      </c>
    </row>
    <row r="111" spans="1:33" s="35" customFormat="1" ht="30">
      <c r="A111" s="34" t="s">
        <v>267</v>
      </c>
      <c r="B111" s="34" t="s">
        <v>268</v>
      </c>
      <c r="C111" s="34" t="s">
        <v>269</v>
      </c>
      <c r="D111" s="34"/>
      <c r="E111" s="43">
        <v>3104159433</v>
      </c>
      <c r="F111" s="34"/>
      <c r="G111" s="34" t="s">
        <v>198</v>
      </c>
      <c r="H111" s="88">
        <v>42656</v>
      </c>
      <c r="I111" s="88">
        <v>42656</v>
      </c>
      <c r="J111" s="63">
        <f t="shared" ca="1" si="14"/>
        <v>1</v>
      </c>
      <c r="K111" s="40">
        <v>1</v>
      </c>
      <c r="L111" s="43" t="s">
        <v>52</v>
      </c>
      <c r="M111" s="43">
        <v>21</v>
      </c>
      <c r="N111" s="43">
        <v>504</v>
      </c>
      <c r="O111" s="39">
        <v>370000</v>
      </c>
      <c r="P111" s="43" t="s">
        <v>292</v>
      </c>
      <c r="Q111" s="58"/>
      <c r="R111" s="62"/>
      <c r="S111" s="58"/>
      <c r="T111" s="58"/>
      <c r="U111" s="58"/>
      <c r="V111" s="34">
        <v>330000</v>
      </c>
      <c r="W111" s="38">
        <f t="shared" si="13"/>
        <v>11100</v>
      </c>
      <c r="X111" s="38">
        <f>V111*5%</f>
        <v>16500</v>
      </c>
      <c r="Y111" s="34"/>
      <c r="Z111" s="38">
        <f t="shared" si="12"/>
        <v>28900</v>
      </c>
      <c r="AA111" s="34"/>
      <c r="AB111" s="36" t="s">
        <v>103</v>
      </c>
      <c r="AC111" s="59">
        <v>42663</v>
      </c>
      <c r="AD111" s="36" t="s">
        <v>103</v>
      </c>
      <c r="AE111" s="51">
        <v>42670</v>
      </c>
      <c r="AF111" s="64">
        <v>1</v>
      </c>
    </row>
    <row r="112" spans="1:33" s="35" customFormat="1" ht="45">
      <c r="A112" s="52" t="s">
        <v>59</v>
      </c>
      <c r="B112" s="34" t="s">
        <v>60</v>
      </c>
      <c r="C112" s="34" t="s">
        <v>65</v>
      </c>
      <c r="D112" s="34"/>
      <c r="E112" s="43" t="s">
        <v>61</v>
      </c>
      <c r="F112" s="34" t="s">
        <v>62</v>
      </c>
      <c r="G112" s="34" t="s">
        <v>296</v>
      </c>
      <c r="H112" s="51">
        <v>42656</v>
      </c>
      <c r="I112" s="51">
        <v>42656</v>
      </c>
      <c r="J112" s="63">
        <f t="shared" ca="1" si="14"/>
        <v>1</v>
      </c>
      <c r="K112" s="40">
        <v>1</v>
      </c>
      <c r="L112" s="40" t="s">
        <v>52</v>
      </c>
      <c r="M112" s="40">
        <v>30</v>
      </c>
      <c r="N112" s="40">
        <v>701</v>
      </c>
      <c r="O112" s="38">
        <v>500000</v>
      </c>
      <c r="P112" s="108" t="s">
        <v>77</v>
      </c>
      <c r="Q112" s="109">
        <v>500000</v>
      </c>
      <c r="R112" s="110">
        <v>42669</v>
      </c>
      <c r="S112" s="109"/>
      <c r="T112" s="109"/>
      <c r="U112" s="109"/>
      <c r="V112" s="38">
        <v>216652</v>
      </c>
      <c r="W112" s="38">
        <f t="shared" si="13"/>
        <v>15000</v>
      </c>
      <c r="X112" s="38">
        <v>0</v>
      </c>
      <c r="Y112" s="38"/>
      <c r="Z112" s="38">
        <f t="shared" si="12"/>
        <v>268348</v>
      </c>
      <c r="AA112" s="36"/>
      <c r="AB112" s="36" t="s">
        <v>103</v>
      </c>
      <c r="AC112" s="59">
        <v>42663</v>
      </c>
      <c r="AD112" s="36" t="s">
        <v>103</v>
      </c>
      <c r="AE112" s="51">
        <v>42670</v>
      </c>
      <c r="AF112" s="64">
        <v>2</v>
      </c>
      <c r="AG112" s="35">
        <v>6122</v>
      </c>
    </row>
    <row r="113" spans="1:33" s="35" customFormat="1" ht="28.5">
      <c r="A113" s="34" t="s">
        <v>242</v>
      </c>
      <c r="B113" s="34"/>
      <c r="C113" s="34" t="s">
        <v>284</v>
      </c>
      <c r="D113" s="34"/>
      <c r="E113" s="43">
        <v>3136194843</v>
      </c>
      <c r="F113" s="34"/>
      <c r="G113" s="34" t="s">
        <v>285</v>
      </c>
      <c r="H113" s="88">
        <v>42656</v>
      </c>
      <c r="I113" s="88">
        <v>42659</v>
      </c>
      <c r="J113" s="63">
        <f t="shared" ca="1" si="14"/>
        <v>1</v>
      </c>
      <c r="K113" s="40">
        <v>4</v>
      </c>
      <c r="L113" s="43" t="s">
        <v>46</v>
      </c>
      <c r="M113" s="43">
        <v>40</v>
      </c>
      <c r="N113" s="43">
        <v>700</v>
      </c>
      <c r="O113" s="39">
        <v>2350000</v>
      </c>
      <c r="P113" s="43" t="s">
        <v>286</v>
      </c>
      <c r="Q113" s="58">
        <v>936000</v>
      </c>
      <c r="R113" s="62">
        <v>42654</v>
      </c>
      <c r="S113" s="58" t="s">
        <v>77</v>
      </c>
      <c r="T113" s="58">
        <v>1350000</v>
      </c>
      <c r="U113" s="62">
        <v>42663</v>
      </c>
      <c r="V113" s="39">
        <v>1496087</v>
      </c>
      <c r="W113" s="38">
        <f t="shared" si="13"/>
        <v>70500</v>
      </c>
      <c r="X113" s="38">
        <v>0</v>
      </c>
      <c r="Y113" s="92">
        <f>O113*5%</f>
        <v>117500</v>
      </c>
      <c r="Z113" s="38">
        <f t="shared" si="12"/>
        <v>783413</v>
      </c>
      <c r="AA113" s="34" t="s">
        <v>244</v>
      </c>
      <c r="AB113" s="36" t="s">
        <v>103</v>
      </c>
      <c r="AC113" s="51">
        <v>42670</v>
      </c>
      <c r="AD113" s="36" t="s">
        <v>103</v>
      </c>
      <c r="AE113" s="51">
        <v>42670</v>
      </c>
      <c r="AF113" s="64">
        <v>1</v>
      </c>
    </row>
    <row r="114" spans="1:33" s="35" customFormat="1" ht="30">
      <c r="A114" s="34" t="s">
        <v>256</v>
      </c>
      <c r="B114" s="34" t="s">
        <v>272</v>
      </c>
      <c r="C114" s="34" t="s">
        <v>273</v>
      </c>
      <c r="D114" s="34"/>
      <c r="E114" s="43">
        <v>3105153604</v>
      </c>
      <c r="F114" s="87" t="s">
        <v>257</v>
      </c>
      <c r="G114" s="34" t="s">
        <v>274</v>
      </c>
      <c r="H114" s="88">
        <v>42660</v>
      </c>
      <c r="I114" s="88">
        <v>42663</v>
      </c>
      <c r="J114" s="63">
        <f t="shared" ca="1" si="14"/>
        <v>1</v>
      </c>
      <c r="K114" s="40">
        <v>4</v>
      </c>
      <c r="L114" s="43" t="s">
        <v>52</v>
      </c>
      <c r="M114" s="43">
        <v>30</v>
      </c>
      <c r="N114" s="43">
        <v>701</v>
      </c>
      <c r="O114" s="39">
        <v>1900000</v>
      </c>
      <c r="P114" s="43" t="s">
        <v>78</v>
      </c>
      <c r="Q114" s="58">
        <v>1050000</v>
      </c>
      <c r="R114" s="62"/>
      <c r="S114" s="58" t="s">
        <v>78</v>
      </c>
      <c r="T114" s="58">
        <v>850000</v>
      </c>
      <c r="U114" s="62">
        <v>42668</v>
      </c>
      <c r="V114" s="34">
        <f>146700+150000+150000+152700+145484</f>
        <v>744884</v>
      </c>
      <c r="W114" s="38">
        <f t="shared" si="13"/>
        <v>57000</v>
      </c>
      <c r="X114" s="38">
        <v>0</v>
      </c>
      <c r="Y114" s="34"/>
      <c r="Z114" s="38">
        <f t="shared" si="12"/>
        <v>1098116</v>
      </c>
      <c r="AA114" s="34"/>
      <c r="AB114" s="36" t="s">
        <v>103</v>
      </c>
      <c r="AC114" s="59">
        <v>42663</v>
      </c>
      <c r="AD114" s="36" t="s">
        <v>103</v>
      </c>
      <c r="AE114" s="51">
        <v>42670</v>
      </c>
      <c r="AF114" s="64">
        <v>2</v>
      </c>
      <c r="AG114" s="35">
        <v>6143</v>
      </c>
    </row>
    <row r="115" spans="1:33" s="35" customFormat="1" ht="30">
      <c r="A115" s="34" t="s">
        <v>270</v>
      </c>
      <c r="B115" s="34" t="s">
        <v>282</v>
      </c>
      <c r="C115" s="34" t="s">
        <v>243</v>
      </c>
      <c r="D115" s="34"/>
      <c r="E115" s="43">
        <v>3218318130</v>
      </c>
      <c r="F115" s="87" t="s">
        <v>283</v>
      </c>
      <c r="G115" s="34" t="s">
        <v>271</v>
      </c>
      <c r="H115" s="88">
        <v>42662</v>
      </c>
      <c r="I115" s="88">
        <v>42662</v>
      </c>
      <c r="J115" s="63">
        <f t="shared" ca="1" si="14"/>
        <v>1</v>
      </c>
      <c r="K115" s="40">
        <v>1</v>
      </c>
      <c r="L115" s="43" t="s">
        <v>16</v>
      </c>
      <c r="M115" s="43">
        <v>19</v>
      </c>
      <c r="N115" s="43">
        <v>408</v>
      </c>
      <c r="O115" s="39">
        <v>200000</v>
      </c>
      <c r="P115" s="43" t="s">
        <v>78</v>
      </c>
      <c r="Q115" s="58">
        <v>232000</v>
      </c>
      <c r="R115" s="62">
        <v>42656</v>
      </c>
      <c r="S115" s="58"/>
      <c r="T115" s="58"/>
      <c r="U115" s="58"/>
      <c r="V115" s="34">
        <v>140000</v>
      </c>
      <c r="W115" s="38">
        <f t="shared" si="13"/>
        <v>6000</v>
      </c>
      <c r="X115" s="38">
        <f>V115*5%</f>
        <v>7000</v>
      </c>
      <c r="Y115" s="34"/>
      <c r="Z115" s="38">
        <f t="shared" si="12"/>
        <v>54000</v>
      </c>
      <c r="AA115" s="34"/>
      <c r="AB115" s="36" t="s">
        <v>103</v>
      </c>
      <c r="AC115" s="59">
        <v>42663</v>
      </c>
      <c r="AD115" s="36" t="s">
        <v>103</v>
      </c>
      <c r="AE115" s="51">
        <v>42670</v>
      </c>
      <c r="AF115" s="64">
        <v>2</v>
      </c>
      <c r="AG115" s="35">
        <v>6150</v>
      </c>
    </row>
    <row r="116" spans="1:33" s="35" customFormat="1" ht="45">
      <c r="A116" s="34" t="s">
        <v>270</v>
      </c>
      <c r="B116" s="34" t="s">
        <v>282</v>
      </c>
      <c r="C116" s="34" t="s">
        <v>243</v>
      </c>
      <c r="D116" s="34"/>
      <c r="E116" s="43">
        <v>3218318130</v>
      </c>
      <c r="F116" s="87" t="s">
        <v>283</v>
      </c>
      <c r="G116" s="34" t="s">
        <v>271</v>
      </c>
      <c r="H116" s="88">
        <v>42663</v>
      </c>
      <c r="I116" s="88">
        <v>42663</v>
      </c>
      <c r="J116" s="63">
        <f t="shared" ca="1" si="14"/>
        <v>1</v>
      </c>
      <c r="K116" s="40">
        <v>1</v>
      </c>
      <c r="L116" s="43" t="s">
        <v>16</v>
      </c>
      <c r="M116" s="43">
        <v>19</v>
      </c>
      <c r="N116" s="43">
        <v>701</v>
      </c>
      <c r="O116" s="39">
        <v>200000</v>
      </c>
      <c r="P116" s="43" t="s">
        <v>78</v>
      </c>
      <c r="Q116" s="58">
        <v>232000</v>
      </c>
      <c r="R116" s="62">
        <v>42663</v>
      </c>
      <c r="S116" s="58"/>
      <c r="T116" s="58"/>
      <c r="U116" s="58"/>
      <c r="V116" s="34">
        <v>141836</v>
      </c>
      <c r="W116" s="38">
        <f t="shared" si="13"/>
        <v>6000</v>
      </c>
      <c r="X116" s="38">
        <v>0</v>
      </c>
      <c r="Y116" s="34"/>
      <c r="Z116" s="38">
        <f t="shared" si="12"/>
        <v>52164</v>
      </c>
      <c r="AA116" s="34" t="s">
        <v>290</v>
      </c>
      <c r="AB116" s="36" t="s">
        <v>103</v>
      </c>
      <c r="AC116" s="59">
        <v>42663</v>
      </c>
      <c r="AD116" s="36" t="s">
        <v>103</v>
      </c>
      <c r="AE116" s="51">
        <v>42670</v>
      </c>
      <c r="AF116" s="64">
        <v>2</v>
      </c>
    </row>
    <row r="117" spans="1:33" s="35" customFormat="1" ht="28.5">
      <c r="A117" s="34" t="s">
        <v>242</v>
      </c>
      <c r="B117" s="34"/>
      <c r="C117" s="34" t="s">
        <v>284</v>
      </c>
      <c r="D117" s="34"/>
      <c r="E117" s="43">
        <v>3136194843</v>
      </c>
      <c r="F117" s="34"/>
      <c r="G117" s="34" t="s">
        <v>287</v>
      </c>
      <c r="H117" s="88">
        <v>42665</v>
      </c>
      <c r="I117" s="88">
        <v>42665</v>
      </c>
      <c r="J117" s="63">
        <f t="shared" ca="1" si="14"/>
        <v>1</v>
      </c>
      <c r="K117" s="40">
        <v>1</v>
      </c>
      <c r="L117" s="43" t="s">
        <v>52</v>
      </c>
      <c r="M117" s="43">
        <v>24</v>
      </c>
      <c r="N117" s="43">
        <v>501</v>
      </c>
      <c r="O117" s="39">
        <v>140000</v>
      </c>
      <c r="P117" s="111" t="s">
        <v>77</v>
      </c>
      <c r="Q117" s="115">
        <v>140000</v>
      </c>
      <c r="R117" s="116">
        <v>42672</v>
      </c>
      <c r="S117" s="115"/>
      <c r="T117" s="115"/>
      <c r="U117" s="116"/>
      <c r="V117" s="39">
        <v>120000</v>
      </c>
      <c r="W117" s="38">
        <f t="shared" si="13"/>
        <v>4200</v>
      </c>
      <c r="X117" s="38">
        <f>V117*5%</f>
        <v>6000</v>
      </c>
      <c r="Y117" s="92"/>
      <c r="Z117" s="38">
        <f t="shared" si="12"/>
        <v>15800</v>
      </c>
      <c r="AA117" s="34"/>
      <c r="AB117" s="36" t="s">
        <v>103</v>
      </c>
      <c r="AC117" s="51">
        <v>42670</v>
      </c>
      <c r="AD117" s="36" t="s">
        <v>103</v>
      </c>
      <c r="AE117" s="51">
        <v>42670</v>
      </c>
      <c r="AF117" s="64">
        <v>1</v>
      </c>
    </row>
    <row r="118" spans="1:33" s="35" customFormat="1" ht="28.5">
      <c r="A118" s="34" t="s">
        <v>242</v>
      </c>
      <c r="B118" s="34"/>
      <c r="C118" s="34" t="s">
        <v>284</v>
      </c>
      <c r="D118" s="34"/>
      <c r="E118" s="43">
        <v>3136194843</v>
      </c>
      <c r="F118" s="34"/>
      <c r="G118" s="34" t="s">
        <v>288</v>
      </c>
      <c r="H118" s="88">
        <v>42666</v>
      </c>
      <c r="I118" s="88">
        <v>42666</v>
      </c>
      <c r="J118" s="63">
        <f t="shared" ca="1" si="14"/>
        <v>1</v>
      </c>
      <c r="K118" s="40">
        <v>1</v>
      </c>
      <c r="L118" s="43" t="s">
        <v>46</v>
      </c>
      <c r="M118" s="43">
        <v>40</v>
      </c>
      <c r="N118" s="43">
        <v>700</v>
      </c>
      <c r="O118" s="39">
        <v>580000</v>
      </c>
      <c r="P118" s="43" t="s">
        <v>77</v>
      </c>
      <c r="Q118" s="58">
        <v>580000</v>
      </c>
      <c r="R118" s="62">
        <v>42668</v>
      </c>
      <c r="S118" s="58"/>
      <c r="T118" s="58"/>
      <c r="U118" s="58"/>
      <c r="V118" s="39">
        <v>357748</v>
      </c>
      <c r="W118" s="38">
        <f t="shared" si="13"/>
        <v>17400</v>
      </c>
      <c r="X118" s="38">
        <v>0</v>
      </c>
      <c r="Y118" s="92">
        <f>O118*5%</f>
        <v>29000</v>
      </c>
      <c r="Z118" s="38">
        <f t="shared" si="12"/>
        <v>204852</v>
      </c>
      <c r="AA118" s="34" t="s">
        <v>244</v>
      </c>
      <c r="AB118" s="36" t="s">
        <v>103</v>
      </c>
      <c r="AC118" s="51">
        <v>42670</v>
      </c>
      <c r="AD118" s="36" t="s">
        <v>103</v>
      </c>
      <c r="AE118" s="51">
        <v>42670</v>
      </c>
      <c r="AF118" s="64">
        <v>1</v>
      </c>
    </row>
    <row r="119" spans="1:33" s="35" customFormat="1" ht="30">
      <c r="A119" s="36" t="s">
        <v>123</v>
      </c>
      <c r="B119" s="36" t="s">
        <v>119</v>
      </c>
      <c r="C119" s="36" t="s">
        <v>120</v>
      </c>
      <c r="D119" s="36" t="s">
        <v>412</v>
      </c>
      <c r="E119" s="40" t="s">
        <v>121</v>
      </c>
      <c r="F119" s="55" t="s">
        <v>122</v>
      </c>
      <c r="G119" s="36" t="s">
        <v>216</v>
      </c>
      <c r="H119" s="42">
        <v>42667</v>
      </c>
      <c r="I119" s="42">
        <v>42670</v>
      </c>
      <c r="J119" s="63">
        <f t="shared" ca="1" si="14"/>
        <v>1</v>
      </c>
      <c r="K119" s="40">
        <v>2</v>
      </c>
      <c r="L119" s="43" t="s">
        <v>159</v>
      </c>
      <c r="M119" s="43">
        <v>4</v>
      </c>
      <c r="N119" s="43">
        <v>98</v>
      </c>
      <c r="O119" s="39">
        <v>500000</v>
      </c>
      <c r="P119" s="111"/>
      <c r="Q119" s="115"/>
      <c r="R119" s="116"/>
      <c r="S119" s="115"/>
      <c r="T119" s="115"/>
      <c r="U119" s="115" t="s">
        <v>413</v>
      </c>
      <c r="V119" s="38">
        <v>400000</v>
      </c>
      <c r="W119" s="38">
        <f t="shared" si="13"/>
        <v>15000</v>
      </c>
      <c r="X119" s="38">
        <f>V119*5%</f>
        <v>20000</v>
      </c>
      <c r="Y119" s="34"/>
      <c r="Z119" s="38">
        <f t="shared" si="12"/>
        <v>85000</v>
      </c>
      <c r="AA119" s="34"/>
      <c r="AB119" s="36" t="s">
        <v>103</v>
      </c>
      <c r="AC119" s="51">
        <v>42670</v>
      </c>
      <c r="AD119" s="36" t="s">
        <v>293</v>
      </c>
      <c r="AE119" s="51">
        <v>42670</v>
      </c>
      <c r="AF119" s="64">
        <v>1</v>
      </c>
    </row>
    <row r="120" spans="1:33" s="35" customFormat="1" ht="30">
      <c r="A120" s="34" t="s">
        <v>306</v>
      </c>
      <c r="B120" s="34" t="s">
        <v>305</v>
      </c>
      <c r="C120" s="34"/>
      <c r="D120" s="34"/>
      <c r="E120" s="43">
        <v>3107607189</v>
      </c>
      <c r="F120" s="87" t="s">
        <v>307</v>
      </c>
      <c r="G120" s="34" t="s">
        <v>308</v>
      </c>
      <c r="H120" s="88">
        <v>42674</v>
      </c>
      <c r="I120" s="88">
        <v>42674</v>
      </c>
      <c r="J120" s="63">
        <v>1</v>
      </c>
      <c r="K120" s="40">
        <v>1</v>
      </c>
      <c r="L120" s="43" t="s">
        <v>52</v>
      </c>
      <c r="M120" s="43">
        <v>28</v>
      </c>
      <c r="N120" s="43">
        <v>701</v>
      </c>
      <c r="O120" s="39">
        <v>150000</v>
      </c>
      <c r="P120" s="43" t="s">
        <v>341</v>
      </c>
      <c r="Q120" s="58"/>
      <c r="R120" s="62"/>
      <c r="S120" s="58"/>
      <c r="T120" s="58"/>
      <c r="U120" s="58" t="s">
        <v>327</v>
      </c>
      <c r="V120" s="34">
        <v>100000</v>
      </c>
      <c r="W120" s="38">
        <f>O120*2%</f>
        <v>3000</v>
      </c>
      <c r="X120" s="38">
        <f>V120*5%</f>
        <v>5000</v>
      </c>
      <c r="Y120" s="34"/>
      <c r="Z120" s="38">
        <f t="shared" si="12"/>
        <v>47000</v>
      </c>
      <c r="AA120" s="34"/>
      <c r="AB120" s="36" t="s">
        <v>103</v>
      </c>
      <c r="AC120" s="29">
        <v>42693</v>
      </c>
      <c r="AD120" s="36" t="s">
        <v>293</v>
      </c>
      <c r="AE120" s="34"/>
      <c r="AF120" s="64">
        <v>1</v>
      </c>
    </row>
    <row r="121" spans="1:33" s="35" customFormat="1" ht="30">
      <c r="A121" s="34" t="s">
        <v>306</v>
      </c>
      <c r="B121" s="34" t="s">
        <v>305</v>
      </c>
      <c r="C121" s="34"/>
      <c r="D121" s="34"/>
      <c r="E121" s="43">
        <v>3107607189</v>
      </c>
      <c r="F121" s="87" t="s">
        <v>307</v>
      </c>
      <c r="G121" s="34" t="s">
        <v>308</v>
      </c>
      <c r="H121" s="88">
        <v>42674</v>
      </c>
      <c r="I121" s="88">
        <v>42674</v>
      </c>
      <c r="J121" s="63">
        <v>1</v>
      </c>
      <c r="K121" s="40">
        <v>1</v>
      </c>
      <c r="L121" s="43" t="s">
        <v>52</v>
      </c>
      <c r="M121" s="43">
        <v>28</v>
      </c>
      <c r="N121" s="43">
        <v>113</v>
      </c>
      <c r="O121" s="39">
        <v>150000</v>
      </c>
      <c r="P121" s="43" t="s">
        <v>341</v>
      </c>
      <c r="Q121" s="58"/>
      <c r="R121" s="62"/>
      <c r="S121" s="58"/>
      <c r="T121" s="58"/>
      <c r="U121" s="58" t="s">
        <v>327</v>
      </c>
      <c r="V121" s="34">
        <v>100000</v>
      </c>
      <c r="W121" s="38">
        <f>O121*2%</f>
        <v>3000</v>
      </c>
      <c r="X121" s="38">
        <f>V121*5%</f>
        <v>5000</v>
      </c>
      <c r="Y121" s="34"/>
      <c r="Z121" s="38">
        <f t="shared" si="12"/>
        <v>47000</v>
      </c>
      <c r="AA121" s="34"/>
      <c r="AB121" s="36" t="s">
        <v>103</v>
      </c>
      <c r="AC121" s="29">
        <v>42693</v>
      </c>
      <c r="AD121" s="36" t="s">
        <v>293</v>
      </c>
      <c r="AE121" s="34"/>
      <c r="AF121" s="64">
        <v>1</v>
      </c>
    </row>
    <row r="122" spans="1:33" s="35" customFormat="1" ht="30">
      <c r="A122" s="34" t="s">
        <v>306</v>
      </c>
      <c r="B122" s="34" t="s">
        <v>305</v>
      </c>
      <c r="C122" s="34"/>
      <c r="D122" s="34"/>
      <c r="E122" s="43">
        <v>3107607189</v>
      </c>
      <c r="F122" s="87" t="s">
        <v>307</v>
      </c>
      <c r="G122" s="34" t="s">
        <v>308</v>
      </c>
      <c r="H122" s="88">
        <v>42675</v>
      </c>
      <c r="I122" s="88">
        <v>42675</v>
      </c>
      <c r="J122" s="63">
        <v>1</v>
      </c>
      <c r="K122" s="40">
        <v>1</v>
      </c>
      <c r="L122" s="43" t="s">
        <v>312</v>
      </c>
      <c r="M122" s="43">
        <v>28</v>
      </c>
      <c r="N122" s="43">
        <v>113</v>
      </c>
      <c r="O122" s="39">
        <v>150000</v>
      </c>
      <c r="P122" s="43" t="s">
        <v>341</v>
      </c>
      <c r="Q122" s="58"/>
      <c r="R122" s="62"/>
      <c r="S122" s="58"/>
      <c r="T122" s="58"/>
      <c r="U122" s="58" t="s">
        <v>327</v>
      </c>
      <c r="V122" s="34">
        <v>120000</v>
      </c>
      <c r="W122" s="38">
        <f>O122*2%</f>
        <v>3000</v>
      </c>
      <c r="X122" s="38">
        <f>V122*5%</f>
        <v>6000</v>
      </c>
      <c r="Y122" s="34"/>
      <c r="Z122" s="38">
        <f t="shared" si="12"/>
        <v>27000</v>
      </c>
      <c r="AA122" s="34"/>
      <c r="AB122" s="36" t="s">
        <v>103</v>
      </c>
      <c r="AC122" s="29">
        <v>42693</v>
      </c>
      <c r="AD122" s="36" t="s">
        <v>293</v>
      </c>
      <c r="AE122" s="34"/>
      <c r="AF122" s="64">
        <v>0</v>
      </c>
    </row>
    <row r="123" spans="1:33" s="35" customFormat="1" ht="30">
      <c r="A123" s="34" t="s">
        <v>306</v>
      </c>
      <c r="B123" s="34" t="s">
        <v>305</v>
      </c>
      <c r="C123" s="34"/>
      <c r="D123" s="34"/>
      <c r="E123" s="43">
        <v>3107607189</v>
      </c>
      <c r="F123" s="87" t="s">
        <v>307</v>
      </c>
      <c r="G123" s="34" t="s">
        <v>308</v>
      </c>
      <c r="H123" s="88">
        <v>42676</v>
      </c>
      <c r="I123" s="88">
        <v>42676</v>
      </c>
      <c r="J123" s="63">
        <v>1</v>
      </c>
      <c r="K123" s="40">
        <v>1</v>
      </c>
      <c r="L123" s="43" t="s">
        <v>312</v>
      </c>
      <c r="M123" s="43">
        <v>30</v>
      </c>
      <c r="N123" s="43">
        <v>701</v>
      </c>
      <c r="O123" s="39">
        <v>150000</v>
      </c>
      <c r="P123" s="43" t="s">
        <v>341</v>
      </c>
      <c r="Q123" s="58"/>
      <c r="R123" s="62"/>
      <c r="S123" s="58"/>
      <c r="T123" s="58"/>
      <c r="U123" s="58" t="s">
        <v>327</v>
      </c>
      <c r="V123" s="34">
        <v>100000</v>
      </c>
      <c r="W123" s="38">
        <f>O123*2%</f>
        <v>3000</v>
      </c>
      <c r="X123" s="38">
        <f>V123*5%</f>
        <v>5000</v>
      </c>
      <c r="Y123" s="34"/>
      <c r="Z123" s="38">
        <f t="shared" si="12"/>
        <v>47000</v>
      </c>
      <c r="AA123" s="34"/>
      <c r="AB123" s="36" t="s">
        <v>103</v>
      </c>
      <c r="AC123" s="29">
        <v>42693</v>
      </c>
      <c r="AD123" s="36" t="s">
        <v>293</v>
      </c>
      <c r="AE123" s="34"/>
      <c r="AF123" s="64">
        <v>0</v>
      </c>
    </row>
    <row r="124" spans="1:33" s="35" customFormat="1" ht="30">
      <c r="A124" s="34" t="s">
        <v>306</v>
      </c>
      <c r="B124" s="34" t="s">
        <v>305</v>
      </c>
      <c r="C124" s="34"/>
      <c r="D124" s="34"/>
      <c r="E124" s="43">
        <v>3107607189</v>
      </c>
      <c r="F124" s="87" t="s">
        <v>307</v>
      </c>
      <c r="G124" s="34" t="s">
        <v>308</v>
      </c>
      <c r="H124" s="88">
        <v>42677</v>
      </c>
      <c r="I124" s="88">
        <v>42677</v>
      </c>
      <c r="J124" s="63">
        <v>1</v>
      </c>
      <c r="K124" s="40">
        <v>1</v>
      </c>
      <c r="L124" s="43" t="s">
        <v>52</v>
      </c>
      <c r="M124" s="43">
        <v>28</v>
      </c>
      <c r="N124" s="43">
        <v>113</v>
      </c>
      <c r="O124" s="39">
        <v>150000</v>
      </c>
      <c r="P124" s="43" t="s">
        <v>341</v>
      </c>
      <c r="Q124" s="58"/>
      <c r="R124" s="62"/>
      <c r="S124" s="58"/>
      <c r="T124" s="58"/>
      <c r="U124" s="58" t="s">
        <v>327</v>
      </c>
      <c r="V124" s="34">
        <v>120000</v>
      </c>
      <c r="W124" s="38">
        <f>O124*3%</f>
        <v>4500</v>
      </c>
      <c r="X124" s="38">
        <v>0</v>
      </c>
      <c r="Y124" s="36"/>
      <c r="Z124" s="38">
        <f t="shared" si="12"/>
        <v>25500</v>
      </c>
      <c r="AA124" s="28"/>
      <c r="AB124" s="36" t="s">
        <v>103</v>
      </c>
      <c r="AC124" s="29">
        <v>42693</v>
      </c>
      <c r="AD124" s="36" t="s">
        <v>293</v>
      </c>
      <c r="AE124" s="28"/>
      <c r="AF124" s="101"/>
      <c r="AG124"/>
    </row>
    <row r="125" spans="1:33" s="35" customFormat="1" ht="30">
      <c r="A125" s="34" t="s">
        <v>306</v>
      </c>
      <c r="B125" s="34" t="s">
        <v>305</v>
      </c>
      <c r="C125" s="34"/>
      <c r="D125" s="34"/>
      <c r="E125" s="43">
        <v>3107607189</v>
      </c>
      <c r="F125" s="87" t="s">
        <v>307</v>
      </c>
      <c r="G125" s="34" t="s">
        <v>308</v>
      </c>
      <c r="H125" s="88">
        <v>42678</v>
      </c>
      <c r="I125" s="88">
        <v>42678</v>
      </c>
      <c r="J125" s="63">
        <v>1</v>
      </c>
      <c r="K125" s="40">
        <v>1</v>
      </c>
      <c r="L125" s="43" t="s">
        <v>52</v>
      </c>
      <c r="M125" s="43">
        <v>30</v>
      </c>
      <c r="N125" s="43">
        <v>701</v>
      </c>
      <c r="O125" s="39">
        <v>150000</v>
      </c>
      <c r="P125" s="43" t="s">
        <v>341</v>
      </c>
      <c r="Q125" s="58"/>
      <c r="R125" s="62"/>
      <c r="S125" s="58"/>
      <c r="T125" s="58"/>
      <c r="U125" s="58" t="s">
        <v>327</v>
      </c>
      <c r="V125" s="34">
        <v>100000</v>
      </c>
      <c r="W125" s="38">
        <f t="shared" ref="W125:W131" si="16">O125*2%</f>
        <v>3000</v>
      </c>
      <c r="X125" s="38">
        <f>V125*5%</f>
        <v>5000</v>
      </c>
      <c r="Y125" s="34"/>
      <c r="Z125" s="38">
        <f t="shared" si="12"/>
        <v>47000</v>
      </c>
      <c r="AA125" s="34"/>
      <c r="AB125" s="36" t="s">
        <v>103</v>
      </c>
      <c r="AC125" s="29">
        <v>42693</v>
      </c>
      <c r="AD125" s="36" t="s">
        <v>293</v>
      </c>
      <c r="AE125" s="34"/>
      <c r="AF125" s="64">
        <v>0</v>
      </c>
    </row>
    <row r="126" spans="1:33" s="35" customFormat="1" ht="28.5">
      <c r="A126" s="34" t="s">
        <v>242</v>
      </c>
      <c r="B126" s="34"/>
      <c r="C126" s="34" t="s">
        <v>284</v>
      </c>
      <c r="D126" s="34"/>
      <c r="E126" s="43">
        <v>3136194843</v>
      </c>
      <c r="F126" s="34"/>
      <c r="G126" s="34" t="s">
        <v>289</v>
      </c>
      <c r="H126" s="88">
        <v>42678</v>
      </c>
      <c r="I126" s="88">
        <v>42681</v>
      </c>
      <c r="J126" s="63">
        <v>1</v>
      </c>
      <c r="K126" s="40">
        <v>4</v>
      </c>
      <c r="L126" s="43" t="s">
        <v>52</v>
      </c>
      <c r="M126" s="43">
        <v>30</v>
      </c>
      <c r="N126" s="43">
        <v>701</v>
      </c>
      <c r="O126" s="39">
        <v>450000</v>
      </c>
      <c r="P126" s="43" t="s">
        <v>341</v>
      </c>
      <c r="Q126" s="58"/>
      <c r="R126" s="62"/>
      <c r="S126" s="58"/>
      <c r="T126" s="58"/>
      <c r="U126" s="58" t="s">
        <v>329</v>
      </c>
      <c r="V126" s="34">
        <v>320000</v>
      </c>
      <c r="W126" s="38">
        <f t="shared" si="16"/>
        <v>9000</v>
      </c>
      <c r="X126" s="38">
        <f>V126*5%</f>
        <v>16000</v>
      </c>
      <c r="Y126" s="34"/>
      <c r="Z126" s="38">
        <f t="shared" si="12"/>
        <v>121000</v>
      </c>
      <c r="AA126" s="34"/>
      <c r="AB126" s="28" t="s">
        <v>103</v>
      </c>
      <c r="AC126" s="29">
        <v>42693</v>
      </c>
      <c r="AD126" s="36" t="s">
        <v>293</v>
      </c>
      <c r="AE126" s="34"/>
      <c r="AF126" s="64">
        <v>1</v>
      </c>
    </row>
    <row r="127" spans="1:33" s="35" customFormat="1" ht="28.5">
      <c r="A127" s="34" t="s">
        <v>242</v>
      </c>
      <c r="B127" s="34"/>
      <c r="C127" s="34" t="s">
        <v>284</v>
      </c>
      <c r="D127" s="34"/>
      <c r="E127" s="43">
        <v>3136194843</v>
      </c>
      <c r="F127" s="34"/>
      <c r="G127" s="34" t="s">
        <v>289</v>
      </c>
      <c r="H127" s="88">
        <v>42678</v>
      </c>
      <c r="I127" s="88">
        <v>42681</v>
      </c>
      <c r="J127" s="63">
        <v>1</v>
      </c>
      <c r="K127" s="40">
        <v>4</v>
      </c>
      <c r="L127" s="43" t="s">
        <v>52</v>
      </c>
      <c r="M127" s="43">
        <v>38</v>
      </c>
      <c r="N127" s="43">
        <v>113</v>
      </c>
      <c r="O127" s="39">
        <v>450000</v>
      </c>
      <c r="P127" s="43" t="s">
        <v>341</v>
      </c>
      <c r="Q127" s="58"/>
      <c r="R127" s="62"/>
      <c r="S127" s="58"/>
      <c r="T127" s="58"/>
      <c r="U127" s="58" t="s">
        <v>329</v>
      </c>
      <c r="V127" s="34">
        <v>450000</v>
      </c>
      <c r="W127" s="38">
        <f t="shared" si="16"/>
        <v>9000</v>
      </c>
      <c r="X127" s="38"/>
      <c r="Y127" s="34"/>
      <c r="Z127" s="38"/>
      <c r="AA127" s="34"/>
      <c r="AB127" s="28" t="s">
        <v>103</v>
      </c>
      <c r="AC127" s="29">
        <v>42693</v>
      </c>
      <c r="AD127" s="36" t="s">
        <v>293</v>
      </c>
      <c r="AE127" s="34"/>
      <c r="AF127" s="64"/>
    </row>
    <row r="128" spans="1:33" s="35" customFormat="1" ht="45">
      <c r="A128" s="34" t="s">
        <v>314</v>
      </c>
      <c r="B128" s="34" t="s">
        <v>315</v>
      </c>
      <c r="C128" s="34"/>
      <c r="D128" s="34"/>
      <c r="E128" s="43">
        <v>3137204</v>
      </c>
      <c r="F128" s="87" t="s">
        <v>316</v>
      </c>
      <c r="G128" s="34" t="s">
        <v>317</v>
      </c>
      <c r="H128" s="88">
        <v>42679</v>
      </c>
      <c r="I128" s="88">
        <v>42679</v>
      </c>
      <c r="J128" s="63">
        <v>1</v>
      </c>
      <c r="K128" s="40">
        <v>1</v>
      </c>
      <c r="L128" s="43" t="s">
        <v>16</v>
      </c>
      <c r="M128" s="43">
        <v>15</v>
      </c>
      <c r="N128" s="43">
        <v>462</v>
      </c>
      <c r="O128" s="39">
        <v>280000</v>
      </c>
      <c r="P128" s="43" t="s">
        <v>351</v>
      </c>
      <c r="Q128" s="58"/>
      <c r="R128" s="62"/>
      <c r="S128" s="58" t="s">
        <v>354</v>
      </c>
      <c r="T128" s="58"/>
      <c r="U128" s="58" t="s">
        <v>327</v>
      </c>
      <c r="V128" s="34">
        <v>240000</v>
      </c>
      <c r="W128" s="38">
        <f t="shared" si="16"/>
        <v>5600</v>
      </c>
      <c r="X128" s="38">
        <f>V128*5%</f>
        <v>12000</v>
      </c>
      <c r="Y128" s="34"/>
      <c r="Z128" s="38">
        <f t="shared" ref="Z128:Z143" si="17">IF(O128=V128,X128-W128,O128-V128-W128)</f>
        <v>34400</v>
      </c>
      <c r="AA128" s="28"/>
      <c r="AB128" s="36" t="s">
        <v>103</v>
      </c>
      <c r="AC128" s="29">
        <v>42693</v>
      </c>
      <c r="AD128" s="36" t="s">
        <v>414</v>
      </c>
      <c r="AE128" s="28"/>
      <c r="AF128" s="64">
        <v>0</v>
      </c>
      <c r="AG128"/>
    </row>
    <row r="129" spans="1:33" ht="30">
      <c r="A129" s="34" t="s">
        <v>318</v>
      </c>
      <c r="B129" s="34" t="s">
        <v>319</v>
      </c>
      <c r="E129" s="43" t="s">
        <v>320</v>
      </c>
      <c r="G129" s="34" t="s">
        <v>308</v>
      </c>
      <c r="H129" s="88">
        <v>42679</v>
      </c>
      <c r="I129" s="88">
        <v>42679</v>
      </c>
      <c r="J129" s="63">
        <v>1</v>
      </c>
      <c r="K129" s="40">
        <v>1</v>
      </c>
      <c r="L129" s="43" t="s">
        <v>46</v>
      </c>
      <c r="M129" s="43">
        <v>40</v>
      </c>
      <c r="N129" s="43">
        <v>300</v>
      </c>
      <c r="O129" s="39">
        <v>150000</v>
      </c>
      <c r="P129" s="43" t="s">
        <v>351</v>
      </c>
      <c r="U129" s="58" t="s">
        <v>327</v>
      </c>
      <c r="V129" s="34">
        <v>120000</v>
      </c>
      <c r="W129" s="38">
        <f t="shared" si="16"/>
        <v>3000</v>
      </c>
      <c r="X129" s="38">
        <f>V129*5%</f>
        <v>6000</v>
      </c>
      <c r="Z129" s="38">
        <f t="shared" si="17"/>
        <v>27000</v>
      </c>
      <c r="AB129" s="36" t="s">
        <v>103</v>
      </c>
      <c r="AC129" s="29">
        <v>42693</v>
      </c>
      <c r="AD129" s="36" t="s">
        <v>414</v>
      </c>
      <c r="AF129" s="64">
        <v>0</v>
      </c>
    </row>
    <row r="130" spans="1:33" ht="30">
      <c r="A130" s="34" t="s">
        <v>306</v>
      </c>
      <c r="B130" s="34" t="s">
        <v>305</v>
      </c>
      <c r="E130" s="43">
        <v>3107607189</v>
      </c>
      <c r="F130" s="87" t="s">
        <v>307</v>
      </c>
      <c r="G130" s="34" t="s">
        <v>308</v>
      </c>
      <c r="H130" s="88">
        <v>42682</v>
      </c>
      <c r="I130" s="88">
        <v>42682</v>
      </c>
      <c r="J130" s="63">
        <v>1</v>
      </c>
      <c r="K130" s="40">
        <v>1</v>
      </c>
      <c r="L130" s="43" t="s">
        <v>52</v>
      </c>
      <c r="M130" s="43">
        <v>30</v>
      </c>
      <c r="N130" s="43">
        <v>113</v>
      </c>
      <c r="O130" s="39">
        <v>150000</v>
      </c>
      <c r="P130" s="43" t="s">
        <v>341</v>
      </c>
      <c r="U130" s="58" t="s">
        <v>327</v>
      </c>
      <c r="V130" s="34">
        <v>120000</v>
      </c>
      <c r="W130" s="38">
        <f t="shared" si="16"/>
        <v>3000</v>
      </c>
      <c r="X130" s="38">
        <f>V130*5%</f>
        <v>6000</v>
      </c>
      <c r="Z130" s="38">
        <f t="shared" si="17"/>
        <v>27000</v>
      </c>
      <c r="AB130" s="36" t="s">
        <v>103</v>
      </c>
      <c r="AC130" s="29">
        <v>42693</v>
      </c>
      <c r="AD130" s="36" t="s">
        <v>293</v>
      </c>
      <c r="AF130" s="64">
        <v>0</v>
      </c>
    </row>
    <row r="131" spans="1:33" ht="30">
      <c r="A131" s="34" t="s">
        <v>306</v>
      </c>
      <c r="B131" s="34" t="s">
        <v>305</v>
      </c>
      <c r="E131" s="43">
        <v>3107607189</v>
      </c>
      <c r="F131" s="87" t="s">
        <v>307</v>
      </c>
      <c r="G131" s="34" t="s">
        <v>308</v>
      </c>
      <c r="H131" s="88">
        <v>42683</v>
      </c>
      <c r="I131" s="88">
        <v>42683</v>
      </c>
      <c r="J131" s="63">
        <v>1</v>
      </c>
      <c r="K131" s="40">
        <v>1</v>
      </c>
      <c r="L131" s="43" t="s">
        <v>52</v>
      </c>
      <c r="M131" s="43">
        <v>30</v>
      </c>
      <c r="N131" s="43">
        <v>701</v>
      </c>
      <c r="O131" s="39">
        <v>150000</v>
      </c>
      <c r="P131" s="43" t="s">
        <v>341</v>
      </c>
      <c r="U131" s="58" t="s">
        <v>327</v>
      </c>
      <c r="V131" s="34">
        <v>100000</v>
      </c>
      <c r="W131" s="38">
        <f t="shared" si="16"/>
        <v>3000</v>
      </c>
      <c r="X131" s="38">
        <f>V131*5%</f>
        <v>5000</v>
      </c>
      <c r="Z131" s="38">
        <f t="shared" si="17"/>
        <v>47000</v>
      </c>
      <c r="AB131" s="36" t="s">
        <v>103</v>
      </c>
      <c r="AC131" s="29">
        <v>42693</v>
      </c>
      <c r="AD131" s="36" t="s">
        <v>293</v>
      </c>
      <c r="AF131" s="64">
        <v>0</v>
      </c>
    </row>
    <row r="132" spans="1:33" ht="75">
      <c r="A132" s="36" t="s">
        <v>205</v>
      </c>
      <c r="B132" s="36" t="s">
        <v>206</v>
      </c>
      <c r="C132" s="36" t="s">
        <v>313</v>
      </c>
      <c r="D132" s="36"/>
      <c r="E132" s="40">
        <v>3117652493</v>
      </c>
      <c r="F132" s="55" t="s">
        <v>208</v>
      </c>
      <c r="G132" s="41" t="s">
        <v>294</v>
      </c>
      <c r="H132" s="42">
        <v>42683</v>
      </c>
      <c r="I132" s="42">
        <v>42683</v>
      </c>
      <c r="J132" s="63">
        <v>1</v>
      </c>
      <c r="K132" s="40">
        <v>1</v>
      </c>
      <c r="L132" s="40" t="s">
        <v>46</v>
      </c>
      <c r="M132" s="40">
        <v>40</v>
      </c>
      <c r="N132" s="40">
        <v>700</v>
      </c>
      <c r="O132" s="38">
        <v>200000</v>
      </c>
      <c r="P132" s="40" t="s">
        <v>341</v>
      </c>
      <c r="Q132" s="57"/>
      <c r="R132" s="61"/>
      <c r="S132" s="57"/>
      <c r="T132" s="57"/>
      <c r="U132" s="57" t="s">
        <v>327</v>
      </c>
      <c r="V132" s="38">
        <v>150000</v>
      </c>
      <c r="W132" s="38">
        <f>O132*3%</f>
        <v>6000</v>
      </c>
      <c r="X132" s="38">
        <v>0</v>
      </c>
      <c r="Y132" s="36"/>
      <c r="Z132" s="38">
        <f t="shared" si="17"/>
        <v>44000</v>
      </c>
      <c r="AA132" s="36" t="s">
        <v>295</v>
      </c>
      <c r="AB132" s="28" t="s">
        <v>103</v>
      </c>
      <c r="AC132" s="29">
        <v>42693</v>
      </c>
      <c r="AD132" s="36" t="s">
        <v>293</v>
      </c>
      <c r="AE132" s="34"/>
      <c r="AF132" s="64">
        <v>1</v>
      </c>
      <c r="AG132" s="35"/>
    </row>
    <row r="133" spans="1:33" ht="30">
      <c r="A133" s="34" t="s">
        <v>306</v>
      </c>
      <c r="B133" s="34" t="s">
        <v>305</v>
      </c>
      <c r="E133" s="43">
        <v>3107607189</v>
      </c>
      <c r="F133" s="87" t="s">
        <v>307</v>
      </c>
      <c r="G133" s="34" t="s">
        <v>308</v>
      </c>
      <c r="H133" s="88">
        <v>42684</v>
      </c>
      <c r="I133" s="88">
        <v>42684</v>
      </c>
      <c r="J133" s="63">
        <v>1</v>
      </c>
      <c r="K133" s="40">
        <v>1</v>
      </c>
      <c r="L133" s="43" t="s">
        <v>52</v>
      </c>
      <c r="M133" s="43">
        <v>30</v>
      </c>
      <c r="N133" s="43">
        <v>113</v>
      </c>
      <c r="O133" s="39">
        <v>150000</v>
      </c>
      <c r="P133" s="43" t="s">
        <v>341</v>
      </c>
      <c r="U133" s="58" t="s">
        <v>327</v>
      </c>
      <c r="V133" s="34">
        <v>120000</v>
      </c>
      <c r="W133" s="38">
        <f t="shared" ref="W133:W139" si="18">O133*2%</f>
        <v>3000</v>
      </c>
      <c r="X133" s="38">
        <f t="shared" ref="X133:X139" si="19">V133*5%</f>
        <v>6000</v>
      </c>
      <c r="Z133" s="38">
        <f t="shared" si="17"/>
        <v>27000</v>
      </c>
      <c r="AB133" s="36" t="s">
        <v>103</v>
      </c>
      <c r="AC133" s="29">
        <v>42693</v>
      </c>
      <c r="AD133" s="36" t="s">
        <v>293</v>
      </c>
      <c r="AF133" s="64">
        <v>0</v>
      </c>
    </row>
    <row r="134" spans="1:33" ht="28.5">
      <c r="A134" s="34" t="s">
        <v>339</v>
      </c>
      <c r="B134" s="34" t="s">
        <v>339</v>
      </c>
      <c r="G134" s="34" t="s">
        <v>340</v>
      </c>
      <c r="H134" s="88">
        <v>42684</v>
      </c>
      <c r="I134" s="88">
        <v>42684</v>
      </c>
      <c r="J134" s="63">
        <v>1</v>
      </c>
      <c r="K134" s="40">
        <v>1</v>
      </c>
      <c r="L134" s="43" t="s">
        <v>16</v>
      </c>
      <c r="M134" s="43">
        <v>1</v>
      </c>
      <c r="N134" s="43">
        <v>478</v>
      </c>
      <c r="O134" s="39">
        <v>350000</v>
      </c>
      <c r="P134" s="43" t="s">
        <v>341</v>
      </c>
      <c r="U134" s="58" t="s">
        <v>327</v>
      </c>
      <c r="V134" s="34">
        <v>280000</v>
      </c>
      <c r="W134" s="38">
        <f t="shared" si="18"/>
        <v>7000</v>
      </c>
      <c r="X134" s="38">
        <f t="shared" si="19"/>
        <v>14000</v>
      </c>
      <c r="Z134" s="38">
        <f t="shared" si="17"/>
        <v>63000</v>
      </c>
      <c r="AB134" s="36" t="s">
        <v>103</v>
      </c>
      <c r="AC134" s="29">
        <v>42693</v>
      </c>
      <c r="AD134" s="36" t="s">
        <v>293</v>
      </c>
      <c r="AF134" s="64">
        <v>0</v>
      </c>
    </row>
    <row r="135" spans="1:33" ht="30">
      <c r="A135" s="34" t="s">
        <v>330</v>
      </c>
      <c r="B135" s="34" t="s">
        <v>331</v>
      </c>
      <c r="C135" s="34" t="s">
        <v>332</v>
      </c>
      <c r="D135" s="34" t="s">
        <v>337</v>
      </c>
      <c r="G135" s="34" t="s">
        <v>191</v>
      </c>
      <c r="H135" s="88">
        <v>42685</v>
      </c>
      <c r="I135" s="88">
        <v>42685</v>
      </c>
      <c r="J135" s="63">
        <v>1</v>
      </c>
      <c r="K135" s="40">
        <v>1</v>
      </c>
      <c r="L135" s="43" t="s">
        <v>52</v>
      </c>
      <c r="M135" s="43">
        <v>30</v>
      </c>
      <c r="N135" s="43">
        <v>507</v>
      </c>
      <c r="O135" s="39">
        <v>220000</v>
      </c>
      <c r="P135" s="43" t="s">
        <v>353</v>
      </c>
      <c r="U135" s="58" t="s">
        <v>327</v>
      </c>
      <c r="V135" s="34">
        <v>150000</v>
      </c>
      <c r="W135" s="38">
        <f t="shared" si="18"/>
        <v>4400</v>
      </c>
      <c r="X135" s="38">
        <f t="shared" si="19"/>
        <v>7500</v>
      </c>
      <c r="Z135" s="38">
        <f t="shared" si="17"/>
        <v>65600</v>
      </c>
      <c r="AB135" s="36" t="s">
        <v>103</v>
      </c>
      <c r="AC135" s="29">
        <v>42693</v>
      </c>
      <c r="AD135" s="36" t="s">
        <v>293</v>
      </c>
      <c r="AF135" s="64">
        <v>0</v>
      </c>
    </row>
    <row r="136" spans="1:33" ht="28.5">
      <c r="A136" s="34" t="s">
        <v>330</v>
      </c>
      <c r="B136" s="34" t="s">
        <v>331</v>
      </c>
      <c r="C136" s="34" t="s">
        <v>332</v>
      </c>
      <c r="D136" s="34" t="s">
        <v>337</v>
      </c>
      <c r="G136" s="34" t="s">
        <v>333</v>
      </c>
      <c r="H136" s="88">
        <v>42685</v>
      </c>
      <c r="I136" s="88">
        <v>42685</v>
      </c>
      <c r="J136" s="63">
        <v>1</v>
      </c>
      <c r="K136" s="40">
        <v>1</v>
      </c>
      <c r="L136" s="43" t="s">
        <v>52</v>
      </c>
      <c r="M136" s="43">
        <v>30</v>
      </c>
      <c r="N136" s="43">
        <v>608</v>
      </c>
      <c r="O136" s="39">
        <v>140000</v>
      </c>
      <c r="P136" s="43" t="s">
        <v>353</v>
      </c>
      <c r="U136" s="58" t="s">
        <v>327</v>
      </c>
      <c r="V136" s="34">
        <v>120000</v>
      </c>
      <c r="W136" s="38">
        <f t="shared" si="18"/>
        <v>2800</v>
      </c>
      <c r="X136" s="38">
        <f t="shared" si="19"/>
        <v>6000</v>
      </c>
      <c r="Z136" s="38">
        <f t="shared" si="17"/>
        <v>17200</v>
      </c>
      <c r="AB136" s="36" t="s">
        <v>103</v>
      </c>
      <c r="AC136" s="29">
        <v>42693</v>
      </c>
      <c r="AD136" s="36" t="s">
        <v>293</v>
      </c>
      <c r="AF136" s="64">
        <v>0</v>
      </c>
    </row>
    <row r="137" spans="1:33" ht="28.5">
      <c r="A137" s="34" t="s">
        <v>330</v>
      </c>
      <c r="B137" s="34" t="s">
        <v>331</v>
      </c>
      <c r="C137" s="34" t="s">
        <v>332</v>
      </c>
      <c r="D137" s="34" t="s">
        <v>337</v>
      </c>
      <c r="G137" s="34" t="s">
        <v>333</v>
      </c>
      <c r="H137" s="88">
        <v>42685</v>
      </c>
      <c r="I137" s="88">
        <v>42685</v>
      </c>
      <c r="J137" s="63">
        <v>1</v>
      </c>
      <c r="K137" s="40">
        <v>1</v>
      </c>
      <c r="L137" s="43" t="s">
        <v>52</v>
      </c>
      <c r="M137" s="43">
        <v>30</v>
      </c>
      <c r="N137" s="43">
        <v>113</v>
      </c>
      <c r="O137" s="39">
        <v>140000</v>
      </c>
      <c r="P137" s="43" t="s">
        <v>353</v>
      </c>
      <c r="U137" s="58" t="s">
        <v>327</v>
      </c>
      <c r="V137" s="34">
        <v>140000</v>
      </c>
      <c r="W137" s="38">
        <f t="shared" si="18"/>
        <v>2800</v>
      </c>
      <c r="X137" s="38">
        <f t="shared" si="19"/>
        <v>7000</v>
      </c>
      <c r="Z137" s="38">
        <f t="shared" si="17"/>
        <v>4200</v>
      </c>
      <c r="AB137" s="36" t="s">
        <v>103</v>
      </c>
      <c r="AC137" s="29">
        <v>42693</v>
      </c>
      <c r="AD137" s="36" t="s">
        <v>293</v>
      </c>
      <c r="AF137" s="64"/>
    </row>
    <row r="138" spans="1:33" ht="45">
      <c r="A138" s="34" t="s">
        <v>334</v>
      </c>
      <c r="B138" s="34" t="s">
        <v>347</v>
      </c>
      <c r="C138" s="34" t="s">
        <v>335</v>
      </c>
      <c r="D138" s="34" t="s">
        <v>338</v>
      </c>
      <c r="E138" s="43">
        <v>3155668308</v>
      </c>
      <c r="F138" s="34" t="s">
        <v>348</v>
      </c>
      <c r="G138" s="34" t="s">
        <v>266</v>
      </c>
      <c r="H138" s="88">
        <v>42685</v>
      </c>
      <c r="I138" s="88">
        <v>42685</v>
      </c>
      <c r="J138" s="63">
        <v>1</v>
      </c>
      <c r="K138" s="40">
        <v>1</v>
      </c>
      <c r="L138" s="43" t="s">
        <v>52</v>
      </c>
      <c r="M138" s="43">
        <v>24</v>
      </c>
      <c r="N138" s="111">
        <v>501</v>
      </c>
      <c r="O138" s="39">
        <v>200000</v>
      </c>
      <c r="P138" s="43" t="s">
        <v>353</v>
      </c>
      <c r="U138" s="58" t="s">
        <v>327</v>
      </c>
      <c r="V138" s="34">
        <v>150000</v>
      </c>
      <c r="W138" s="38">
        <f t="shared" si="18"/>
        <v>4000</v>
      </c>
      <c r="X138" s="38">
        <f t="shared" si="19"/>
        <v>7500</v>
      </c>
      <c r="Z138" s="38">
        <f t="shared" si="17"/>
        <v>46000</v>
      </c>
      <c r="AB138" s="36" t="s">
        <v>103</v>
      </c>
      <c r="AC138" s="29">
        <v>42693</v>
      </c>
      <c r="AD138" s="36" t="s">
        <v>293</v>
      </c>
      <c r="AF138" s="64">
        <v>0</v>
      </c>
    </row>
    <row r="139" spans="1:33" ht="28.5">
      <c r="A139" s="34" t="s">
        <v>321</v>
      </c>
      <c r="B139" s="34" t="s">
        <v>322</v>
      </c>
      <c r="E139" s="43">
        <v>3204954391</v>
      </c>
      <c r="G139" s="34" t="s">
        <v>323</v>
      </c>
      <c r="H139" s="88">
        <v>42685</v>
      </c>
      <c r="I139" s="88">
        <v>42688</v>
      </c>
      <c r="J139" s="63">
        <v>1</v>
      </c>
      <c r="K139" s="40">
        <v>1</v>
      </c>
      <c r="L139" s="43" t="s">
        <v>46</v>
      </c>
      <c r="M139" s="43">
        <v>40</v>
      </c>
      <c r="N139" s="43">
        <v>700</v>
      </c>
      <c r="O139" s="39">
        <v>2800000</v>
      </c>
      <c r="P139" s="43" t="s">
        <v>341</v>
      </c>
      <c r="Q139" s="58">
        <v>1450000</v>
      </c>
      <c r="R139" s="62">
        <v>42677</v>
      </c>
      <c r="S139" s="58" t="s">
        <v>353</v>
      </c>
      <c r="U139" s="58" t="s">
        <v>327</v>
      </c>
      <c r="V139" s="34">
        <v>1500000</v>
      </c>
      <c r="W139" s="38">
        <f t="shared" si="18"/>
        <v>56000</v>
      </c>
      <c r="X139" s="38">
        <f t="shared" si="19"/>
        <v>75000</v>
      </c>
      <c r="Z139" s="38">
        <f t="shared" si="17"/>
        <v>1244000</v>
      </c>
      <c r="AB139" s="28" t="s">
        <v>103</v>
      </c>
      <c r="AC139" s="29">
        <v>42693</v>
      </c>
      <c r="AD139" s="36" t="s">
        <v>293</v>
      </c>
      <c r="AF139" s="64">
        <v>0</v>
      </c>
    </row>
    <row r="140" spans="1:33" ht="30">
      <c r="A140" s="34" t="s">
        <v>330</v>
      </c>
      <c r="B140" s="34" t="s">
        <v>355</v>
      </c>
      <c r="C140" s="34" t="s">
        <v>356</v>
      </c>
      <c r="D140" s="34" t="s">
        <v>357</v>
      </c>
      <c r="E140" s="43">
        <v>3113546108</v>
      </c>
      <c r="G140" s="34" t="s">
        <v>358</v>
      </c>
      <c r="H140" s="88">
        <v>42686</v>
      </c>
      <c r="I140" s="88">
        <v>42686</v>
      </c>
      <c r="J140" s="63">
        <v>1</v>
      </c>
      <c r="K140" s="40">
        <v>1</v>
      </c>
      <c r="L140" s="43" t="s">
        <v>46</v>
      </c>
      <c r="M140" s="43">
        <v>40</v>
      </c>
      <c r="N140" s="43">
        <v>618</v>
      </c>
      <c r="O140" s="39">
        <v>300000</v>
      </c>
      <c r="P140" s="43" t="s">
        <v>341</v>
      </c>
      <c r="Q140" s="58" t="s">
        <v>360</v>
      </c>
      <c r="U140" s="58" t="s">
        <v>327</v>
      </c>
      <c r="V140" s="34">
        <v>260000</v>
      </c>
      <c r="W140" s="38">
        <f>O140*3%</f>
        <v>9000</v>
      </c>
      <c r="X140" s="38">
        <v>0</v>
      </c>
      <c r="Y140" s="36"/>
      <c r="Z140" s="38">
        <f t="shared" si="17"/>
        <v>31000</v>
      </c>
      <c r="AB140" s="28" t="s">
        <v>103</v>
      </c>
      <c r="AC140" s="29">
        <v>42693</v>
      </c>
      <c r="AD140" s="36" t="s">
        <v>293</v>
      </c>
      <c r="AF140" s="101"/>
    </row>
    <row r="141" spans="1:33" ht="30">
      <c r="A141" s="34" t="s">
        <v>330</v>
      </c>
      <c r="B141" s="34" t="s">
        <v>355</v>
      </c>
      <c r="C141" s="34" t="s">
        <v>356</v>
      </c>
      <c r="D141" s="34" t="s">
        <v>357</v>
      </c>
      <c r="E141" s="43">
        <v>3113546108</v>
      </c>
      <c r="G141" s="34" t="s">
        <v>358</v>
      </c>
      <c r="H141" s="88">
        <v>42686</v>
      </c>
      <c r="I141" s="88">
        <v>42686</v>
      </c>
      <c r="J141" s="63">
        <v>1</v>
      </c>
      <c r="K141" s="40">
        <v>1</v>
      </c>
      <c r="L141" s="43" t="s">
        <v>46</v>
      </c>
      <c r="M141" s="43">
        <v>40</v>
      </c>
      <c r="N141" s="43">
        <v>813</v>
      </c>
      <c r="O141" s="39">
        <v>300000</v>
      </c>
      <c r="P141" s="43" t="s">
        <v>341</v>
      </c>
      <c r="Q141" s="58" t="s">
        <v>361</v>
      </c>
      <c r="U141" s="58" t="s">
        <v>327</v>
      </c>
      <c r="V141" s="34">
        <v>260000</v>
      </c>
      <c r="W141" s="38">
        <f>O141*3%</f>
        <v>9000</v>
      </c>
      <c r="X141" s="38">
        <v>0</v>
      </c>
      <c r="Y141" s="36"/>
      <c r="Z141" s="38">
        <f t="shared" si="17"/>
        <v>31000</v>
      </c>
      <c r="AB141" s="28" t="s">
        <v>103</v>
      </c>
      <c r="AC141" s="29">
        <v>42693</v>
      </c>
      <c r="AD141" s="36" t="s">
        <v>293</v>
      </c>
      <c r="AF141" s="101"/>
    </row>
    <row r="142" spans="1:33" ht="30">
      <c r="A142" s="34" t="s">
        <v>330</v>
      </c>
      <c r="B142" s="34" t="s">
        <v>355</v>
      </c>
      <c r="C142" s="34" t="s">
        <v>356</v>
      </c>
      <c r="D142" s="34" t="s">
        <v>357</v>
      </c>
      <c r="E142" s="43">
        <v>3113546108</v>
      </c>
      <c r="G142" s="34" t="s">
        <v>358</v>
      </c>
      <c r="H142" s="88">
        <v>42686</v>
      </c>
      <c r="I142" s="88">
        <v>42686</v>
      </c>
      <c r="J142" s="63">
        <v>1</v>
      </c>
      <c r="K142" s="40">
        <v>1</v>
      </c>
      <c r="L142" s="43" t="s">
        <v>46</v>
      </c>
      <c r="M142" s="43">
        <v>40</v>
      </c>
      <c r="N142" s="43">
        <v>300</v>
      </c>
      <c r="O142" s="39">
        <v>300000</v>
      </c>
      <c r="P142" s="43" t="s">
        <v>341</v>
      </c>
      <c r="Q142" s="58" t="s">
        <v>362</v>
      </c>
      <c r="U142" s="58" t="s">
        <v>327</v>
      </c>
      <c r="V142" s="34">
        <v>260000</v>
      </c>
      <c r="W142" s="38">
        <f>O142*3%</f>
        <v>9000</v>
      </c>
      <c r="X142" s="38">
        <v>0</v>
      </c>
      <c r="Y142" s="36"/>
      <c r="Z142" s="38">
        <f t="shared" si="17"/>
        <v>31000</v>
      </c>
      <c r="AB142" s="28" t="s">
        <v>103</v>
      </c>
      <c r="AC142" s="29">
        <v>42693</v>
      </c>
      <c r="AD142" s="36" t="s">
        <v>293</v>
      </c>
      <c r="AF142" s="101"/>
    </row>
    <row r="143" spans="1:33" ht="30">
      <c r="A143" s="34" t="s">
        <v>330</v>
      </c>
      <c r="B143" s="34" t="s">
        <v>355</v>
      </c>
      <c r="C143" s="34" t="s">
        <v>356</v>
      </c>
      <c r="D143" s="34" t="s">
        <v>357</v>
      </c>
      <c r="E143" s="43">
        <v>3113546108</v>
      </c>
      <c r="G143" s="34" t="s">
        <v>358</v>
      </c>
      <c r="H143" s="88">
        <v>42686</v>
      </c>
      <c r="I143" s="88">
        <v>42686</v>
      </c>
      <c r="J143" s="63">
        <v>1</v>
      </c>
      <c r="K143" s="40">
        <v>1</v>
      </c>
      <c r="L143" s="43" t="s">
        <v>46</v>
      </c>
      <c r="M143" s="43">
        <v>40</v>
      </c>
      <c r="N143" s="43">
        <v>506</v>
      </c>
      <c r="O143" s="39">
        <v>300000</v>
      </c>
      <c r="P143" s="43" t="s">
        <v>341</v>
      </c>
      <c r="Q143" s="58" t="s">
        <v>363</v>
      </c>
      <c r="U143" s="58" t="s">
        <v>327</v>
      </c>
      <c r="V143" s="34">
        <v>260000</v>
      </c>
      <c r="W143" s="38">
        <f>O143*3%</f>
        <v>9000</v>
      </c>
      <c r="X143" s="38">
        <v>0</v>
      </c>
      <c r="Y143" s="36"/>
      <c r="Z143" s="38">
        <f t="shared" si="17"/>
        <v>31000</v>
      </c>
      <c r="AB143" s="28" t="s">
        <v>103</v>
      </c>
      <c r="AC143" s="29">
        <v>42693</v>
      </c>
      <c r="AD143" s="36" t="s">
        <v>293</v>
      </c>
      <c r="AF143" s="101"/>
    </row>
    <row r="144" spans="1:33" ht="30">
      <c r="A144" s="34" t="s">
        <v>330</v>
      </c>
      <c r="B144" s="34" t="s">
        <v>355</v>
      </c>
      <c r="C144" s="34" t="s">
        <v>356</v>
      </c>
      <c r="D144" s="34" t="s">
        <v>357</v>
      </c>
      <c r="E144" s="43">
        <v>3113546108</v>
      </c>
      <c r="G144" s="34" t="s">
        <v>358</v>
      </c>
      <c r="H144" s="88">
        <v>42686</v>
      </c>
      <c r="I144" s="88">
        <v>42686</v>
      </c>
      <c r="J144" s="63">
        <v>1</v>
      </c>
      <c r="K144" s="40">
        <v>1</v>
      </c>
      <c r="L144" s="43" t="s">
        <v>46</v>
      </c>
      <c r="M144" s="43">
        <v>40</v>
      </c>
      <c r="N144" s="43">
        <v>629</v>
      </c>
      <c r="O144" s="39">
        <v>300000</v>
      </c>
      <c r="P144" s="43" t="s">
        <v>341</v>
      </c>
      <c r="Q144" s="58" t="s">
        <v>371</v>
      </c>
      <c r="U144" s="58" t="s">
        <v>327</v>
      </c>
      <c r="V144" s="34">
        <v>260000</v>
      </c>
      <c r="W144" s="38">
        <f>O144*3%</f>
        <v>9000</v>
      </c>
      <c r="X144" s="38"/>
      <c r="Y144" s="36"/>
      <c r="Z144" s="38"/>
      <c r="AB144" s="28" t="s">
        <v>103</v>
      </c>
      <c r="AC144" s="29">
        <v>42693</v>
      </c>
      <c r="AD144" s="36" t="s">
        <v>293</v>
      </c>
      <c r="AF144" s="101"/>
    </row>
    <row r="145" spans="1:33" ht="28.5">
      <c r="A145" s="34" t="s">
        <v>324</v>
      </c>
      <c r="C145" s="34" t="s">
        <v>325</v>
      </c>
      <c r="E145" s="43">
        <v>3361415</v>
      </c>
      <c r="G145" s="34" t="s">
        <v>326</v>
      </c>
      <c r="H145" s="88">
        <v>42686</v>
      </c>
      <c r="I145" s="88">
        <v>42688</v>
      </c>
      <c r="J145" s="63">
        <v>1</v>
      </c>
      <c r="K145" s="43">
        <v>3</v>
      </c>
      <c r="L145" s="43" t="s">
        <v>16</v>
      </c>
      <c r="M145" s="43">
        <v>15</v>
      </c>
      <c r="N145" s="43">
        <v>427</v>
      </c>
      <c r="O145" s="39">
        <v>400000</v>
      </c>
      <c r="P145" s="43" t="s">
        <v>341</v>
      </c>
      <c r="Q145" s="58">
        <v>200000</v>
      </c>
      <c r="R145" s="62">
        <v>42677</v>
      </c>
      <c r="S145" s="58" t="s">
        <v>341</v>
      </c>
      <c r="U145" s="58" t="s">
        <v>327</v>
      </c>
      <c r="V145" s="34">
        <v>320000</v>
      </c>
      <c r="W145" s="38">
        <f>O145*2%</f>
        <v>8000</v>
      </c>
      <c r="X145" s="38">
        <f>V145*5%</f>
        <v>16000</v>
      </c>
      <c r="Z145" s="38">
        <f t="shared" ref="Z145:Z176" si="20">IF(O145=V145,X145-W145,O145-V145-W145)</f>
        <v>72000</v>
      </c>
      <c r="AA145" s="34"/>
      <c r="AB145" s="28" t="s">
        <v>103</v>
      </c>
      <c r="AC145" s="29">
        <v>42693</v>
      </c>
      <c r="AD145" s="36" t="s">
        <v>293</v>
      </c>
      <c r="AE145" s="34"/>
      <c r="AF145" s="64"/>
      <c r="AG145" s="35"/>
    </row>
    <row r="146" spans="1:33" ht="28.5">
      <c r="A146" s="34" t="s">
        <v>342</v>
      </c>
      <c r="B146" s="34" t="s">
        <v>343</v>
      </c>
      <c r="C146" s="34" t="s">
        <v>344</v>
      </c>
      <c r="D146" s="34" t="s">
        <v>346</v>
      </c>
      <c r="E146" s="43">
        <v>3122868616</v>
      </c>
      <c r="G146" s="34" t="s">
        <v>345</v>
      </c>
      <c r="H146" s="88">
        <v>42691</v>
      </c>
      <c r="I146" s="88">
        <v>42691</v>
      </c>
      <c r="J146" s="63">
        <v>1</v>
      </c>
      <c r="K146" s="40">
        <v>1</v>
      </c>
      <c r="L146" s="43" t="s">
        <v>46</v>
      </c>
      <c r="M146" s="43">
        <v>40</v>
      </c>
      <c r="N146" s="43">
        <v>618</v>
      </c>
      <c r="O146" s="39">
        <v>160000</v>
      </c>
      <c r="P146" s="43" t="s">
        <v>341</v>
      </c>
      <c r="U146" s="58" t="s">
        <v>327</v>
      </c>
      <c r="V146" s="34">
        <v>120000</v>
      </c>
      <c r="W146" s="38">
        <f>O146*2%</f>
        <v>3200</v>
      </c>
      <c r="X146" s="38">
        <f>V146*5%</f>
        <v>6000</v>
      </c>
      <c r="Z146" s="38">
        <f t="shared" si="20"/>
        <v>36800</v>
      </c>
      <c r="AB146" s="36" t="s">
        <v>103</v>
      </c>
      <c r="AC146" s="29">
        <v>42693</v>
      </c>
      <c r="AD146" s="36" t="s">
        <v>293</v>
      </c>
      <c r="AF146" s="64">
        <v>0</v>
      </c>
    </row>
    <row r="147" spans="1:33" ht="28.5">
      <c r="A147" s="34" t="s">
        <v>342</v>
      </c>
      <c r="B147" s="34" t="s">
        <v>343</v>
      </c>
      <c r="C147" s="34" t="s">
        <v>344</v>
      </c>
      <c r="D147" s="34" t="s">
        <v>346</v>
      </c>
      <c r="E147" s="43">
        <v>3122868616</v>
      </c>
      <c r="G147" s="34" t="s">
        <v>345</v>
      </c>
      <c r="H147" s="88">
        <v>42691</v>
      </c>
      <c r="I147" s="88">
        <v>42691</v>
      </c>
      <c r="J147" s="63">
        <v>1</v>
      </c>
      <c r="K147" s="40">
        <v>1</v>
      </c>
      <c r="L147" s="43" t="s">
        <v>46</v>
      </c>
      <c r="M147" s="43">
        <v>40</v>
      </c>
      <c r="N147" s="43">
        <v>601</v>
      </c>
      <c r="O147" s="39">
        <v>160000</v>
      </c>
      <c r="P147" s="43" t="s">
        <v>341</v>
      </c>
      <c r="U147" s="58" t="s">
        <v>327</v>
      </c>
      <c r="V147" s="34">
        <v>60000</v>
      </c>
      <c r="W147" s="38">
        <f>O147*2%</f>
        <v>3200</v>
      </c>
      <c r="X147" s="38">
        <f>V147*5%</f>
        <v>3000</v>
      </c>
      <c r="Z147" s="38">
        <f t="shared" si="20"/>
        <v>96800</v>
      </c>
      <c r="AB147" s="36" t="s">
        <v>103</v>
      </c>
      <c r="AC147" s="29">
        <v>42693</v>
      </c>
      <c r="AD147" s="36" t="s">
        <v>293</v>
      </c>
      <c r="AF147" s="64">
        <v>0</v>
      </c>
    </row>
    <row r="148" spans="1:33" ht="28.5">
      <c r="A148" s="34" t="s">
        <v>342</v>
      </c>
      <c r="B148" s="34" t="s">
        <v>343</v>
      </c>
      <c r="C148" s="34" t="s">
        <v>344</v>
      </c>
      <c r="D148" s="34" t="s">
        <v>346</v>
      </c>
      <c r="E148" s="43">
        <v>3122868616</v>
      </c>
      <c r="G148" s="34" t="s">
        <v>345</v>
      </c>
      <c r="H148" s="88">
        <v>42691</v>
      </c>
      <c r="I148" s="88">
        <v>42691</v>
      </c>
      <c r="J148" s="63">
        <v>1</v>
      </c>
      <c r="K148" s="40">
        <v>1</v>
      </c>
      <c r="L148" s="43" t="s">
        <v>46</v>
      </c>
      <c r="M148" s="43">
        <v>40</v>
      </c>
      <c r="N148" s="43">
        <v>5000</v>
      </c>
      <c r="O148" s="39">
        <v>160000</v>
      </c>
      <c r="P148" s="43" t="s">
        <v>341</v>
      </c>
      <c r="U148" s="58" t="s">
        <v>327</v>
      </c>
      <c r="V148" s="34">
        <v>120000</v>
      </c>
      <c r="W148" s="38">
        <f>O148*2%</f>
        <v>3200</v>
      </c>
      <c r="X148" s="38">
        <f>V148*5%</f>
        <v>6000</v>
      </c>
      <c r="Z148" s="38">
        <f t="shared" si="20"/>
        <v>36800</v>
      </c>
      <c r="AB148" s="36" t="s">
        <v>103</v>
      </c>
      <c r="AC148" s="29">
        <v>42693</v>
      </c>
      <c r="AD148" s="36" t="s">
        <v>293</v>
      </c>
      <c r="AF148" s="64">
        <v>0</v>
      </c>
    </row>
    <row r="149" spans="1:33" ht="28.5">
      <c r="A149" s="34" t="s">
        <v>342</v>
      </c>
      <c r="B149" s="34" t="s">
        <v>343</v>
      </c>
      <c r="C149" s="34" t="s">
        <v>344</v>
      </c>
      <c r="D149" s="34" t="s">
        <v>346</v>
      </c>
      <c r="E149" s="43">
        <v>3122868616</v>
      </c>
      <c r="G149" s="34" t="s">
        <v>345</v>
      </c>
      <c r="H149" s="88">
        <v>42691</v>
      </c>
      <c r="I149" s="88">
        <v>42691</v>
      </c>
      <c r="J149" s="63">
        <v>1</v>
      </c>
      <c r="K149" s="40">
        <v>1</v>
      </c>
      <c r="L149" s="43" t="s">
        <v>52</v>
      </c>
      <c r="M149" s="43">
        <v>40</v>
      </c>
      <c r="N149" s="43">
        <v>5001</v>
      </c>
      <c r="O149" s="39">
        <v>150000</v>
      </c>
      <c r="P149" s="43" t="s">
        <v>341</v>
      </c>
      <c r="U149" s="58" t="s">
        <v>327</v>
      </c>
      <c r="V149" s="34">
        <v>60000</v>
      </c>
      <c r="W149" s="38">
        <f>O149*2%</f>
        <v>3000</v>
      </c>
      <c r="X149" s="38">
        <f>V149*5%</f>
        <v>3000</v>
      </c>
      <c r="Z149" s="38">
        <f t="shared" si="20"/>
        <v>87000</v>
      </c>
      <c r="AB149" s="36" t="s">
        <v>103</v>
      </c>
      <c r="AC149" s="29">
        <v>42693</v>
      </c>
      <c r="AD149" s="36" t="s">
        <v>293</v>
      </c>
      <c r="AF149" s="64">
        <v>0</v>
      </c>
    </row>
    <row r="150" spans="1:33" ht="30">
      <c r="A150" s="34" t="s">
        <v>372</v>
      </c>
      <c r="D150" s="34" t="s">
        <v>379</v>
      </c>
      <c r="E150" s="43">
        <v>3137766203</v>
      </c>
      <c r="G150" s="34" t="s">
        <v>373</v>
      </c>
      <c r="H150" s="88">
        <v>42692</v>
      </c>
      <c r="I150" s="88">
        <v>42692</v>
      </c>
      <c r="J150" s="63">
        <v>1</v>
      </c>
      <c r="K150" s="40">
        <v>1</v>
      </c>
      <c r="L150" s="43" t="s">
        <v>52</v>
      </c>
      <c r="M150" s="43">
        <v>24</v>
      </c>
      <c r="N150" s="43">
        <v>501</v>
      </c>
      <c r="O150" s="39">
        <v>280000</v>
      </c>
      <c r="P150" s="43" t="s">
        <v>341</v>
      </c>
      <c r="Q150" s="58" t="s">
        <v>374</v>
      </c>
      <c r="U150" s="58" t="s">
        <v>327</v>
      </c>
      <c r="V150" s="34">
        <v>220000</v>
      </c>
      <c r="W150" s="38">
        <f t="shared" ref="W150:W155" si="21">O150*3%</f>
        <v>8400</v>
      </c>
      <c r="X150" s="38">
        <v>0</v>
      </c>
      <c r="Y150" s="36"/>
      <c r="Z150" s="38">
        <f t="shared" si="20"/>
        <v>51600</v>
      </c>
      <c r="AB150" s="28" t="s">
        <v>103</v>
      </c>
      <c r="AC150" s="29">
        <v>42693</v>
      </c>
      <c r="AD150" s="36" t="s">
        <v>293</v>
      </c>
      <c r="AF150" s="101"/>
    </row>
    <row r="151" spans="1:33" ht="30">
      <c r="A151" s="34" t="s">
        <v>368</v>
      </c>
      <c r="B151" s="34" t="s">
        <v>367</v>
      </c>
      <c r="C151" s="34" t="s">
        <v>369</v>
      </c>
      <c r="D151" s="34" t="s">
        <v>357</v>
      </c>
      <c r="E151" s="43">
        <v>3206954191</v>
      </c>
      <c r="G151" s="34" t="s">
        <v>370</v>
      </c>
      <c r="H151" s="88">
        <v>42692</v>
      </c>
      <c r="I151" s="88">
        <v>42692</v>
      </c>
      <c r="J151" s="63">
        <v>1</v>
      </c>
      <c r="K151" s="40">
        <v>1</v>
      </c>
      <c r="L151" s="43" t="s">
        <v>46</v>
      </c>
      <c r="M151" s="43">
        <v>40</v>
      </c>
      <c r="O151" s="39">
        <v>456000</v>
      </c>
      <c r="P151" s="43" t="s">
        <v>341</v>
      </c>
      <c r="Q151" s="58" t="s">
        <v>364</v>
      </c>
      <c r="U151" s="58" t="s">
        <v>327</v>
      </c>
      <c r="V151" s="34">
        <v>420000</v>
      </c>
      <c r="W151" s="38">
        <f t="shared" si="21"/>
        <v>13680</v>
      </c>
      <c r="X151" s="38">
        <v>0</v>
      </c>
      <c r="Y151" s="36"/>
      <c r="Z151" s="38">
        <f t="shared" si="20"/>
        <v>22320</v>
      </c>
      <c r="AB151" s="28" t="s">
        <v>103</v>
      </c>
      <c r="AC151" s="29">
        <v>42693</v>
      </c>
      <c r="AD151" s="36" t="s">
        <v>293</v>
      </c>
      <c r="AF151" s="101"/>
    </row>
    <row r="152" spans="1:33" ht="30">
      <c r="A152" s="34" t="s">
        <v>368</v>
      </c>
      <c r="B152" s="34" t="s">
        <v>367</v>
      </c>
      <c r="C152" s="34" t="s">
        <v>369</v>
      </c>
      <c r="D152" s="34" t="s">
        <v>357</v>
      </c>
      <c r="E152" s="43">
        <v>3206954191</v>
      </c>
      <c r="G152" s="34" t="s">
        <v>370</v>
      </c>
      <c r="H152" s="88">
        <v>42692</v>
      </c>
      <c r="I152" s="88">
        <v>42692</v>
      </c>
      <c r="J152" s="63">
        <v>1</v>
      </c>
      <c r="K152" s="40">
        <v>1</v>
      </c>
      <c r="L152" s="43" t="s">
        <v>46</v>
      </c>
      <c r="M152" s="43">
        <v>40</v>
      </c>
      <c r="N152" s="43">
        <v>601</v>
      </c>
      <c r="O152" s="39">
        <v>456000</v>
      </c>
      <c r="P152" s="43" t="s">
        <v>341</v>
      </c>
      <c r="Q152" s="58" t="s">
        <v>366</v>
      </c>
      <c r="U152" s="58" t="s">
        <v>327</v>
      </c>
      <c r="V152" s="34">
        <v>420000</v>
      </c>
      <c r="W152" s="38">
        <f t="shared" si="21"/>
        <v>13680</v>
      </c>
      <c r="X152" s="38">
        <v>0</v>
      </c>
      <c r="Y152" s="36"/>
      <c r="Z152" s="38">
        <f t="shared" si="20"/>
        <v>22320</v>
      </c>
      <c r="AB152" s="28" t="s">
        <v>103</v>
      </c>
      <c r="AC152" s="29">
        <v>42693</v>
      </c>
      <c r="AD152" s="36" t="s">
        <v>293</v>
      </c>
      <c r="AF152" s="101"/>
    </row>
    <row r="153" spans="1:33" ht="30">
      <c r="A153" s="34" t="s">
        <v>368</v>
      </c>
      <c r="B153" s="34" t="s">
        <v>367</v>
      </c>
      <c r="C153" s="34" t="s">
        <v>369</v>
      </c>
      <c r="D153" s="34" t="s">
        <v>357</v>
      </c>
      <c r="E153" s="43">
        <v>3206954191</v>
      </c>
      <c r="G153" s="34" t="s">
        <v>370</v>
      </c>
      <c r="H153" s="88">
        <v>42692</v>
      </c>
      <c r="I153" s="88">
        <v>42692</v>
      </c>
      <c r="J153" s="63">
        <v>1</v>
      </c>
      <c r="K153" s="40">
        <v>1</v>
      </c>
      <c r="L153" s="43" t="s">
        <v>46</v>
      </c>
      <c r="M153" s="43">
        <v>40</v>
      </c>
      <c r="N153" s="43">
        <v>5000</v>
      </c>
      <c r="O153" s="39">
        <v>456000</v>
      </c>
      <c r="P153" s="43" t="s">
        <v>341</v>
      </c>
      <c r="Q153" s="58" t="s">
        <v>366</v>
      </c>
      <c r="U153" s="58" t="s">
        <v>327</v>
      </c>
      <c r="V153" s="34">
        <v>420000</v>
      </c>
      <c r="W153" s="38">
        <f t="shared" si="21"/>
        <v>13680</v>
      </c>
      <c r="X153" s="38">
        <v>0</v>
      </c>
      <c r="Y153" s="36"/>
      <c r="Z153" s="38">
        <f t="shared" si="20"/>
        <v>22320</v>
      </c>
      <c r="AB153" s="28" t="s">
        <v>103</v>
      </c>
      <c r="AC153" s="29">
        <v>42693</v>
      </c>
      <c r="AD153" s="36" t="s">
        <v>293</v>
      </c>
      <c r="AF153" s="101"/>
    </row>
    <row r="154" spans="1:33" ht="30">
      <c r="A154" s="34" t="s">
        <v>368</v>
      </c>
      <c r="B154" s="34" t="s">
        <v>367</v>
      </c>
      <c r="C154" s="34" t="s">
        <v>369</v>
      </c>
      <c r="D154" s="34" t="s">
        <v>357</v>
      </c>
      <c r="E154" s="43">
        <v>3206954191</v>
      </c>
      <c r="G154" s="34" t="s">
        <v>370</v>
      </c>
      <c r="H154" s="88">
        <v>42692</v>
      </c>
      <c r="I154" s="88">
        <v>42692</v>
      </c>
      <c r="J154" s="63">
        <v>1</v>
      </c>
      <c r="K154" s="40">
        <v>1</v>
      </c>
      <c r="L154" s="43" t="s">
        <v>46</v>
      </c>
      <c r="M154" s="43">
        <v>40</v>
      </c>
      <c r="O154" s="39">
        <v>456000</v>
      </c>
      <c r="P154" s="43" t="s">
        <v>341</v>
      </c>
      <c r="Q154" s="58" t="s">
        <v>365</v>
      </c>
      <c r="U154" s="58" t="s">
        <v>327</v>
      </c>
      <c r="V154" s="34">
        <v>420000</v>
      </c>
      <c r="W154" s="38">
        <f t="shared" si="21"/>
        <v>13680</v>
      </c>
      <c r="X154" s="38">
        <v>0</v>
      </c>
      <c r="Y154" s="36"/>
      <c r="Z154" s="38">
        <f t="shared" si="20"/>
        <v>22320</v>
      </c>
      <c r="AB154" s="28" t="s">
        <v>103</v>
      </c>
      <c r="AC154" s="29">
        <v>42693</v>
      </c>
      <c r="AD154" s="36" t="s">
        <v>293</v>
      </c>
      <c r="AF154" s="101"/>
    </row>
    <row r="155" spans="1:33" ht="30">
      <c r="A155" s="34" t="s">
        <v>368</v>
      </c>
      <c r="B155" s="34" t="s">
        <v>367</v>
      </c>
      <c r="C155" s="34" t="s">
        <v>369</v>
      </c>
      <c r="D155" s="34" t="s">
        <v>357</v>
      </c>
      <c r="E155" s="43">
        <v>3206954191</v>
      </c>
      <c r="G155" s="34" t="s">
        <v>370</v>
      </c>
      <c r="H155" s="88">
        <v>42692</v>
      </c>
      <c r="I155" s="88">
        <v>42692</v>
      </c>
      <c r="J155" s="63">
        <v>1</v>
      </c>
      <c r="K155" s="40">
        <v>1</v>
      </c>
      <c r="L155" s="43" t="s">
        <v>52</v>
      </c>
      <c r="M155" s="43">
        <v>30</v>
      </c>
      <c r="O155" s="39">
        <v>380000</v>
      </c>
      <c r="P155" s="43" t="s">
        <v>341</v>
      </c>
      <c r="Q155" s="58" t="s">
        <v>364</v>
      </c>
      <c r="U155" s="58" t="s">
        <v>327</v>
      </c>
      <c r="V155" s="34">
        <v>380000</v>
      </c>
      <c r="W155" s="38">
        <f t="shared" si="21"/>
        <v>11400</v>
      </c>
      <c r="X155" s="38">
        <v>0</v>
      </c>
      <c r="Y155" s="36"/>
      <c r="Z155" s="38">
        <f t="shared" si="20"/>
        <v>-11400</v>
      </c>
      <c r="AB155" s="28" t="s">
        <v>103</v>
      </c>
      <c r="AC155" s="29">
        <v>42693</v>
      </c>
      <c r="AD155" s="36" t="s">
        <v>293</v>
      </c>
      <c r="AF155" s="101"/>
    </row>
    <row r="156" spans="1:33" ht="30">
      <c r="A156" s="34" t="s">
        <v>318</v>
      </c>
      <c r="B156" s="34" t="s">
        <v>319</v>
      </c>
      <c r="E156" s="43" t="s">
        <v>320</v>
      </c>
      <c r="G156" s="34" t="s">
        <v>308</v>
      </c>
      <c r="H156" s="88">
        <v>42693</v>
      </c>
      <c r="I156" s="88">
        <v>42693</v>
      </c>
      <c r="J156" s="63">
        <v>1</v>
      </c>
      <c r="K156" s="40">
        <v>1</v>
      </c>
      <c r="L156" s="43" t="s">
        <v>46</v>
      </c>
      <c r="M156" s="43">
        <v>40</v>
      </c>
      <c r="O156" s="39">
        <v>150000</v>
      </c>
      <c r="P156" s="43" t="s">
        <v>359</v>
      </c>
      <c r="Q156" s="58" t="s">
        <v>364</v>
      </c>
      <c r="U156" s="58" t="s">
        <v>327</v>
      </c>
      <c r="V156" s="34">
        <v>120000</v>
      </c>
      <c r="W156" s="38">
        <f>O156*2%</f>
        <v>3000</v>
      </c>
      <c r="X156" s="38">
        <f>V156*5%</f>
        <v>6000</v>
      </c>
      <c r="Z156" s="38">
        <f t="shared" si="20"/>
        <v>27000</v>
      </c>
      <c r="AB156" s="36" t="s">
        <v>103</v>
      </c>
      <c r="AC156" s="29">
        <v>42693</v>
      </c>
      <c r="AD156" s="36" t="s">
        <v>414</v>
      </c>
      <c r="AF156" s="64">
        <v>0</v>
      </c>
    </row>
    <row r="157" spans="1:33" ht="28.5">
      <c r="A157" s="34" t="s">
        <v>388</v>
      </c>
      <c r="B157" s="34" t="s">
        <v>389</v>
      </c>
      <c r="C157" s="34" t="s">
        <v>390</v>
      </c>
      <c r="D157" s="34" t="s">
        <v>379</v>
      </c>
      <c r="E157" s="43">
        <v>3116059570</v>
      </c>
      <c r="G157" s="34" t="s">
        <v>391</v>
      </c>
      <c r="H157" s="88">
        <v>42699</v>
      </c>
      <c r="I157" s="88">
        <v>42699</v>
      </c>
      <c r="J157" s="63">
        <v>1</v>
      </c>
      <c r="K157" s="40">
        <v>1</v>
      </c>
      <c r="L157" s="43" t="s">
        <v>387</v>
      </c>
      <c r="M157" s="43">
        <v>30</v>
      </c>
      <c r="N157" s="43">
        <v>3000</v>
      </c>
      <c r="O157" s="39">
        <v>150000</v>
      </c>
      <c r="P157" s="43" t="s">
        <v>353</v>
      </c>
      <c r="U157" s="58" t="s">
        <v>327</v>
      </c>
      <c r="V157" s="34">
        <v>120000</v>
      </c>
      <c r="W157" s="38">
        <f>O157*2%</f>
        <v>3000</v>
      </c>
      <c r="X157" s="38">
        <f>V157*5%</f>
        <v>6000</v>
      </c>
      <c r="Z157" s="38">
        <f t="shared" si="20"/>
        <v>27000</v>
      </c>
      <c r="AB157" s="28" t="s">
        <v>103</v>
      </c>
      <c r="AC157" s="29">
        <v>42711</v>
      </c>
      <c r="AD157" s="36" t="s">
        <v>293</v>
      </c>
      <c r="AF157" s="64">
        <v>0</v>
      </c>
    </row>
    <row r="158" spans="1:33" ht="28.5">
      <c r="A158" s="34" t="s">
        <v>392</v>
      </c>
      <c r="B158" s="34" t="s">
        <v>384</v>
      </c>
      <c r="D158" s="34" t="s">
        <v>379</v>
      </c>
      <c r="G158" s="34" t="s">
        <v>386</v>
      </c>
      <c r="H158" s="88">
        <v>42706</v>
      </c>
      <c r="I158" s="88">
        <v>42706</v>
      </c>
      <c r="J158" s="63">
        <v>1</v>
      </c>
      <c r="K158" s="40">
        <v>1</v>
      </c>
      <c r="L158" s="43" t="s">
        <v>387</v>
      </c>
      <c r="M158" s="43">
        <v>30</v>
      </c>
      <c r="N158" s="43">
        <v>701</v>
      </c>
      <c r="O158" s="39">
        <v>420000</v>
      </c>
      <c r="P158" s="43" t="s">
        <v>341</v>
      </c>
      <c r="U158" s="58" t="s">
        <v>327</v>
      </c>
      <c r="V158" s="34">
        <v>336000</v>
      </c>
      <c r="W158" s="38">
        <f>O158*2%</f>
        <v>8400</v>
      </c>
      <c r="X158" s="38">
        <f>V158*5%</f>
        <v>16800</v>
      </c>
      <c r="Z158" s="38">
        <f t="shared" si="20"/>
        <v>75600</v>
      </c>
      <c r="AB158" s="28" t="s">
        <v>103</v>
      </c>
      <c r="AC158" s="29">
        <v>42711</v>
      </c>
      <c r="AD158" s="36" t="s">
        <v>293</v>
      </c>
      <c r="AF158" s="64">
        <v>0</v>
      </c>
    </row>
    <row r="159" spans="1:33">
      <c r="A159" s="34" t="s">
        <v>375</v>
      </c>
      <c r="B159" s="34" t="s">
        <v>376</v>
      </c>
      <c r="C159" s="34" t="s">
        <v>377</v>
      </c>
      <c r="D159" s="34" t="s">
        <v>378</v>
      </c>
      <c r="E159" s="43" t="s">
        <v>382</v>
      </c>
      <c r="G159" s="34" t="s">
        <v>380</v>
      </c>
      <c r="H159" s="88">
        <v>42707</v>
      </c>
      <c r="I159" s="88">
        <v>42707</v>
      </c>
      <c r="J159" s="63">
        <v>1</v>
      </c>
      <c r="K159" s="40">
        <v>1</v>
      </c>
      <c r="L159" s="43" t="s">
        <v>381</v>
      </c>
      <c r="M159" s="43">
        <v>40</v>
      </c>
      <c r="N159" s="43">
        <v>700</v>
      </c>
      <c r="O159" s="39">
        <v>500000</v>
      </c>
      <c r="P159" s="43" t="s">
        <v>341</v>
      </c>
      <c r="Q159" s="58">
        <v>500000</v>
      </c>
      <c r="R159" s="62">
        <v>42692</v>
      </c>
      <c r="U159" s="58" t="s">
        <v>327</v>
      </c>
      <c r="V159" s="34">
        <v>400000</v>
      </c>
      <c r="W159" s="38">
        <f>O159*3%</f>
        <v>15000</v>
      </c>
      <c r="X159" s="38">
        <v>0</v>
      </c>
      <c r="Y159" s="36"/>
      <c r="Z159" s="38">
        <f t="shared" si="20"/>
        <v>85000</v>
      </c>
      <c r="AB159" s="28" t="s">
        <v>103</v>
      </c>
      <c r="AC159" s="29">
        <v>42711</v>
      </c>
      <c r="AD159" s="36" t="s">
        <v>293</v>
      </c>
      <c r="AF159" s="101"/>
    </row>
    <row r="160" spans="1:33">
      <c r="A160" s="34" t="s">
        <v>375</v>
      </c>
      <c r="B160" s="34" t="s">
        <v>376</v>
      </c>
      <c r="C160" s="34" t="s">
        <v>377</v>
      </c>
      <c r="D160" s="34" t="s">
        <v>378</v>
      </c>
      <c r="E160" s="43" t="s">
        <v>382</v>
      </c>
      <c r="G160" s="34" t="s">
        <v>380</v>
      </c>
      <c r="H160" s="88">
        <v>42707</v>
      </c>
      <c r="I160" s="88">
        <v>42707</v>
      </c>
      <c r="J160" s="63">
        <v>1</v>
      </c>
      <c r="K160" s="40">
        <v>1</v>
      </c>
      <c r="L160" s="43" t="s">
        <v>381</v>
      </c>
      <c r="M160" s="43">
        <v>30</v>
      </c>
      <c r="N160" s="43">
        <v>701</v>
      </c>
      <c r="O160" s="39">
        <v>440000</v>
      </c>
      <c r="P160" s="43" t="s">
        <v>341</v>
      </c>
      <c r="U160" s="58" t="s">
        <v>327</v>
      </c>
      <c r="V160" s="34">
        <v>352000</v>
      </c>
      <c r="W160" s="38">
        <f>O160*3%</f>
        <v>13200</v>
      </c>
      <c r="X160" s="38">
        <v>0</v>
      </c>
      <c r="Y160" s="36"/>
      <c r="Z160" s="38">
        <f t="shared" si="20"/>
        <v>74800</v>
      </c>
      <c r="AB160" s="28" t="s">
        <v>103</v>
      </c>
      <c r="AC160" s="29">
        <v>42711</v>
      </c>
      <c r="AD160" s="36" t="s">
        <v>293</v>
      </c>
      <c r="AF160" s="101"/>
    </row>
    <row r="161" spans="1:32">
      <c r="A161" s="34" t="s">
        <v>328</v>
      </c>
      <c r="B161" s="34" t="s">
        <v>310</v>
      </c>
      <c r="E161" s="43">
        <v>3203048402</v>
      </c>
      <c r="G161" s="34" t="s">
        <v>311</v>
      </c>
      <c r="H161" s="88">
        <v>42675</v>
      </c>
      <c r="I161" s="88">
        <v>42704</v>
      </c>
      <c r="J161" s="63">
        <v>1</v>
      </c>
      <c r="K161" s="40">
        <v>30</v>
      </c>
      <c r="L161" s="43" t="s">
        <v>16</v>
      </c>
      <c r="M161" s="43">
        <v>12</v>
      </c>
      <c r="N161" s="43">
        <v>475</v>
      </c>
      <c r="O161" s="39">
        <f>280000*26</f>
        <v>7280000</v>
      </c>
      <c r="P161" s="43" t="s">
        <v>293</v>
      </c>
      <c r="U161" s="58" t="s">
        <v>327</v>
      </c>
      <c r="V161" s="34">
        <v>5200000</v>
      </c>
      <c r="W161" s="38">
        <f>O161*3%</f>
        <v>218400</v>
      </c>
      <c r="X161" s="38">
        <v>0</v>
      </c>
      <c r="Y161" s="36"/>
      <c r="Z161" s="38">
        <f t="shared" si="20"/>
        <v>1861600</v>
      </c>
      <c r="AB161" s="36" t="s">
        <v>104</v>
      </c>
      <c r="AD161" s="36" t="s">
        <v>293</v>
      </c>
      <c r="AF161" s="101"/>
    </row>
    <row r="162" spans="1:32" ht="30">
      <c r="A162" s="34" t="s">
        <v>318</v>
      </c>
      <c r="B162" s="34" t="s">
        <v>319</v>
      </c>
      <c r="E162" s="43" t="s">
        <v>320</v>
      </c>
      <c r="G162" s="34" t="s">
        <v>385</v>
      </c>
      <c r="H162" s="88">
        <v>42700</v>
      </c>
      <c r="I162" s="88">
        <v>42700</v>
      </c>
      <c r="J162" s="63">
        <v>1</v>
      </c>
      <c r="K162" s="40">
        <v>1</v>
      </c>
      <c r="L162" s="43" t="s">
        <v>381</v>
      </c>
      <c r="M162" s="43">
        <v>40</v>
      </c>
      <c r="N162" s="43">
        <v>700</v>
      </c>
      <c r="O162" s="39">
        <v>320000</v>
      </c>
      <c r="P162" s="43" t="s">
        <v>359</v>
      </c>
      <c r="U162" s="58" t="s">
        <v>327</v>
      </c>
      <c r="V162" s="34">
        <v>256000</v>
      </c>
      <c r="W162" s="38">
        <f>O162*2%</f>
        <v>6400</v>
      </c>
      <c r="X162" s="38">
        <f>V162*5%</f>
        <v>12800</v>
      </c>
      <c r="Z162" s="38">
        <f t="shared" si="20"/>
        <v>57600</v>
      </c>
      <c r="AC162" s="29"/>
      <c r="AD162" s="36" t="s">
        <v>414</v>
      </c>
      <c r="AF162" s="64">
        <v>0</v>
      </c>
    </row>
    <row r="163" spans="1:32" ht="30">
      <c r="A163" s="34" t="s">
        <v>318</v>
      </c>
      <c r="B163" s="34" t="s">
        <v>319</v>
      </c>
      <c r="E163" s="43" t="s">
        <v>320</v>
      </c>
      <c r="G163" s="34" t="s">
        <v>405</v>
      </c>
      <c r="H163" s="88">
        <v>42707</v>
      </c>
      <c r="I163" s="88">
        <v>42707</v>
      </c>
      <c r="J163" s="63">
        <v>1</v>
      </c>
      <c r="K163" s="40">
        <v>1</v>
      </c>
      <c r="L163" s="43" t="s">
        <v>387</v>
      </c>
      <c r="M163" s="43">
        <v>30</v>
      </c>
      <c r="N163" s="43">
        <v>701</v>
      </c>
      <c r="O163" s="39">
        <v>90000</v>
      </c>
      <c r="P163" s="43" t="s">
        <v>404</v>
      </c>
      <c r="U163" s="58" t="s">
        <v>327</v>
      </c>
      <c r="V163" s="34">
        <v>72000</v>
      </c>
      <c r="W163" s="38">
        <f>O163*3%</f>
        <v>2700</v>
      </c>
      <c r="X163" s="38">
        <v>0</v>
      </c>
      <c r="Y163" s="36"/>
      <c r="Z163" s="38">
        <f t="shared" si="20"/>
        <v>15300</v>
      </c>
      <c r="AC163" s="29"/>
      <c r="AD163" s="28" t="s">
        <v>414</v>
      </c>
      <c r="AF163" s="101"/>
    </row>
    <row r="164" spans="1:32" ht="30">
      <c r="A164" s="34" t="s">
        <v>400</v>
      </c>
      <c r="C164" s="34" t="s">
        <v>401</v>
      </c>
      <c r="D164" s="34" t="s">
        <v>402</v>
      </c>
      <c r="E164" s="43">
        <v>3137363528</v>
      </c>
      <c r="G164" s="34" t="s">
        <v>403</v>
      </c>
      <c r="H164" s="88">
        <v>42708</v>
      </c>
      <c r="I164" s="88">
        <v>42708</v>
      </c>
      <c r="J164" s="63">
        <v>1</v>
      </c>
      <c r="K164" s="40">
        <v>1</v>
      </c>
      <c r="L164" s="43" t="s">
        <v>312</v>
      </c>
      <c r="M164" s="43">
        <v>27</v>
      </c>
      <c r="N164" s="43">
        <v>701</v>
      </c>
      <c r="O164" s="39">
        <v>180000</v>
      </c>
      <c r="P164" s="43" t="s">
        <v>404</v>
      </c>
      <c r="U164" s="58" t="s">
        <v>407</v>
      </c>
      <c r="V164" s="34">
        <v>144000</v>
      </c>
      <c r="W164" s="38">
        <f>O164*3%</f>
        <v>5400</v>
      </c>
      <c r="X164" s="38">
        <v>0</v>
      </c>
      <c r="Y164" s="36"/>
      <c r="Z164" s="38">
        <f t="shared" si="20"/>
        <v>30600</v>
      </c>
      <c r="AB164" s="28" t="s">
        <v>103</v>
      </c>
      <c r="AC164" s="29">
        <v>42711</v>
      </c>
      <c r="AD164" s="28" t="s">
        <v>293</v>
      </c>
      <c r="AF164" s="101"/>
    </row>
    <row r="165" spans="1:32" ht="28.5" customHeight="1">
      <c r="A165" s="34" t="s">
        <v>394</v>
      </c>
      <c r="B165" s="34" t="s">
        <v>395</v>
      </c>
      <c r="C165" s="34" t="s">
        <v>396</v>
      </c>
      <c r="D165" s="34" t="s">
        <v>397</v>
      </c>
      <c r="E165" s="43">
        <v>3105945325</v>
      </c>
      <c r="F165" s="87" t="s">
        <v>398</v>
      </c>
      <c r="G165" s="34" t="s">
        <v>399</v>
      </c>
      <c r="H165" s="88">
        <v>42714</v>
      </c>
      <c r="I165" s="88">
        <v>42714</v>
      </c>
      <c r="J165" s="63">
        <v>1</v>
      </c>
      <c r="K165" s="40">
        <v>1</v>
      </c>
      <c r="L165" s="43" t="s">
        <v>46</v>
      </c>
      <c r="M165" s="43">
        <v>40</v>
      </c>
      <c r="N165" s="43">
        <v>700</v>
      </c>
      <c r="O165" s="39">
        <v>220000</v>
      </c>
      <c r="P165" s="43" t="s">
        <v>353</v>
      </c>
      <c r="Q165" s="58">
        <v>110000</v>
      </c>
      <c r="U165" s="58" t="s">
        <v>407</v>
      </c>
      <c r="V165" s="34">
        <v>160000</v>
      </c>
      <c r="W165" s="38">
        <f>O165*3%</f>
        <v>6600</v>
      </c>
      <c r="X165" s="38">
        <v>0</v>
      </c>
      <c r="Y165" s="36"/>
      <c r="Z165" s="38">
        <f t="shared" si="20"/>
        <v>53400</v>
      </c>
      <c r="AB165" s="28" t="s">
        <v>103</v>
      </c>
      <c r="AC165" s="29">
        <v>42711</v>
      </c>
      <c r="AD165" s="28" t="s">
        <v>293</v>
      </c>
      <c r="AF165" s="101"/>
    </row>
    <row r="166" spans="1:32" ht="30">
      <c r="A166" s="34" t="s">
        <v>408</v>
      </c>
      <c r="B166" s="34" t="s">
        <v>409</v>
      </c>
      <c r="C166" s="34" t="s">
        <v>410</v>
      </c>
      <c r="D166" s="34" t="s">
        <v>393</v>
      </c>
      <c r="E166" s="43">
        <v>3252900</v>
      </c>
      <c r="G166" s="34" t="s">
        <v>411</v>
      </c>
      <c r="H166" s="88">
        <v>42715</v>
      </c>
      <c r="I166" s="88">
        <v>42715</v>
      </c>
      <c r="J166" s="63">
        <v>1</v>
      </c>
      <c r="K166" s="40">
        <v>1</v>
      </c>
      <c r="L166" s="43" t="s">
        <v>381</v>
      </c>
      <c r="M166" s="43">
        <v>40</v>
      </c>
      <c r="N166" s="43">
        <v>700</v>
      </c>
      <c r="O166" s="39">
        <v>490000</v>
      </c>
      <c r="P166" s="43" t="s">
        <v>383</v>
      </c>
      <c r="Q166" s="58">
        <v>245000</v>
      </c>
      <c r="U166" s="58" t="s">
        <v>406</v>
      </c>
      <c r="V166" s="34">
        <v>392000</v>
      </c>
      <c r="W166" s="38">
        <f>O166*3%</f>
        <v>14700</v>
      </c>
      <c r="X166" s="38">
        <v>0</v>
      </c>
      <c r="Y166" s="36"/>
      <c r="Z166" s="38">
        <f t="shared" si="20"/>
        <v>83300</v>
      </c>
      <c r="AC166" s="29"/>
      <c r="AD166" s="28" t="s">
        <v>414</v>
      </c>
      <c r="AF166" s="101"/>
    </row>
    <row r="167" spans="1:32" ht="30">
      <c r="A167" s="34" t="s">
        <v>400</v>
      </c>
      <c r="C167" s="34" t="s">
        <v>415</v>
      </c>
      <c r="D167" s="34" t="s">
        <v>416</v>
      </c>
      <c r="E167" s="43" t="s">
        <v>417</v>
      </c>
      <c r="G167" s="34" t="s">
        <v>403</v>
      </c>
      <c r="H167" s="88">
        <v>42708</v>
      </c>
      <c r="I167" s="88">
        <v>42708</v>
      </c>
      <c r="J167" s="63">
        <v>1</v>
      </c>
      <c r="K167" s="40">
        <v>1</v>
      </c>
      <c r="L167" s="43" t="s">
        <v>312</v>
      </c>
      <c r="M167" s="43">
        <v>27</v>
      </c>
      <c r="N167" s="43">
        <v>701</v>
      </c>
      <c r="O167" s="39">
        <v>180000</v>
      </c>
      <c r="P167" s="43" t="s">
        <v>418</v>
      </c>
      <c r="U167" s="58" t="s">
        <v>407</v>
      </c>
      <c r="V167" s="34">
        <v>144000</v>
      </c>
      <c r="W167" s="38">
        <f t="shared" ref="W167:W212" si="22">O167*2%</f>
        <v>3600</v>
      </c>
      <c r="X167" s="38">
        <f t="shared" ref="X167:X213" si="23">V167*5%</f>
        <v>7200</v>
      </c>
      <c r="Z167" s="38">
        <f t="shared" si="20"/>
        <v>32400</v>
      </c>
      <c r="AB167" s="28" t="s">
        <v>103</v>
      </c>
      <c r="AC167" s="29"/>
      <c r="AD167" s="36" t="s">
        <v>293</v>
      </c>
      <c r="AF167" s="64">
        <v>0</v>
      </c>
    </row>
    <row r="168" spans="1:32" ht="28.5" customHeight="1">
      <c r="A168" s="34" t="s">
        <v>394</v>
      </c>
      <c r="B168" s="34" t="s">
        <v>395</v>
      </c>
      <c r="E168" s="131"/>
      <c r="H168" s="88">
        <v>42707</v>
      </c>
      <c r="I168" s="88">
        <v>42707</v>
      </c>
      <c r="J168" s="63">
        <v>1</v>
      </c>
      <c r="K168" s="40">
        <v>1</v>
      </c>
      <c r="L168" s="43" t="s">
        <v>419</v>
      </c>
      <c r="M168" s="43">
        <v>40</v>
      </c>
      <c r="O168" s="39">
        <v>220000</v>
      </c>
      <c r="P168" s="43" t="s">
        <v>418</v>
      </c>
      <c r="Q168" s="58" t="s">
        <v>458</v>
      </c>
      <c r="U168" s="58" t="s">
        <v>407</v>
      </c>
      <c r="V168" s="34">
        <v>160000</v>
      </c>
      <c r="W168" s="38">
        <f t="shared" si="22"/>
        <v>4400</v>
      </c>
      <c r="X168" s="38">
        <f t="shared" si="23"/>
        <v>8000</v>
      </c>
      <c r="Z168" s="38">
        <f t="shared" si="20"/>
        <v>55600</v>
      </c>
      <c r="AB168" s="28" t="s">
        <v>103</v>
      </c>
      <c r="AC168" s="29"/>
      <c r="AD168" s="36" t="s">
        <v>293</v>
      </c>
      <c r="AF168" s="64">
        <v>0</v>
      </c>
    </row>
    <row r="169" spans="1:32" ht="60">
      <c r="A169" s="34" t="s">
        <v>420</v>
      </c>
      <c r="B169" s="34" t="s">
        <v>421</v>
      </c>
      <c r="D169" s="34" t="s">
        <v>422</v>
      </c>
      <c r="E169" s="43">
        <v>3135845107</v>
      </c>
      <c r="G169" s="34" t="s">
        <v>423</v>
      </c>
      <c r="H169" s="43" t="s">
        <v>424</v>
      </c>
      <c r="I169" s="88">
        <v>42717</v>
      </c>
      <c r="J169" s="63">
        <v>1</v>
      </c>
      <c r="K169" s="40">
        <v>1</v>
      </c>
      <c r="L169" s="43" t="s">
        <v>425</v>
      </c>
      <c r="N169" s="43" t="s">
        <v>453</v>
      </c>
      <c r="O169" s="39">
        <v>660000</v>
      </c>
      <c r="P169" s="43" t="s">
        <v>457</v>
      </c>
      <c r="U169" s="58" t="s">
        <v>407</v>
      </c>
      <c r="W169" s="38">
        <f t="shared" si="22"/>
        <v>13200</v>
      </c>
      <c r="X169" s="38">
        <f t="shared" si="23"/>
        <v>0</v>
      </c>
      <c r="Z169" s="38">
        <f t="shared" si="20"/>
        <v>646800</v>
      </c>
      <c r="AC169" s="29"/>
      <c r="AD169" s="36" t="s">
        <v>414</v>
      </c>
      <c r="AF169" s="64">
        <v>0</v>
      </c>
    </row>
    <row r="170" spans="1:32" ht="30">
      <c r="A170" s="34" t="s">
        <v>427</v>
      </c>
      <c r="B170" s="34" t="s">
        <v>426</v>
      </c>
      <c r="C170" s="34" t="s">
        <v>428</v>
      </c>
      <c r="D170" s="34" t="s">
        <v>444</v>
      </c>
      <c r="E170" s="43">
        <v>3128667375</v>
      </c>
      <c r="F170" s="87" t="s">
        <v>429</v>
      </c>
      <c r="G170" s="34" t="s">
        <v>430</v>
      </c>
      <c r="H170" s="88">
        <v>42721</v>
      </c>
      <c r="I170" s="88">
        <v>42721</v>
      </c>
      <c r="J170" s="63">
        <v>1</v>
      </c>
      <c r="K170" s="40">
        <v>1</v>
      </c>
      <c r="L170" s="43" t="s">
        <v>431</v>
      </c>
      <c r="M170" s="43">
        <v>13</v>
      </c>
      <c r="N170" s="43">
        <v>403</v>
      </c>
      <c r="O170" s="39">
        <v>310000</v>
      </c>
      <c r="P170" s="43" t="s">
        <v>404</v>
      </c>
      <c r="Q170" s="58" t="s">
        <v>459</v>
      </c>
      <c r="U170" s="58" t="s">
        <v>407</v>
      </c>
      <c r="V170" s="34">
        <v>280000</v>
      </c>
      <c r="W170" s="38">
        <f t="shared" si="22"/>
        <v>6200</v>
      </c>
      <c r="X170" s="38">
        <f t="shared" si="23"/>
        <v>14000</v>
      </c>
      <c r="Z170" s="38">
        <f t="shared" si="20"/>
        <v>23800</v>
      </c>
      <c r="AB170" s="28" t="s">
        <v>103</v>
      </c>
      <c r="AC170" s="29"/>
      <c r="AD170" s="36"/>
      <c r="AF170" s="64">
        <v>0</v>
      </c>
    </row>
    <row r="171" spans="1:32" ht="30">
      <c r="A171" s="34" t="s">
        <v>432</v>
      </c>
      <c r="B171" s="34" t="s">
        <v>433</v>
      </c>
      <c r="C171" s="34" t="s">
        <v>434</v>
      </c>
      <c r="D171" s="34" t="s">
        <v>435</v>
      </c>
      <c r="E171" s="43">
        <v>3023015903</v>
      </c>
      <c r="F171" s="87" t="s">
        <v>436</v>
      </c>
      <c r="G171" s="34" t="s">
        <v>437</v>
      </c>
      <c r="H171" s="88">
        <v>42721</v>
      </c>
      <c r="I171" s="88">
        <v>42721</v>
      </c>
      <c r="J171" s="63">
        <v>1</v>
      </c>
      <c r="K171" s="40">
        <v>1</v>
      </c>
      <c r="L171" s="43" t="s">
        <v>438</v>
      </c>
      <c r="M171" s="43">
        <v>35</v>
      </c>
      <c r="N171" s="43" t="s">
        <v>439</v>
      </c>
      <c r="O171" s="39">
        <v>400000</v>
      </c>
      <c r="P171" s="43" t="s">
        <v>418</v>
      </c>
      <c r="U171" s="58" t="s">
        <v>407</v>
      </c>
      <c r="V171" s="34">
        <v>136000</v>
      </c>
      <c r="W171" s="38">
        <f t="shared" si="22"/>
        <v>8000</v>
      </c>
      <c r="X171" s="38">
        <f t="shared" si="23"/>
        <v>6800</v>
      </c>
      <c r="Z171" s="38">
        <f t="shared" si="20"/>
        <v>256000</v>
      </c>
      <c r="AB171" s="28" t="s">
        <v>103</v>
      </c>
      <c r="AC171" s="29"/>
      <c r="AD171" s="36" t="s">
        <v>293</v>
      </c>
      <c r="AF171" s="64">
        <v>0</v>
      </c>
    </row>
    <row r="172" spans="1:32" ht="30">
      <c r="A172" s="34" t="s">
        <v>440</v>
      </c>
      <c r="C172" s="34" t="s">
        <v>442</v>
      </c>
      <c r="D172" s="34" t="s">
        <v>443</v>
      </c>
      <c r="E172" s="43">
        <v>3176399605</v>
      </c>
      <c r="G172" s="34" t="s">
        <v>441</v>
      </c>
      <c r="H172" s="88">
        <v>42722</v>
      </c>
      <c r="I172" s="88">
        <v>42722</v>
      </c>
      <c r="J172" s="63">
        <v>1</v>
      </c>
      <c r="K172" s="40">
        <v>1</v>
      </c>
      <c r="L172" s="43" t="s">
        <v>419</v>
      </c>
      <c r="M172" s="43">
        <v>40</v>
      </c>
      <c r="N172" s="43">
        <v>700</v>
      </c>
      <c r="O172" s="39">
        <v>200000</v>
      </c>
      <c r="P172" s="43" t="s">
        <v>418</v>
      </c>
      <c r="U172" s="58" t="s">
        <v>407</v>
      </c>
      <c r="V172" s="34">
        <v>144000</v>
      </c>
      <c r="W172" s="38">
        <f t="shared" si="22"/>
        <v>4000</v>
      </c>
      <c r="X172" s="38">
        <f t="shared" si="23"/>
        <v>7200</v>
      </c>
      <c r="Z172" s="38">
        <f t="shared" si="20"/>
        <v>52000</v>
      </c>
      <c r="AB172" s="28" t="s">
        <v>103</v>
      </c>
      <c r="AC172" s="29"/>
      <c r="AD172" s="36" t="s">
        <v>293</v>
      </c>
      <c r="AF172" s="64">
        <v>0</v>
      </c>
    </row>
    <row r="173" spans="1:32" ht="45">
      <c r="A173" s="34" t="s">
        <v>420</v>
      </c>
      <c r="D173" s="34" t="s">
        <v>445</v>
      </c>
      <c r="G173" s="34" t="s">
        <v>446</v>
      </c>
      <c r="H173" s="88">
        <v>42723</v>
      </c>
      <c r="I173" s="43" t="s">
        <v>447</v>
      </c>
      <c r="J173" s="63">
        <v>1</v>
      </c>
      <c r="K173" s="40">
        <v>1</v>
      </c>
      <c r="L173" s="43" t="s">
        <v>448</v>
      </c>
      <c r="N173" s="43" t="s">
        <v>454</v>
      </c>
      <c r="O173" s="39">
        <v>700000</v>
      </c>
      <c r="P173" s="43" t="s">
        <v>457</v>
      </c>
      <c r="U173" s="58" t="s">
        <v>407</v>
      </c>
      <c r="W173" s="38">
        <f t="shared" si="22"/>
        <v>14000</v>
      </c>
      <c r="X173" s="38">
        <f t="shared" si="23"/>
        <v>0</v>
      </c>
      <c r="Z173" s="38">
        <f t="shared" si="20"/>
        <v>686000</v>
      </c>
      <c r="AC173" s="29"/>
      <c r="AD173" s="36"/>
      <c r="AF173" s="64">
        <v>0</v>
      </c>
    </row>
    <row r="174" spans="1:32" ht="45">
      <c r="A174" s="34" t="s">
        <v>449</v>
      </c>
      <c r="C174" s="34" t="s">
        <v>450</v>
      </c>
      <c r="D174" s="34" t="s">
        <v>451</v>
      </c>
      <c r="E174" s="43">
        <v>3122972168</v>
      </c>
      <c r="G174" s="34" t="s">
        <v>452</v>
      </c>
      <c r="H174" s="88">
        <v>42726</v>
      </c>
      <c r="I174" s="88">
        <v>42726</v>
      </c>
      <c r="J174" s="63">
        <v>1</v>
      </c>
      <c r="K174" s="40">
        <v>1</v>
      </c>
      <c r="L174" s="43" t="s">
        <v>419</v>
      </c>
      <c r="M174" s="43">
        <v>40</v>
      </c>
      <c r="N174" s="43" t="s">
        <v>455</v>
      </c>
      <c r="O174" s="39">
        <v>1000000</v>
      </c>
      <c r="P174" s="43" t="s">
        <v>418</v>
      </c>
      <c r="U174" s="58" t="s">
        <v>407</v>
      </c>
      <c r="V174" s="34" t="s">
        <v>456</v>
      </c>
      <c r="W174" s="38">
        <f t="shared" si="22"/>
        <v>20000</v>
      </c>
      <c r="X174" s="38" t="e">
        <f t="shared" si="23"/>
        <v>#VALUE!</v>
      </c>
      <c r="Z174" s="38" t="e">
        <f t="shared" si="20"/>
        <v>#VALUE!</v>
      </c>
      <c r="AB174" s="28" t="s">
        <v>103</v>
      </c>
      <c r="AC174" s="29"/>
      <c r="AD174" s="36" t="s">
        <v>293</v>
      </c>
      <c r="AF174" s="64">
        <v>0</v>
      </c>
    </row>
    <row r="175" spans="1:32" ht="30">
      <c r="A175" s="34" t="s">
        <v>460</v>
      </c>
      <c r="B175" s="34" t="s">
        <v>461</v>
      </c>
      <c r="C175" s="34" t="s">
        <v>462</v>
      </c>
      <c r="D175" s="34" t="s">
        <v>463</v>
      </c>
      <c r="E175" s="43">
        <v>3200330</v>
      </c>
      <c r="F175" s="87" t="s">
        <v>464</v>
      </c>
      <c r="G175" s="34" t="s">
        <v>465</v>
      </c>
      <c r="H175" s="88">
        <v>42718</v>
      </c>
      <c r="I175" s="88">
        <v>42718</v>
      </c>
      <c r="J175" s="63">
        <v>1</v>
      </c>
      <c r="K175" s="40">
        <v>1</v>
      </c>
      <c r="L175" s="43" t="s">
        <v>52</v>
      </c>
      <c r="M175" s="43">
        <v>31</v>
      </c>
      <c r="N175" s="43">
        <v>701</v>
      </c>
      <c r="O175" s="39">
        <v>900000</v>
      </c>
      <c r="P175" s="43" t="s">
        <v>351</v>
      </c>
      <c r="U175" s="58" t="s">
        <v>466</v>
      </c>
      <c r="V175" s="34">
        <v>720000</v>
      </c>
      <c r="W175" s="38">
        <f t="shared" si="22"/>
        <v>18000</v>
      </c>
      <c r="X175" s="38">
        <f t="shared" si="23"/>
        <v>36000</v>
      </c>
      <c r="Z175" s="38">
        <f t="shared" si="20"/>
        <v>162000</v>
      </c>
      <c r="AB175" s="28" t="s">
        <v>103</v>
      </c>
      <c r="AC175" s="29"/>
      <c r="AD175" s="36" t="s">
        <v>293</v>
      </c>
      <c r="AF175" s="64">
        <v>0</v>
      </c>
    </row>
    <row r="176" spans="1:32" ht="39.75">
      <c r="A176" s="34" t="s">
        <v>467</v>
      </c>
      <c r="B176" s="34" t="s">
        <v>468</v>
      </c>
      <c r="C176" s="34" t="s">
        <v>469</v>
      </c>
      <c r="D176" s="34" t="s">
        <v>470</v>
      </c>
      <c r="E176" s="43">
        <v>3215263</v>
      </c>
      <c r="F176" s="87" t="s">
        <v>471</v>
      </c>
      <c r="G176" s="34" t="s">
        <v>472</v>
      </c>
      <c r="H176" s="88">
        <v>42718</v>
      </c>
      <c r="I176" s="88">
        <v>42718</v>
      </c>
      <c r="J176" s="63">
        <v>1</v>
      </c>
      <c r="K176" s="40">
        <v>1</v>
      </c>
      <c r="L176" s="43" t="s">
        <v>46</v>
      </c>
      <c r="M176" s="43">
        <v>40</v>
      </c>
      <c r="N176" s="43">
        <v>700</v>
      </c>
      <c r="O176" s="39">
        <v>490000</v>
      </c>
      <c r="P176" s="43" t="s">
        <v>351</v>
      </c>
      <c r="U176" s="58" t="s">
        <v>466</v>
      </c>
      <c r="V176" s="34">
        <v>392000</v>
      </c>
      <c r="W176" s="38">
        <f t="shared" si="22"/>
        <v>9800</v>
      </c>
      <c r="X176" s="38">
        <f t="shared" si="23"/>
        <v>19600</v>
      </c>
      <c r="Z176" s="38">
        <f t="shared" si="20"/>
        <v>88200</v>
      </c>
      <c r="AB176" s="28" t="s">
        <v>103</v>
      </c>
      <c r="AC176" s="29"/>
      <c r="AD176" s="36" t="s">
        <v>293</v>
      </c>
      <c r="AF176" s="64">
        <v>0</v>
      </c>
    </row>
    <row r="177" spans="1:32" ht="30">
      <c r="A177" s="34" t="s">
        <v>473</v>
      </c>
      <c r="B177" s="34" t="s">
        <v>474</v>
      </c>
      <c r="C177" s="34" t="s">
        <v>475</v>
      </c>
      <c r="D177" s="34" t="s">
        <v>476</v>
      </c>
      <c r="E177" s="43">
        <v>3251241</v>
      </c>
      <c r="F177" s="87" t="s">
        <v>477</v>
      </c>
      <c r="G177" s="34" t="s">
        <v>478</v>
      </c>
      <c r="H177" s="88">
        <v>42721</v>
      </c>
      <c r="I177" s="88">
        <v>42721</v>
      </c>
      <c r="J177" s="63">
        <v>1</v>
      </c>
      <c r="K177" s="40">
        <v>1</v>
      </c>
      <c r="L177" s="43" t="s">
        <v>46</v>
      </c>
      <c r="M177" s="43">
        <v>40</v>
      </c>
      <c r="N177" s="43">
        <v>700</v>
      </c>
      <c r="O177" s="39">
        <v>520000</v>
      </c>
      <c r="P177" s="43" t="s">
        <v>351</v>
      </c>
      <c r="U177" s="58" t="s">
        <v>466</v>
      </c>
      <c r="V177" s="34">
        <v>416000</v>
      </c>
      <c r="W177" s="38">
        <f t="shared" si="22"/>
        <v>10400</v>
      </c>
      <c r="X177" s="38">
        <f t="shared" si="23"/>
        <v>20800</v>
      </c>
      <c r="Z177" s="38">
        <f t="shared" ref="Z177:Z208" si="24">IF(O177=V177,X177-W177,O177-V177-W177)</f>
        <v>93600</v>
      </c>
      <c r="AB177" s="28" t="s">
        <v>103</v>
      </c>
      <c r="AC177" s="29"/>
      <c r="AD177" s="36" t="s">
        <v>293</v>
      </c>
      <c r="AF177" s="64">
        <v>0</v>
      </c>
    </row>
    <row r="178" spans="1:32" ht="45">
      <c r="B178" s="34" t="s">
        <v>479</v>
      </c>
      <c r="C178" s="34" t="s">
        <v>480</v>
      </c>
      <c r="D178" s="34" t="s">
        <v>481</v>
      </c>
      <c r="E178" s="43">
        <v>3306095</v>
      </c>
      <c r="G178" s="34" t="s">
        <v>483</v>
      </c>
      <c r="H178" s="88">
        <v>42714</v>
      </c>
      <c r="I178" s="88">
        <v>42714</v>
      </c>
      <c r="J178" s="63">
        <v>1</v>
      </c>
      <c r="K178" s="40">
        <v>1</v>
      </c>
      <c r="L178" s="43" t="s">
        <v>46</v>
      </c>
      <c r="M178" s="43">
        <v>40</v>
      </c>
      <c r="N178" s="43">
        <v>620</v>
      </c>
      <c r="O178" s="39">
        <v>460000</v>
      </c>
      <c r="P178" s="43" t="s">
        <v>351</v>
      </c>
      <c r="U178" s="58" t="s">
        <v>466</v>
      </c>
      <c r="V178" s="34">
        <v>200000</v>
      </c>
      <c r="W178" s="38">
        <f t="shared" si="22"/>
        <v>9200</v>
      </c>
      <c r="X178" s="38">
        <f t="shared" si="23"/>
        <v>10000</v>
      </c>
      <c r="Z178" s="38">
        <f t="shared" si="24"/>
        <v>250800</v>
      </c>
      <c r="AB178" s="28" t="s">
        <v>103</v>
      </c>
      <c r="AC178" s="29"/>
      <c r="AD178" s="36" t="s">
        <v>293</v>
      </c>
      <c r="AF178" s="64">
        <v>0</v>
      </c>
    </row>
    <row r="179" spans="1:32" ht="45">
      <c r="B179" s="34" t="s">
        <v>479</v>
      </c>
      <c r="C179" s="34" t="s">
        <v>480</v>
      </c>
      <c r="D179" s="34" t="s">
        <v>481</v>
      </c>
      <c r="E179" s="43">
        <v>3306095</v>
      </c>
      <c r="G179" s="34" t="s">
        <v>482</v>
      </c>
      <c r="H179" s="88">
        <v>42714</v>
      </c>
      <c r="I179" s="88">
        <v>42714</v>
      </c>
      <c r="J179" s="63">
        <v>1</v>
      </c>
      <c r="K179" s="40">
        <v>1</v>
      </c>
      <c r="L179" s="43" t="s">
        <v>46</v>
      </c>
      <c r="M179" s="43">
        <v>40</v>
      </c>
      <c r="N179" s="43">
        <v>505</v>
      </c>
      <c r="O179" s="39">
        <v>460000</v>
      </c>
      <c r="P179" s="43" t="s">
        <v>351</v>
      </c>
      <c r="U179" s="58" t="s">
        <v>466</v>
      </c>
      <c r="V179" s="34">
        <v>200000</v>
      </c>
      <c r="W179" s="38">
        <f t="shared" si="22"/>
        <v>9200</v>
      </c>
      <c r="X179" s="38">
        <f t="shared" si="23"/>
        <v>10000</v>
      </c>
      <c r="Z179" s="38">
        <f t="shared" si="24"/>
        <v>250800</v>
      </c>
      <c r="AB179" s="28" t="s">
        <v>103</v>
      </c>
      <c r="AC179" s="29"/>
      <c r="AD179" s="36" t="s">
        <v>293</v>
      </c>
      <c r="AF179" s="64">
        <v>0</v>
      </c>
    </row>
    <row r="180" spans="1:32" ht="28.5">
      <c r="A180" s="34" t="s">
        <v>420</v>
      </c>
      <c r="B180" s="34" t="s">
        <v>421</v>
      </c>
      <c r="D180" s="34" t="s">
        <v>422</v>
      </c>
      <c r="E180" s="43">
        <v>3135845107</v>
      </c>
      <c r="G180" s="34" t="s">
        <v>423</v>
      </c>
      <c r="H180" s="43" t="s">
        <v>424</v>
      </c>
      <c r="I180" s="88">
        <v>42717</v>
      </c>
      <c r="J180" s="63">
        <v>1</v>
      </c>
      <c r="K180" s="40">
        <v>1</v>
      </c>
      <c r="L180" s="43" t="s">
        <v>485</v>
      </c>
      <c r="M180" s="43">
        <v>40</v>
      </c>
      <c r="N180" s="43">
        <v>701</v>
      </c>
      <c r="O180" s="39">
        <v>660000</v>
      </c>
      <c r="P180" s="43" t="s">
        <v>341</v>
      </c>
      <c r="U180" s="58" t="s">
        <v>407</v>
      </c>
      <c r="V180" s="34">
        <v>140000</v>
      </c>
      <c r="W180" s="38">
        <f t="shared" si="22"/>
        <v>13200</v>
      </c>
      <c r="X180" s="38">
        <f t="shared" si="23"/>
        <v>7000</v>
      </c>
      <c r="Z180" s="38">
        <f t="shared" si="24"/>
        <v>506800</v>
      </c>
      <c r="AB180" s="28" t="s">
        <v>103</v>
      </c>
      <c r="AC180" s="29"/>
      <c r="AD180" s="36"/>
      <c r="AF180" s="64">
        <v>0</v>
      </c>
    </row>
    <row r="181" spans="1:32" ht="28.5">
      <c r="A181" s="34" t="s">
        <v>420</v>
      </c>
      <c r="B181" s="34" t="s">
        <v>421</v>
      </c>
      <c r="D181" s="34" t="s">
        <v>422</v>
      </c>
      <c r="E181" s="43">
        <v>3135845107</v>
      </c>
      <c r="G181" s="34" t="s">
        <v>423</v>
      </c>
      <c r="H181" s="43" t="s">
        <v>424</v>
      </c>
      <c r="I181" s="88">
        <v>42717</v>
      </c>
      <c r="J181" s="63">
        <v>1</v>
      </c>
      <c r="K181" s="40">
        <v>1</v>
      </c>
      <c r="L181" s="43" t="s">
        <v>484</v>
      </c>
      <c r="N181" s="43">
        <v>408</v>
      </c>
      <c r="O181" s="39">
        <v>660000</v>
      </c>
      <c r="P181" s="43" t="s">
        <v>341</v>
      </c>
      <c r="U181" s="58" t="s">
        <v>407</v>
      </c>
      <c r="V181" s="34">
        <v>96000</v>
      </c>
      <c r="W181" s="38">
        <f t="shared" si="22"/>
        <v>13200</v>
      </c>
      <c r="X181" s="38">
        <f t="shared" si="23"/>
        <v>4800</v>
      </c>
      <c r="Z181" s="38">
        <f t="shared" si="24"/>
        <v>550800</v>
      </c>
      <c r="AB181" s="28" t="s">
        <v>103</v>
      </c>
      <c r="AC181" s="29"/>
      <c r="AD181" s="36"/>
      <c r="AF181" s="64">
        <v>0</v>
      </c>
    </row>
    <row r="182" spans="1:32" ht="28.5">
      <c r="A182" s="34" t="s">
        <v>420</v>
      </c>
      <c r="B182" s="34" t="s">
        <v>421</v>
      </c>
      <c r="D182" s="34" t="s">
        <v>422</v>
      </c>
      <c r="E182" s="43">
        <v>3135845107</v>
      </c>
      <c r="G182" s="34" t="s">
        <v>423</v>
      </c>
      <c r="H182" s="43" t="s">
        <v>424</v>
      </c>
      <c r="I182" s="88">
        <v>42717</v>
      </c>
      <c r="J182" s="63">
        <v>1</v>
      </c>
      <c r="K182" s="40">
        <v>1</v>
      </c>
      <c r="L182" s="43" t="s">
        <v>425</v>
      </c>
      <c r="N182" s="43">
        <v>516</v>
      </c>
      <c r="O182" s="39">
        <v>660000</v>
      </c>
      <c r="P182" s="43" t="s">
        <v>341</v>
      </c>
      <c r="U182" s="58" t="s">
        <v>407</v>
      </c>
      <c r="V182" s="34">
        <v>140000</v>
      </c>
      <c r="W182" s="38">
        <f t="shared" si="22"/>
        <v>13200</v>
      </c>
      <c r="X182" s="38">
        <f t="shared" si="23"/>
        <v>7000</v>
      </c>
      <c r="Z182" s="38">
        <f t="shared" si="24"/>
        <v>506800</v>
      </c>
      <c r="AB182" s="28" t="s">
        <v>103</v>
      </c>
      <c r="AC182" s="29"/>
      <c r="AD182" s="36"/>
      <c r="AF182" s="64">
        <v>0</v>
      </c>
    </row>
    <row r="183" spans="1:32" ht="28.5">
      <c r="A183" s="34" t="s">
        <v>420</v>
      </c>
      <c r="B183" s="34" t="s">
        <v>421</v>
      </c>
      <c r="D183" s="34" t="s">
        <v>422</v>
      </c>
      <c r="E183" s="43">
        <v>3135845107</v>
      </c>
      <c r="G183" s="34" t="s">
        <v>423</v>
      </c>
      <c r="H183" s="43" t="s">
        <v>424</v>
      </c>
      <c r="I183" s="88">
        <v>42717</v>
      </c>
      <c r="J183" s="63">
        <v>1</v>
      </c>
      <c r="K183" s="40">
        <v>1</v>
      </c>
      <c r="L183" s="43" t="s">
        <v>425</v>
      </c>
      <c r="N183" s="43">
        <v>2542</v>
      </c>
      <c r="O183" s="39">
        <v>660000</v>
      </c>
      <c r="P183" s="43" t="s">
        <v>341</v>
      </c>
      <c r="U183" s="58" t="s">
        <v>407</v>
      </c>
      <c r="V183" s="34">
        <v>140000</v>
      </c>
      <c r="W183" s="38">
        <f t="shared" si="22"/>
        <v>13200</v>
      </c>
      <c r="X183" s="38">
        <f t="shared" si="23"/>
        <v>7000</v>
      </c>
      <c r="Z183" s="38">
        <f t="shared" si="24"/>
        <v>506800</v>
      </c>
      <c r="AB183" s="28" t="s">
        <v>103</v>
      </c>
      <c r="AC183" s="29"/>
      <c r="AD183" s="36"/>
      <c r="AF183" s="64">
        <v>0</v>
      </c>
    </row>
    <row r="184" spans="1:32" ht="28.5">
      <c r="A184" s="34" t="s">
        <v>420</v>
      </c>
      <c r="D184" s="34" t="s">
        <v>445</v>
      </c>
      <c r="G184" s="34" t="s">
        <v>446</v>
      </c>
      <c r="H184" s="88">
        <v>42723</v>
      </c>
      <c r="I184" s="43" t="s">
        <v>447</v>
      </c>
      <c r="J184" s="63">
        <v>1</v>
      </c>
      <c r="K184" s="40">
        <v>1</v>
      </c>
      <c r="L184" s="43" t="s">
        <v>448</v>
      </c>
      <c r="M184" s="43">
        <v>30</v>
      </c>
      <c r="N184" s="43">
        <v>700</v>
      </c>
      <c r="O184" s="39">
        <v>520000</v>
      </c>
      <c r="P184" s="43" t="s">
        <v>341</v>
      </c>
      <c r="U184" s="58" t="s">
        <v>407</v>
      </c>
      <c r="V184" s="132">
        <v>210000</v>
      </c>
      <c r="W184" s="38">
        <f t="shared" si="22"/>
        <v>10400</v>
      </c>
      <c r="X184" s="38">
        <f t="shared" si="23"/>
        <v>10500</v>
      </c>
      <c r="Z184" s="38">
        <f t="shared" si="24"/>
        <v>299600</v>
      </c>
      <c r="AB184" s="28" t="s">
        <v>103</v>
      </c>
      <c r="AC184" s="29"/>
      <c r="AD184" s="36"/>
      <c r="AF184" s="64">
        <v>0</v>
      </c>
    </row>
    <row r="185" spans="1:32" ht="28.5">
      <c r="A185" s="34" t="s">
        <v>420</v>
      </c>
      <c r="D185" s="34" t="s">
        <v>445</v>
      </c>
      <c r="G185" s="34" t="s">
        <v>446</v>
      </c>
      <c r="H185" s="88">
        <v>42723</v>
      </c>
      <c r="I185" s="43" t="s">
        <v>447</v>
      </c>
      <c r="J185" s="63">
        <v>1</v>
      </c>
      <c r="K185" s="40">
        <v>1</v>
      </c>
      <c r="L185" s="43" t="s">
        <v>448</v>
      </c>
      <c r="M185" s="43">
        <v>36</v>
      </c>
      <c r="N185" s="43">
        <v>651</v>
      </c>
      <c r="O185" s="39">
        <v>520000</v>
      </c>
      <c r="P185" s="43" t="s">
        <v>353</v>
      </c>
      <c r="U185" s="58" t="s">
        <v>407</v>
      </c>
      <c r="V185" s="132">
        <v>210000</v>
      </c>
      <c r="W185" s="38">
        <f t="shared" si="22"/>
        <v>10400</v>
      </c>
      <c r="X185" s="38">
        <f t="shared" si="23"/>
        <v>10500</v>
      </c>
      <c r="Z185" s="38">
        <f t="shared" si="24"/>
        <v>299600</v>
      </c>
      <c r="AB185" s="28" t="s">
        <v>103</v>
      </c>
      <c r="AC185" s="29"/>
      <c r="AD185" s="36"/>
      <c r="AF185" s="64">
        <v>0</v>
      </c>
    </row>
    <row r="186" spans="1:32" ht="30">
      <c r="A186" s="34" t="s">
        <v>486</v>
      </c>
      <c r="C186" s="34" t="s">
        <v>490</v>
      </c>
      <c r="D186" s="34" t="s">
        <v>489</v>
      </c>
      <c r="E186" s="43">
        <v>3108206852</v>
      </c>
      <c r="G186" s="34" t="s">
        <v>488</v>
      </c>
      <c r="H186" s="88">
        <v>42743</v>
      </c>
      <c r="I186" s="133">
        <v>42743</v>
      </c>
      <c r="J186" s="63">
        <v>1</v>
      </c>
      <c r="K186" s="40">
        <v>1</v>
      </c>
      <c r="L186" s="43" t="s">
        <v>419</v>
      </c>
      <c r="M186" s="43">
        <v>40</v>
      </c>
      <c r="N186" s="43">
        <v>601</v>
      </c>
      <c r="O186" s="39">
        <v>480000</v>
      </c>
      <c r="P186" s="43" t="s">
        <v>353</v>
      </c>
      <c r="U186" s="58" t="s">
        <v>407</v>
      </c>
      <c r="V186" s="34">
        <v>420000</v>
      </c>
      <c r="W186" s="38">
        <f t="shared" si="22"/>
        <v>9600</v>
      </c>
      <c r="X186" s="38">
        <f t="shared" si="23"/>
        <v>21000</v>
      </c>
      <c r="Z186" s="38">
        <f t="shared" si="24"/>
        <v>50400</v>
      </c>
      <c r="AB186" s="28" t="s">
        <v>103</v>
      </c>
      <c r="AC186" s="29"/>
      <c r="AD186" s="36"/>
      <c r="AF186" s="64">
        <v>0</v>
      </c>
    </row>
    <row r="187" spans="1:32" ht="28.5">
      <c r="A187" s="34" t="s">
        <v>487</v>
      </c>
      <c r="D187" s="34" t="s">
        <v>491</v>
      </c>
      <c r="E187" s="43">
        <v>3103860971</v>
      </c>
      <c r="G187" s="34" t="s">
        <v>494</v>
      </c>
      <c r="H187" s="88">
        <v>42743</v>
      </c>
      <c r="I187" s="88">
        <v>42743</v>
      </c>
      <c r="J187" s="63">
        <v>1</v>
      </c>
      <c r="K187" s="40">
        <v>1</v>
      </c>
      <c r="L187" s="43" t="s">
        <v>492</v>
      </c>
      <c r="M187" s="43">
        <v>24</v>
      </c>
      <c r="N187" s="43">
        <v>701</v>
      </c>
      <c r="O187" s="39">
        <v>460000</v>
      </c>
      <c r="P187" s="43" t="s">
        <v>353</v>
      </c>
      <c r="U187" s="58" t="s">
        <v>493</v>
      </c>
      <c r="V187" s="34">
        <v>390000</v>
      </c>
      <c r="W187" s="38">
        <f t="shared" si="22"/>
        <v>9200</v>
      </c>
      <c r="X187" s="38">
        <f t="shared" si="23"/>
        <v>19500</v>
      </c>
      <c r="Z187" s="38">
        <f t="shared" si="24"/>
        <v>60800</v>
      </c>
      <c r="AB187" s="28" t="s">
        <v>103</v>
      </c>
      <c r="AC187" s="29"/>
      <c r="AD187" s="36"/>
      <c r="AF187" s="64">
        <v>0</v>
      </c>
    </row>
    <row r="188" spans="1:32" ht="28.5">
      <c r="J188" s="63"/>
      <c r="W188" s="38">
        <f t="shared" si="22"/>
        <v>0</v>
      </c>
      <c r="X188" s="38">
        <f t="shared" si="23"/>
        <v>0</v>
      </c>
      <c r="Z188" s="38">
        <f t="shared" si="24"/>
        <v>0</v>
      </c>
      <c r="AC188" s="29"/>
      <c r="AD188" s="36"/>
      <c r="AF188" s="64">
        <v>0</v>
      </c>
    </row>
    <row r="189" spans="1:32" ht="28.5">
      <c r="J189" s="63"/>
      <c r="W189" s="38">
        <f t="shared" si="22"/>
        <v>0</v>
      </c>
      <c r="X189" s="38">
        <f t="shared" si="23"/>
        <v>0</v>
      </c>
      <c r="Z189" s="38">
        <f t="shared" si="24"/>
        <v>0</v>
      </c>
      <c r="AC189" s="29"/>
      <c r="AD189" s="36"/>
      <c r="AF189" s="64">
        <v>0</v>
      </c>
    </row>
    <row r="190" spans="1:32" ht="28.5">
      <c r="J190" s="63"/>
      <c r="W190" s="38">
        <f t="shared" si="22"/>
        <v>0</v>
      </c>
      <c r="X190" s="38">
        <f t="shared" si="23"/>
        <v>0</v>
      </c>
      <c r="Z190" s="38">
        <f t="shared" si="24"/>
        <v>0</v>
      </c>
      <c r="AC190" s="29"/>
      <c r="AD190" s="36"/>
      <c r="AF190" s="64">
        <v>0</v>
      </c>
    </row>
    <row r="191" spans="1:32" ht="28.5">
      <c r="J191" s="63"/>
      <c r="W191" s="38">
        <f t="shared" si="22"/>
        <v>0</v>
      </c>
      <c r="X191" s="38">
        <f t="shared" si="23"/>
        <v>0</v>
      </c>
      <c r="Z191" s="38">
        <f t="shared" si="24"/>
        <v>0</v>
      </c>
      <c r="AC191" s="29"/>
      <c r="AD191" s="36"/>
      <c r="AF191" s="64">
        <v>0</v>
      </c>
    </row>
    <row r="192" spans="1:32" ht="28.5">
      <c r="J192" s="63"/>
      <c r="W192" s="38">
        <f t="shared" si="22"/>
        <v>0</v>
      </c>
      <c r="X192" s="38">
        <f t="shared" si="23"/>
        <v>0</v>
      </c>
      <c r="Z192" s="38">
        <f t="shared" si="24"/>
        <v>0</v>
      </c>
      <c r="AC192" s="29"/>
      <c r="AD192" s="36"/>
      <c r="AF192" s="64">
        <v>0</v>
      </c>
    </row>
    <row r="193" spans="1:32" ht="28.5">
      <c r="J193" s="63"/>
      <c r="W193" s="38">
        <f t="shared" si="22"/>
        <v>0</v>
      </c>
      <c r="X193" s="38">
        <f t="shared" si="23"/>
        <v>0</v>
      </c>
      <c r="Z193" s="38">
        <f t="shared" si="24"/>
        <v>0</v>
      </c>
      <c r="AC193" s="29"/>
      <c r="AD193" s="36"/>
      <c r="AF193" s="64">
        <v>0</v>
      </c>
    </row>
    <row r="194" spans="1:32" ht="28.5">
      <c r="A194" s="78"/>
      <c r="B194" s="78"/>
      <c r="G194" s="78"/>
      <c r="H194" s="54"/>
      <c r="I194" s="54"/>
      <c r="J194" s="128"/>
      <c r="K194" s="129"/>
      <c r="L194" s="54"/>
      <c r="M194" s="54"/>
      <c r="N194" s="54"/>
      <c r="O194" s="79"/>
      <c r="P194" s="54"/>
      <c r="Q194" s="80"/>
      <c r="R194" s="81"/>
      <c r="S194" s="80"/>
      <c r="T194" s="80"/>
      <c r="U194" s="80"/>
      <c r="V194" s="78"/>
      <c r="W194" s="38">
        <f t="shared" si="22"/>
        <v>0</v>
      </c>
      <c r="X194" s="82">
        <f t="shared" si="23"/>
        <v>0</v>
      </c>
      <c r="Y194" s="78"/>
      <c r="Z194" s="82">
        <f t="shared" si="24"/>
        <v>0</v>
      </c>
      <c r="AA194" s="70"/>
      <c r="AC194" s="29"/>
      <c r="AD194" s="83"/>
      <c r="AE194" s="70"/>
      <c r="AF194" s="64">
        <v>0</v>
      </c>
    </row>
    <row r="195" spans="1:32" ht="28.5">
      <c r="J195" s="63"/>
      <c r="W195" s="38">
        <f t="shared" si="22"/>
        <v>0</v>
      </c>
      <c r="X195" s="38">
        <f t="shared" si="23"/>
        <v>0</v>
      </c>
      <c r="Z195" s="38">
        <f t="shared" si="24"/>
        <v>0</v>
      </c>
      <c r="AC195" s="29"/>
      <c r="AD195" s="36"/>
      <c r="AF195" s="130">
        <v>0</v>
      </c>
    </row>
    <row r="196" spans="1:32" ht="28.5">
      <c r="J196" s="63"/>
      <c r="W196" s="38">
        <f t="shared" si="22"/>
        <v>0</v>
      </c>
      <c r="X196" s="38">
        <f t="shared" si="23"/>
        <v>0</v>
      </c>
      <c r="Z196" s="38">
        <f t="shared" si="24"/>
        <v>0</v>
      </c>
      <c r="AC196" s="29"/>
      <c r="AD196" s="36"/>
      <c r="AF196" s="130">
        <v>0</v>
      </c>
    </row>
    <row r="197" spans="1:32" ht="28.5">
      <c r="J197" s="63"/>
      <c r="W197" s="38">
        <f t="shared" si="22"/>
        <v>0</v>
      </c>
      <c r="X197" s="38">
        <f t="shared" si="23"/>
        <v>0</v>
      </c>
      <c r="Z197" s="38">
        <f t="shared" si="24"/>
        <v>0</v>
      </c>
      <c r="AC197" s="29"/>
      <c r="AD197" s="36"/>
      <c r="AF197" s="130">
        <v>0</v>
      </c>
    </row>
    <row r="198" spans="1:32" ht="28.5">
      <c r="J198" s="63"/>
      <c r="W198" s="38">
        <f t="shared" si="22"/>
        <v>0</v>
      </c>
      <c r="X198" s="38">
        <f t="shared" si="23"/>
        <v>0</v>
      </c>
      <c r="Z198" s="38">
        <f t="shared" si="24"/>
        <v>0</v>
      </c>
      <c r="AC198" s="29"/>
      <c r="AD198" s="36"/>
      <c r="AF198" s="130">
        <v>0</v>
      </c>
    </row>
    <row r="199" spans="1:32" ht="28.5">
      <c r="J199" s="63"/>
      <c r="W199" s="38">
        <f t="shared" si="22"/>
        <v>0</v>
      </c>
      <c r="X199" s="38">
        <f t="shared" si="23"/>
        <v>0</v>
      </c>
      <c r="Z199" s="38">
        <f t="shared" si="24"/>
        <v>0</v>
      </c>
      <c r="AC199" s="29"/>
      <c r="AD199" s="36"/>
      <c r="AF199" s="130">
        <v>0</v>
      </c>
    </row>
    <row r="200" spans="1:32" ht="28.5">
      <c r="J200" s="63"/>
      <c r="W200" s="38">
        <f t="shared" si="22"/>
        <v>0</v>
      </c>
      <c r="X200" s="38">
        <f t="shared" si="23"/>
        <v>0</v>
      </c>
      <c r="Z200" s="38">
        <f t="shared" si="24"/>
        <v>0</v>
      </c>
      <c r="AC200" s="29"/>
      <c r="AD200" s="36"/>
      <c r="AF200" s="130">
        <v>0</v>
      </c>
    </row>
    <row r="201" spans="1:32" ht="28.5">
      <c r="J201" s="63"/>
      <c r="W201" s="38">
        <f t="shared" si="22"/>
        <v>0</v>
      </c>
      <c r="X201" s="38">
        <f t="shared" si="23"/>
        <v>0</v>
      </c>
      <c r="Z201" s="38">
        <f t="shared" si="24"/>
        <v>0</v>
      </c>
      <c r="AC201" s="29"/>
      <c r="AD201" s="36"/>
      <c r="AF201" s="130">
        <v>0</v>
      </c>
    </row>
    <row r="202" spans="1:32" ht="28.5">
      <c r="J202" s="63"/>
      <c r="W202" s="38">
        <f t="shared" si="22"/>
        <v>0</v>
      </c>
      <c r="X202" s="38">
        <f t="shared" si="23"/>
        <v>0</v>
      </c>
      <c r="Z202" s="38">
        <f t="shared" si="24"/>
        <v>0</v>
      </c>
      <c r="AC202" s="29"/>
      <c r="AD202" s="36"/>
      <c r="AF202" s="130">
        <v>0</v>
      </c>
    </row>
    <row r="203" spans="1:32" ht="28.5">
      <c r="J203" s="63"/>
      <c r="W203" s="38">
        <f t="shared" si="22"/>
        <v>0</v>
      </c>
      <c r="X203" s="38">
        <f t="shared" si="23"/>
        <v>0</v>
      </c>
      <c r="Z203" s="38">
        <f t="shared" si="24"/>
        <v>0</v>
      </c>
      <c r="AC203" s="29"/>
      <c r="AD203" s="36"/>
      <c r="AF203" s="130">
        <v>0</v>
      </c>
    </row>
    <row r="204" spans="1:32" ht="28.5">
      <c r="J204" s="63"/>
      <c r="W204" s="38">
        <f t="shared" si="22"/>
        <v>0</v>
      </c>
      <c r="X204" s="38">
        <f t="shared" si="23"/>
        <v>0</v>
      </c>
      <c r="Z204" s="38">
        <f t="shared" si="24"/>
        <v>0</v>
      </c>
      <c r="AC204" s="29"/>
      <c r="AD204" s="36"/>
      <c r="AF204" s="130">
        <v>0</v>
      </c>
    </row>
    <row r="205" spans="1:32" ht="28.5">
      <c r="J205" s="63"/>
      <c r="W205" s="38">
        <f t="shared" si="22"/>
        <v>0</v>
      </c>
      <c r="X205" s="38">
        <f t="shared" si="23"/>
        <v>0</v>
      </c>
      <c r="Z205" s="38">
        <f t="shared" si="24"/>
        <v>0</v>
      </c>
      <c r="AC205" s="29"/>
      <c r="AD205" s="36"/>
      <c r="AF205" s="130">
        <v>0</v>
      </c>
    </row>
    <row r="206" spans="1:32" ht="28.5">
      <c r="J206" s="63"/>
      <c r="W206" s="38">
        <f t="shared" si="22"/>
        <v>0</v>
      </c>
      <c r="X206" s="38">
        <f t="shared" si="23"/>
        <v>0</v>
      </c>
      <c r="Z206" s="38">
        <f t="shared" si="24"/>
        <v>0</v>
      </c>
      <c r="AC206" s="29"/>
      <c r="AD206" s="36"/>
      <c r="AF206" s="130">
        <v>0</v>
      </c>
    </row>
    <row r="207" spans="1:32" ht="28.5">
      <c r="J207" s="63"/>
      <c r="W207" s="38">
        <f t="shared" si="22"/>
        <v>0</v>
      </c>
      <c r="X207" s="38">
        <f t="shared" si="23"/>
        <v>0</v>
      </c>
      <c r="Z207" s="38">
        <f t="shared" si="24"/>
        <v>0</v>
      </c>
      <c r="AC207" s="29"/>
      <c r="AD207" s="36"/>
      <c r="AF207" s="130">
        <v>0</v>
      </c>
    </row>
    <row r="208" spans="1:32" ht="28.5">
      <c r="J208" s="63"/>
      <c r="W208" s="38">
        <f t="shared" si="22"/>
        <v>0</v>
      </c>
      <c r="X208" s="38">
        <f t="shared" si="23"/>
        <v>0</v>
      </c>
      <c r="Z208" s="38">
        <f t="shared" si="24"/>
        <v>0</v>
      </c>
      <c r="AC208" s="29"/>
      <c r="AD208" s="36"/>
      <c r="AF208" s="130">
        <v>0</v>
      </c>
    </row>
    <row r="209" spans="10:32" ht="28.5">
      <c r="J209" s="63"/>
      <c r="W209" s="38">
        <f t="shared" si="22"/>
        <v>0</v>
      </c>
      <c r="X209" s="38">
        <f t="shared" si="23"/>
        <v>0</v>
      </c>
      <c r="Z209" s="38">
        <f t="shared" ref="Z209:Z215" si="25">IF(O209=V209,X209-W209,O209-V209-W209)</f>
        <v>0</v>
      </c>
      <c r="AC209" s="29"/>
      <c r="AD209" s="36"/>
      <c r="AF209" s="130">
        <v>0</v>
      </c>
    </row>
    <row r="210" spans="10:32" ht="28.5">
      <c r="J210" s="63"/>
      <c r="W210" s="38">
        <f t="shared" si="22"/>
        <v>0</v>
      </c>
      <c r="X210" s="38">
        <f t="shared" si="23"/>
        <v>0</v>
      </c>
      <c r="Z210" s="38">
        <f t="shared" si="25"/>
        <v>0</v>
      </c>
      <c r="AC210" s="29"/>
      <c r="AD210" s="36"/>
      <c r="AF210" s="130">
        <v>0</v>
      </c>
    </row>
    <row r="211" spans="10:32" ht="28.5" customHeight="1">
      <c r="J211" s="63"/>
      <c r="W211" s="38">
        <f t="shared" si="22"/>
        <v>0</v>
      </c>
      <c r="X211" s="38">
        <f t="shared" si="23"/>
        <v>0</v>
      </c>
      <c r="Z211" s="38">
        <f t="shared" si="25"/>
        <v>0</v>
      </c>
      <c r="AC211" s="29"/>
      <c r="AD211" s="36"/>
      <c r="AF211" s="130">
        <v>0</v>
      </c>
    </row>
    <row r="212" spans="10:32" ht="28.5">
      <c r="J212" s="63"/>
      <c r="W212" s="38">
        <f t="shared" si="22"/>
        <v>0</v>
      </c>
      <c r="X212" s="38">
        <f t="shared" si="23"/>
        <v>0</v>
      </c>
      <c r="Z212" s="38">
        <f t="shared" si="25"/>
        <v>0</v>
      </c>
      <c r="AC212" s="29"/>
      <c r="AD212" s="36"/>
      <c r="AF212" s="130">
        <v>0</v>
      </c>
    </row>
    <row r="213" spans="10:32" ht="28.5">
      <c r="J213" s="63"/>
      <c r="X213" s="38">
        <f t="shared" si="23"/>
        <v>0</v>
      </c>
      <c r="Z213" s="38">
        <f t="shared" si="25"/>
        <v>0</v>
      </c>
      <c r="AC213" s="29"/>
      <c r="AD213" s="36"/>
      <c r="AF213" s="130">
        <v>0</v>
      </c>
    </row>
    <row r="214" spans="10:32" ht="28.5">
      <c r="J214" s="63"/>
      <c r="Z214" s="38">
        <f t="shared" si="25"/>
        <v>0</v>
      </c>
      <c r="AC214" s="29"/>
      <c r="AD214" s="36"/>
      <c r="AF214" s="130">
        <v>0</v>
      </c>
    </row>
    <row r="215" spans="10:32" ht="30" customHeight="1">
      <c r="K215" s="43"/>
      <c r="Z215" s="38">
        <f t="shared" si="25"/>
        <v>0</v>
      </c>
      <c r="AC215" s="29"/>
      <c r="AD215" s="36"/>
      <c r="AF215" s="130">
        <v>0</v>
      </c>
    </row>
    <row r="216" spans="10:32">
      <c r="J216" s="63"/>
      <c r="W216" s="38">
        <f t="shared" ref="W216:W260" si="26">O216*3%</f>
        <v>0</v>
      </c>
      <c r="X216" s="38">
        <v>0</v>
      </c>
      <c r="Y216" s="36"/>
      <c r="Z216" s="38">
        <f t="shared" ref="Z216:Z260" si="27">IF(O216=V216,X216-W216,O216-V216-W216)</f>
        <v>0</v>
      </c>
      <c r="AC216" s="29"/>
    </row>
    <row r="217" spans="10:32">
      <c r="J217" s="63"/>
      <c r="W217" s="38">
        <f t="shared" si="26"/>
        <v>0</v>
      </c>
      <c r="X217" s="38">
        <v>0</v>
      </c>
      <c r="Y217" s="36"/>
      <c r="Z217" s="38">
        <f t="shared" si="27"/>
        <v>0</v>
      </c>
      <c r="AC217" s="29"/>
    </row>
    <row r="218" spans="10:32">
      <c r="J218" s="63"/>
      <c r="W218" s="38">
        <f t="shared" si="26"/>
        <v>0</v>
      </c>
      <c r="X218" s="38">
        <v>0</v>
      </c>
      <c r="Y218" s="36"/>
      <c r="Z218" s="38">
        <f t="shared" si="27"/>
        <v>0</v>
      </c>
      <c r="AC218" s="29"/>
    </row>
    <row r="219" spans="10:32">
      <c r="J219" s="63"/>
      <c r="W219" s="38">
        <f t="shared" si="26"/>
        <v>0</v>
      </c>
      <c r="X219" s="38">
        <v>0</v>
      </c>
      <c r="Y219" s="36"/>
      <c r="Z219" s="38">
        <f t="shared" si="27"/>
        <v>0</v>
      </c>
      <c r="AC219" s="29"/>
    </row>
    <row r="220" spans="10:32">
      <c r="J220" s="63"/>
      <c r="W220" s="38">
        <f t="shared" si="26"/>
        <v>0</v>
      </c>
      <c r="X220" s="38">
        <v>0</v>
      </c>
      <c r="Y220" s="36"/>
      <c r="Z220" s="38">
        <f t="shared" si="27"/>
        <v>0</v>
      </c>
      <c r="AC220" s="29"/>
    </row>
    <row r="221" spans="10:32">
      <c r="J221" s="63"/>
      <c r="W221" s="38">
        <f t="shared" si="26"/>
        <v>0</v>
      </c>
      <c r="X221" s="38">
        <v>0</v>
      </c>
      <c r="Y221" s="36"/>
      <c r="Z221" s="38">
        <f t="shared" si="27"/>
        <v>0</v>
      </c>
      <c r="AC221" s="29"/>
    </row>
    <row r="222" spans="10:32">
      <c r="J222" s="63"/>
      <c r="W222" s="38">
        <f t="shared" si="26"/>
        <v>0</v>
      </c>
      <c r="X222" s="38">
        <v>0</v>
      </c>
      <c r="Y222" s="36"/>
      <c r="Z222" s="38">
        <f t="shared" si="27"/>
        <v>0</v>
      </c>
      <c r="AC222" s="29"/>
    </row>
    <row r="223" spans="10:32">
      <c r="J223" s="63"/>
      <c r="W223" s="38">
        <f t="shared" si="26"/>
        <v>0</v>
      </c>
      <c r="X223" s="38">
        <v>0</v>
      </c>
      <c r="Y223" s="36"/>
      <c r="Z223" s="38">
        <f t="shared" si="27"/>
        <v>0</v>
      </c>
      <c r="AC223" s="29"/>
    </row>
    <row r="224" spans="10:32">
      <c r="J224" s="63"/>
      <c r="W224" s="38">
        <f t="shared" si="26"/>
        <v>0</v>
      </c>
      <c r="X224" s="38">
        <v>0</v>
      </c>
      <c r="Y224" s="36"/>
      <c r="Z224" s="38">
        <f t="shared" si="27"/>
        <v>0</v>
      </c>
      <c r="AC224" s="29"/>
    </row>
    <row r="225" spans="10:29">
      <c r="J225" s="63"/>
      <c r="W225" s="38">
        <f t="shared" si="26"/>
        <v>0</v>
      </c>
      <c r="X225" s="38">
        <v>0</v>
      </c>
      <c r="Y225" s="36"/>
      <c r="Z225" s="38">
        <f t="shared" si="27"/>
        <v>0</v>
      </c>
      <c r="AC225" s="29"/>
    </row>
    <row r="226" spans="10:29">
      <c r="J226" s="63"/>
      <c r="W226" s="38">
        <f t="shared" si="26"/>
        <v>0</v>
      </c>
      <c r="X226" s="38">
        <v>0</v>
      </c>
      <c r="Y226" s="36"/>
      <c r="Z226" s="38">
        <f t="shared" si="27"/>
        <v>0</v>
      </c>
      <c r="AC226" s="29"/>
    </row>
    <row r="227" spans="10:29">
      <c r="J227" s="63"/>
      <c r="W227" s="38">
        <f t="shared" si="26"/>
        <v>0</v>
      </c>
      <c r="X227" s="38">
        <v>0</v>
      </c>
      <c r="Y227" s="36"/>
      <c r="Z227" s="38">
        <f t="shared" si="27"/>
        <v>0</v>
      </c>
      <c r="AC227" s="29"/>
    </row>
    <row r="228" spans="10:29">
      <c r="J228" s="63"/>
      <c r="W228" s="38">
        <f t="shared" si="26"/>
        <v>0</v>
      </c>
      <c r="X228" s="38">
        <v>0</v>
      </c>
      <c r="Y228" s="36"/>
      <c r="Z228" s="38">
        <f t="shared" si="27"/>
        <v>0</v>
      </c>
      <c r="AC228" s="29"/>
    </row>
    <row r="229" spans="10:29">
      <c r="J229" s="63"/>
      <c r="W229" s="38">
        <f t="shared" si="26"/>
        <v>0</v>
      </c>
      <c r="X229" s="38">
        <v>0</v>
      </c>
      <c r="Y229" s="36"/>
      <c r="Z229" s="38">
        <f t="shared" si="27"/>
        <v>0</v>
      </c>
      <c r="AC229" s="29"/>
    </row>
    <row r="230" spans="10:29">
      <c r="J230" s="63"/>
      <c r="W230" s="38">
        <f t="shared" si="26"/>
        <v>0</v>
      </c>
      <c r="X230" s="38">
        <v>0</v>
      </c>
      <c r="Y230" s="36"/>
      <c r="Z230" s="38">
        <f t="shared" si="27"/>
        <v>0</v>
      </c>
      <c r="AC230" s="29"/>
    </row>
    <row r="231" spans="10:29">
      <c r="J231" s="63"/>
      <c r="W231" s="38">
        <f t="shared" si="26"/>
        <v>0</v>
      </c>
      <c r="X231" s="38">
        <v>0</v>
      </c>
      <c r="Y231" s="36"/>
      <c r="Z231" s="38">
        <f t="shared" si="27"/>
        <v>0</v>
      </c>
      <c r="AC231" s="29"/>
    </row>
    <row r="232" spans="10:29">
      <c r="J232" s="63"/>
      <c r="W232" s="38">
        <f t="shared" si="26"/>
        <v>0</v>
      </c>
      <c r="X232" s="38">
        <v>0</v>
      </c>
      <c r="Y232" s="36"/>
      <c r="Z232" s="38">
        <f t="shared" si="27"/>
        <v>0</v>
      </c>
      <c r="AC232" s="29"/>
    </row>
    <row r="233" spans="10:29">
      <c r="J233" s="63"/>
      <c r="W233" s="38">
        <f t="shared" si="26"/>
        <v>0</v>
      </c>
      <c r="X233" s="38">
        <v>0</v>
      </c>
      <c r="Y233" s="36"/>
      <c r="Z233" s="38">
        <f t="shared" si="27"/>
        <v>0</v>
      </c>
      <c r="AC233" s="29"/>
    </row>
    <row r="234" spans="10:29">
      <c r="J234" s="63"/>
      <c r="W234" s="38">
        <f t="shared" si="26"/>
        <v>0</v>
      </c>
      <c r="X234" s="38">
        <v>0</v>
      </c>
      <c r="Y234" s="36"/>
      <c r="Z234" s="38">
        <f t="shared" si="27"/>
        <v>0</v>
      </c>
      <c r="AC234" s="29"/>
    </row>
    <row r="235" spans="10:29">
      <c r="J235" s="63"/>
      <c r="W235" s="38">
        <f t="shared" si="26"/>
        <v>0</v>
      </c>
      <c r="X235" s="38">
        <v>0</v>
      </c>
      <c r="Y235" s="36"/>
      <c r="Z235" s="38">
        <f t="shared" si="27"/>
        <v>0</v>
      </c>
      <c r="AC235" s="29"/>
    </row>
    <row r="236" spans="10:29">
      <c r="J236" s="63"/>
      <c r="W236" s="38">
        <f t="shared" si="26"/>
        <v>0</v>
      </c>
      <c r="X236" s="38">
        <v>0</v>
      </c>
      <c r="Y236" s="36"/>
      <c r="Z236" s="38">
        <f t="shared" si="27"/>
        <v>0</v>
      </c>
      <c r="AC236" s="29"/>
    </row>
    <row r="237" spans="10:29">
      <c r="J237" s="63"/>
      <c r="W237" s="38">
        <f t="shared" si="26"/>
        <v>0</v>
      </c>
      <c r="X237" s="38">
        <v>0</v>
      </c>
      <c r="Y237" s="36"/>
      <c r="Z237" s="38">
        <f t="shared" si="27"/>
        <v>0</v>
      </c>
      <c r="AC237" s="29"/>
    </row>
    <row r="238" spans="10:29">
      <c r="J238" s="63"/>
      <c r="W238" s="38">
        <f t="shared" si="26"/>
        <v>0</v>
      </c>
      <c r="X238" s="38">
        <v>0</v>
      </c>
      <c r="Y238" s="36"/>
      <c r="Z238" s="38">
        <f t="shared" si="27"/>
        <v>0</v>
      </c>
      <c r="AC238" s="29"/>
    </row>
    <row r="239" spans="10:29">
      <c r="J239" s="63"/>
      <c r="W239" s="38">
        <f t="shared" si="26"/>
        <v>0</v>
      </c>
      <c r="X239" s="38">
        <v>0</v>
      </c>
      <c r="Y239" s="36"/>
      <c r="Z239" s="38">
        <f t="shared" si="27"/>
        <v>0</v>
      </c>
      <c r="AC239" s="29"/>
    </row>
    <row r="240" spans="10:29">
      <c r="J240" s="63"/>
      <c r="W240" s="38">
        <f t="shared" si="26"/>
        <v>0</v>
      </c>
      <c r="X240" s="38">
        <v>0</v>
      </c>
      <c r="Y240" s="36"/>
      <c r="Z240" s="38">
        <f t="shared" si="27"/>
        <v>0</v>
      </c>
      <c r="AC240" s="29"/>
    </row>
    <row r="241" spans="10:29">
      <c r="J241" s="63"/>
      <c r="W241" s="38">
        <f t="shared" si="26"/>
        <v>0</v>
      </c>
      <c r="X241" s="38">
        <v>0</v>
      </c>
      <c r="Y241" s="36"/>
      <c r="Z241" s="38">
        <f t="shared" si="27"/>
        <v>0</v>
      </c>
      <c r="AC241" s="29"/>
    </row>
    <row r="242" spans="10:29">
      <c r="J242" s="63"/>
      <c r="W242" s="38">
        <f t="shared" si="26"/>
        <v>0</v>
      </c>
      <c r="X242" s="38">
        <v>0</v>
      </c>
      <c r="Y242" s="36"/>
      <c r="Z242" s="38">
        <f t="shared" si="27"/>
        <v>0</v>
      </c>
      <c r="AC242" s="29"/>
    </row>
    <row r="243" spans="10:29">
      <c r="J243" s="63"/>
      <c r="W243" s="38">
        <f t="shared" si="26"/>
        <v>0</v>
      </c>
      <c r="X243" s="38">
        <v>0</v>
      </c>
      <c r="Y243" s="36"/>
      <c r="Z243" s="38">
        <f t="shared" si="27"/>
        <v>0</v>
      </c>
      <c r="AC243" s="29"/>
    </row>
    <row r="244" spans="10:29">
      <c r="J244" s="63"/>
      <c r="W244" s="38">
        <f t="shared" si="26"/>
        <v>0</v>
      </c>
      <c r="X244" s="38">
        <v>0</v>
      </c>
      <c r="Y244" s="36"/>
      <c r="Z244" s="38">
        <f t="shared" si="27"/>
        <v>0</v>
      </c>
      <c r="AC244" s="29"/>
    </row>
    <row r="245" spans="10:29">
      <c r="J245" s="63"/>
      <c r="W245" s="38">
        <f t="shared" si="26"/>
        <v>0</v>
      </c>
      <c r="X245" s="38">
        <v>0</v>
      </c>
      <c r="Y245" s="36"/>
      <c r="Z245" s="38">
        <f t="shared" si="27"/>
        <v>0</v>
      </c>
      <c r="AC245" s="29"/>
    </row>
    <row r="246" spans="10:29">
      <c r="J246" s="63"/>
      <c r="W246" s="38">
        <f t="shared" si="26"/>
        <v>0</v>
      </c>
      <c r="X246" s="38">
        <v>0</v>
      </c>
      <c r="Y246" s="36"/>
      <c r="Z246" s="38">
        <f t="shared" si="27"/>
        <v>0</v>
      </c>
      <c r="AC246" s="29"/>
    </row>
    <row r="247" spans="10:29">
      <c r="J247" s="63"/>
      <c r="W247" s="38">
        <f t="shared" si="26"/>
        <v>0</v>
      </c>
      <c r="X247" s="38">
        <v>0</v>
      </c>
      <c r="Y247" s="36"/>
      <c r="Z247" s="38">
        <f t="shared" si="27"/>
        <v>0</v>
      </c>
      <c r="AC247" s="29"/>
    </row>
    <row r="248" spans="10:29">
      <c r="J248" s="63"/>
      <c r="W248" s="38">
        <f t="shared" si="26"/>
        <v>0</v>
      </c>
      <c r="X248" s="38">
        <v>0</v>
      </c>
      <c r="Y248" s="36"/>
      <c r="Z248" s="38">
        <f t="shared" si="27"/>
        <v>0</v>
      </c>
      <c r="AC248" s="29"/>
    </row>
    <row r="249" spans="10:29">
      <c r="J249" s="63"/>
      <c r="W249" s="38">
        <f t="shared" si="26"/>
        <v>0</v>
      </c>
      <c r="X249" s="38">
        <v>0</v>
      </c>
      <c r="Y249" s="36"/>
      <c r="Z249" s="38">
        <f t="shared" si="27"/>
        <v>0</v>
      </c>
      <c r="AC249" s="29"/>
    </row>
    <row r="250" spans="10:29">
      <c r="J250" s="63"/>
      <c r="W250" s="38">
        <f t="shared" si="26"/>
        <v>0</v>
      </c>
      <c r="X250" s="38">
        <v>0</v>
      </c>
      <c r="Y250" s="36"/>
      <c r="Z250" s="38">
        <f t="shared" si="27"/>
        <v>0</v>
      </c>
      <c r="AC250" s="29"/>
    </row>
    <row r="251" spans="10:29">
      <c r="J251" s="63"/>
      <c r="W251" s="38">
        <f t="shared" si="26"/>
        <v>0</v>
      </c>
      <c r="X251" s="38">
        <v>0</v>
      </c>
      <c r="Y251" s="36"/>
      <c r="Z251" s="38">
        <f t="shared" si="27"/>
        <v>0</v>
      </c>
      <c r="AC251" s="29"/>
    </row>
    <row r="252" spans="10:29">
      <c r="J252" s="63"/>
      <c r="W252" s="38">
        <f t="shared" si="26"/>
        <v>0</v>
      </c>
      <c r="X252" s="38">
        <v>0</v>
      </c>
      <c r="Y252" s="36"/>
      <c r="Z252" s="38">
        <f t="shared" si="27"/>
        <v>0</v>
      </c>
      <c r="AC252" s="29"/>
    </row>
    <row r="253" spans="10:29">
      <c r="J253" s="63"/>
      <c r="W253" s="38">
        <f t="shared" si="26"/>
        <v>0</v>
      </c>
      <c r="X253" s="38">
        <v>0</v>
      </c>
      <c r="Y253" s="36"/>
      <c r="Z253" s="38">
        <f t="shared" si="27"/>
        <v>0</v>
      </c>
      <c r="AC253" s="29"/>
    </row>
    <row r="254" spans="10:29">
      <c r="J254" s="63"/>
      <c r="W254" s="38">
        <f t="shared" si="26"/>
        <v>0</v>
      </c>
      <c r="X254" s="38">
        <v>0</v>
      </c>
      <c r="Y254" s="36"/>
      <c r="Z254" s="38">
        <f t="shared" si="27"/>
        <v>0</v>
      </c>
      <c r="AC254" s="29"/>
    </row>
    <row r="255" spans="10:29">
      <c r="J255" s="63"/>
      <c r="W255" s="38">
        <f t="shared" si="26"/>
        <v>0</v>
      </c>
      <c r="X255" s="38">
        <v>0</v>
      </c>
      <c r="Y255" s="36"/>
      <c r="Z255" s="38">
        <f t="shared" si="27"/>
        <v>0</v>
      </c>
      <c r="AC255" s="29"/>
    </row>
    <row r="256" spans="10:29">
      <c r="J256" s="63"/>
      <c r="W256" s="38">
        <f t="shared" si="26"/>
        <v>0</v>
      </c>
      <c r="X256" s="38">
        <v>0</v>
      </c>
      <c r="Y256" s="36"/>
      <c r="Z256" s="38">
        <f t="shared" si="27"/>
        <v>0</v>
      </c>
      <c r="AC256" s="29"/>
    </row>
    <row r="257" spans="10:29">
      <c r="J257" s="63"/>
      <c r="W257" s="38">
        <f t="shared" si="26"/>
        <v>0</v>
      </c>
      <c r="X257" s="38">
        <v>0</v>
      </c>
      <c r="Y257" s="36"/>
      <c r="Z257" s="38">
        <f t="shared" si="27"/>
        <v>0</v>
      </c>
      <c r="AC257" s="29"/>
    </row>
    <row r="258" spans="10:29">
      <c r="J258" s="63"/>
      <c r="W258" s="38">
        <f t="shared" si="26"/>
        <v>0</v>
      </c>
      <c r="X258" s="38">
        <v>0</v>
      </c>
      <c r="Y258" s="36"/>
      <c r="Z258" s="38">
        <f t="shared" si="27"/>
        <v>0</v>
      </c>
      <c r="AC258" s="29"/>
    </row>
    <row r="259" spans="10:29">
      <c r="J259" s="63"/>
      <c r="W259" s="38">
        <f t="shared" si="26"/>
        <v>0</v>
      </c>
      <c r="X259" s="38">
        <v>0</v>
      </c>
      <c r="Y259" s="36"/>
      <c r="Z259" s="38">
        <f t="shared" si="27"/>
        <v>0</v>
      </c>
      <c r="AC259" s="29"/>
    </row>
    <row r="260" spans="10:29">
      <c r="J260" s="63"/>
      <c r="W260" s="38">
        <f t="shared" si="26"/>
        <v>0</v>
      </c>
      <c r="X260" s="38">
        <v>0</v>
      </c>
      <c r="Y260" s="36"/>
      <c r="Z260" s="38">
        <f t="shared" si="27"/>
        <v>0</v>
      </c>
      <c r="AC260" s="29"/>
    </row>
    <row r="261" spans="10:29">
      <c r="J261" s="63"/>
      <c r="W261" s="38">
        <f t="shared" ref="W261:W324" si="28">O261*3%</f>
        <v>0</v>
      </c>
      <c r="X261" s="38">
        <v>0</v>
      </c>
      <c r="Y261" s="36"/>
      <c r="Z261" s="38">
        <f t="shared" ref="Z261:Z324" si="29">IF(O261=V261,X261-W261,O261-V261-W261)</f>
        <v>0</v>
      </c>
      <c r="AC261" s="29"/>
    </row>
    <row r="262" spans="10:29">
      <c r="J262" s="63"/>
      <c r="W262" s="38">
        <f t="shared" si="28"/>
        <v>0</v>
      </c>
      <c r="X262" s="38">
        <v>0</v>
      </c>
      <c r="Y262" s="36"/>
      <c r="Z262" s="38">
        <f t="shared" si="29"/>
        <v>0</v>
      </c>
      <c r="AC262" s="29"/>
    </row>
    <row r="263" spans="10:29">
      <c r="J263" s="63"/>
      <c r="W263" s="38">
        <f t="shared" si="28"/>
        <v>0</v>
      </c>
      <c r="X263" s="38">
        <v>0</v>
      </c>
      <c r="Y263" s="36"/>
      <c r="Z263" s="38">
        <f t="shared" si="29"/>
        <v>0</v>
      </c>
      <c r="AC263" s="29"/>
    </row>
    <row r="264" spans="10:29">
      <c r="J264" s="63"/>
      <c r="W264" s="38">
        <f t="shared" si="28"/>
        <v>0</v>
      </c>
      <c r="X264" s="38">
        <v>0</v>
      </c>
      <c r="Y264" s="36"/>
      <c r="Z264" s="38">
        <f t="shared" si="29"/>
        <v>0</v>
      </c>
      <c r="AC264" s="29"/>
    </row>
    <row r="265" spans="10:29">
      <c r="J265" s="63"/>
      <c r="W265" s="38">
        <f t="shared" si="28"/>
        <v>0</v>
      </c>
      <c r="X265" s="38">
        <v>0</v>
      </c>
      <c r="Y265" s="36"/>
      <c r="Z265" s="38">
        <f t="shared" si="29"/>
        <v>0</v>
      </c>
      <c r="AC265" s="29"/>
    </row>
    <row r="266" spans="10:29">
      <c r="J266" s="63"/>
      <c r="W266" s="38">
        <f t="shared" si="28"/>
        <v>0</v>
      </c>
      <c r="X266" s="38">
        <v>0</v>
      </c>
      <c r="Y266" s="36"/>
      <c r="Z266" s="38">
        <f t="shared" si="29"/>
        <v>0</v>
      </c>
      <c r="AC266" s="29"/>
    </row>
    <row r="267" spans="10:29">
      <c r="J267" s="63"/>
      <c r="W267" s="38">
        <f t="shared" si="28"/>
        <v>0</v>
      </c>
      <c r="X267" s="38">
        <v>0</v>
      </c>
      <c r="Y267" s="36"/>
      <c r="Z267" s="38">
        <f t="shared" si="29"/>
        <v>0</v>
      </c>
      <c r="AC267" s="29"/>
    </row>
    <row r="268" spans="10:29">
      <c r="J268" s="63"/>
      <c r="W268" s="38">
        <f t="shared" si="28"/>
        <v>0</v>
      </c>
      <c r="X268" s="38">
        <v>0</v>
      </c>
      <c r="Y268" s="36"/>
      <c r="Z268" s="38">
        <f t="shared" si="29"/>
        <v>0</v>
      </c>
      <c r="AC268" s="29"/>
    </row>
    <row r="269" spans="10:29">
      <c r="J269" s="63"/>
      <c r="W269" s="38">
        <f t="shared" si="28"/>
        <v>0</v>
      </c>
      <c r="X269" s="38">
        <v>0</v>
      </c>
      <c r="Y269" s="36"/>
      <c r="Z269" s="38">
        <f t="shared" si="29"/>
        <v>0</v>
      </c>
      <c r="AC269" s="29"/>
    </row>
    <row r="270" spans="10:29">
      <c r="J270" s="63"/>
      <c r="W270" s="38">
        <f t="shared" si="28"/>
        <v>0</v>
      </c>
      <c r="X270" s="38">
        <v>0</v>
      </c>
      <c r="Y270" s="36"/>
      <c r="Z270" s="38">
        <f t="shared" si="29"/>
        <v>0</v>
      </c>
      <c r="AC270" s="29"/>
    </row>
    <row r="271" spans="10:29">
      <c r="J271" s="63"/>
      <c r="W271" s="38">
        <f t="shared" si="28"/>
        <v>0</v>
      </c>
      <c r="X271" s="38">
        <v>0</v>
      </c>
      <c r="Y271" s="36"/>
      <c r="Z271" s="38">
        <f t="shared" si="29"/>
        <v>0</v>
      </c>
      <c r="AC271" s="29"/>
    </row>
    <row r="272" spans="10:29">
      <c r="J272" s="63"/>
      <c r="W272" s="38">
        <f t="shared" si="28"/>
        <v>0</v>
      </c>
      <c r="X272" s="38">
        <v>0</v>
      </c>
      <c r="Y272" s="36"/>
      <c r="Z272" s="38">
        <f t="shared" si="29"/>
        <v>0</v>
      </c>
      <c r="AC272" s="29"/>
    </row>
    <row r="273" spans="10:29">
      <c r="J273" s="63"/>
      <c r="W273" s="38">
        <f t="shared" si="28"/>
        <v>0</v>
      </c>
      <c r="X273" s="38">
        <v>0</v>
      </c>
      <c r="Y273" s="36"/>
      <c r="Z273" s="38">
        <f t="shared" si="29"/>
        <v>0</v>
      </c>
      <c r="AC273" s="29"/>
    </row>
    <row r="274" spans="10:29">
      <c r="J274" s="63"/>
      <c r="W274" s="38">
        <f t="shared" si="28"/>
        <v>0</v>
      </c>
      <c r="X274" s="38">
        <v>0</v>
      </c>
      <c r="Y274" s="36"/>
      <c r="Z274" s="38">
        <f t="shared" si="29"/>
        <v>0</v>
      </c>
      <c r="AC274" s="29"/>
    </row>
    <row r="275" spans="10:29">
      <c r="J275" s="63"/>
      <c r="W275" s="38">
        <f t="shared" si="28"/>
        <v>0</v>
      </c>
      <c r="X275" s="38">
        <v>0</v>
      </c>
      <c r="Y275" s="36"/>
      <c r="Z275" s="38">
        <f t="shared" si="29"/>
        <v>0</v>
      </c>
      <c r="AC275" s="29"/>
    </row>
    <row r="276" spans="10:29">
      <c r="J276" s="63"/>
      <c r="W276" s="38">
        <f t="shared" si="28"/>
        <v>0</v>
      </c>
      <c r="X276" s="38">
        <v>0</v>
      </c>
      <c r="Y276" s="36"/>
      <c r="Z276" s="38">
        <f t="shared" si="29"/>
        <v>0</v>
      </c>
      <c r="AC276" s="29"/>
    </row>
    <row r="277" spans="10:29">
      <c r="J277" s="63"/>
      <c r="W277" s="38">
        <f t="shared" si="28"/>
        <v>0</v>
      </c>
      <c r="X277" s="38">
        <v>0</v>
      </c>
      <c r="Y277" s="36"/>
      <c r="Z277" s="38">
        <f t="shared" si="29"/>
        <v>0</v>
      </c>
      <c r="AC277" s="29"/>
    </row>
    <row r="278" spans="10:29">
      <c r="J278" s="63"/>
      <c r="W278" s="38">
        <f t="shared" si="28"/>
        <v>0</v>
      </c>
      <c r="X278" s="38">
        <v>0</v>
      </c>
      <c r="Y278" s="36"/>
      <c r="Z278" s="38">
        <f t="shared" si="29"/>
        <v>0</v>
      </c>
      <c r="AC278" s="29"/>
    </row>
    <row r="279" spans="10:29">
      <c r="J279" s="63"/>
      <c r="W279" s="38">
        <f t="shared" si="28"/>
        <v>0</v>
      </c>
      <c r="X279" s="38">
        <v>0</v>
      </c>
      <c r="Y279" s="36"/>
      <c r="Z279" s="38">
        <f t="shared" si="29"/>
        <v>0</v>
      </c>
      <c r="AC279" s="29"/>
    </row>
    <row r="280" spans="10:29">
      <c r="J280" s="63"/>
      <c r="W280" s="38">
        <f t="shared" si="28"/>
        <v>0</v>
      </c>
      <c r="X280" s="38">
        <v>0</v>
      </c>
      <c r="Y280" s="36"/>
      <c r="Z280" s="38">
        <f t="shared" si="29"/>
        <v>0</v>
      </c>
      <c r="AC280" s="29"/>
    </row>
    <row r="281" spans="10:29">
      <c r="J281" s="63"/>
      <c r="W281" s="38">
        <f t="shared" si="28"/>
        <v>0</v>
      </c>
      <c r="X281" s="38">
        <v>0</v>
      </c>
      <c r="Y281" s="36"/>
      <c r="Z281" s="38">
        <f t="shared" si="29"/>
        <v>0</v>
      </c>
      <c r="AC281" s="29"/>
    </row>
    <row r="282" spans="10:29">
      <c r="J282" s="63"/>
      <c r="W282" s="38">
        <f t="shared" si="28"/>
        <v>0</v>
      </c>
      <c r="X282" s="38">
        <v>0</v>
      </c>
      <c r="Y282" s="36"/>
      <c r="Z282" s="38">
        <f t="shared" si="29"/>
        <v>0</v>
      </c>
      <c r="AC282" s="29"/>
    </row>
    <row r="283" spans="10:29">
      <c r="J283" s="63"/>
      <c r="W283" s="38">
        <f t="shared" si="28"/>
        <v>0</v>
      </c>
      <c r="X283" s="38">
        <v>0</v>
      </c>
      <c r="Y283" s="36"/>
      <c r="Z283" s="38">
        <f t="shared" si="29"/>
        <v>0</v>
      </c>
      <c r="AC283" s="29"/>
    </row>
    <row r="284" spans="10:29">
      <c r="J284" s="63"/>
      <c r="W284" s="38">
        <f t="shared" si="28"/>
        <v>0</v>
      </c>
      <c r="X284" s="38">
        <v>0</v>
      </c>
      <c r="Y284" s="36"/>
      <c r="Z284" s="38">
        <f t="shared" si="29"/>
        <v>0</v>
      </c>
      <c r="AC284" s="29"/>
    </row>
    <row r="285" spans="10:29">
      <c r="J285" s="63"/>
      <c r="W285" s="38">
        <f t="shared" si="28"/>
        <v>0</v>
      </c>
      <c r="X285" s="38">
        <v>0</v>
      </c>
      <c r="Y285" s="36"/>
      <c r="Z285" s="38">
        <f t="shared" si="29"/>
        <v>0</v>
      </c>
      <c r="AC285" s="29"/>
    </row>
    <row r="286" spans="10:29">
      <c r="J286" s="63"/>
      <c r="W286" s="38">
        <f t="shared" si="28"/>
        <v>0</v>
      </c>
      <c r="X286" s="38">
        <v>0</v>
      </c>
      <c r="Y286" s="36"/>
      <c r="Z286" s="38">
        <f t="shared" si="29"/>
        <v>0</v>
      </c>
      <c r="AC286" s="29"/>
    </row>
    <row r="287" spans="10:29">
      <c r="J287" s="63"/>
      <c r="W287" s="38">
        <f t="shared" si="28"/>
        <v>0</v>
      </c>
      <c r="X287" s="38">
        <v>0</v>
      </c>
      <c r="Y287" s="36"/>
      <c r="Z287" s="38">
        <f t="shared" si="29"/>
        <v>0</v>
      </c>
      <c r="AC287" s="29"/>
    </row>
    <row r="288" spans="10:29">
      <c r="J288" s="63"/>
      <c r="W288" s="38">
        <f t="shared" si="28"/>
        <v>0</v>
      </c>
      <c r="X288" s="38">
        <v>0</v>
      </c>
      <c r="Y288" s="36"/>
      <c r="Z288" s="38">
        <f t="shared" si="29"/>
        <v>0</v>
      </c>
      <c r="AC288" s="29"/>
    </row>
    <row r="289" spans="10:29">
      <c r="J289" s="63"/>
      <c r="W289" s="38">
        <f t="shared" si="28"/>
        <v>0</v>
      </c>
      <c r="X289" s="38">
        <v>0</v>
      </c>
      <c r="Y289" s="36"/>
      <c r="Z289" s="38">
        <f t="shared" si="29"/>
        <v>0</v>
      </c>
      <c r="AC289" s="29"/>
    </row>
    <row r="290" spans="10:29">
      <c r="J290" s="63"/>
      <c r="W290" s="38">
        <f t="shared" si="28"/>
        <v>0</v>
      </c>
      <c r="X290" s="38">
        <v>0</v>
      </c>
      <c r="Y290" s="36"/>
      <c r="Z290" s="38">
        <f t="shared" si="29"/>
        <v>0</v>
      </c>
      <c r="AC290" s="29"/>
    </row>
    <row r="291" spans="10:29">
      <c r="J291" s="63"/>
      <c r="W291" s="38">
        <f t="shared" si="28"/>
        <v>0</v>
      </c>
      <c r="X291" s="38">
        <v>0</v>
      </c>
      <c r="Y291" s="36"/>
      <c r="Z291" s="38">
        <f t="shared" si="29"/>
        <v>0</v>
      </c>
      <c r="AC291" s="29"/>
    </row>
    <row r="292" spans="10:29">
      <c r="J292" s="63"/>
      <c r="W292" s="38">
        <f t="shared" si="28"/>
        <v>0</v>
      </c>
      <c r="X292" s="38">
        <v>0</v>
      </c>
      <c r="Y292" s="36"/>
      <c r="Z292" s="38">
        <f t="shared" si="29"/>
        <v>0</v>
      </c>
      <c r="AC292" s="29"/>
    </row>
    <row r="293" spans="10:29">
      <c r="J293" s="63"/>
      <c r="W293" s="38">
        <f t="shared" si="28"/>
        <v>0</v>
      </c>
      <c r="X293" s="38">
        <v>0</v>
      </c>
      <c r="Y293" s="36"/>
      <c r="Z293" s="38">
        <f t="shared" si="29"/>
        <v>0</v>
      </c>
      <c r="AC293" s="29"/>
    </row>
    <row r="294" spans="10:29">
      <c r="J294" s="63"/>
      <c r="W294" s="38">
        <f t="shared" si="28"/>
        <v>0</v>
      </c>
      <c r="X294" s="38">
        <v>0</v>
      </c>
      <c r="Y294" s="36"/>
      <c r="Z294" s="38">
        <f t="shared" si="29"/>
        <v>0</v>
      </c>
      <c r="AC294" s="29"/>
    </row>
    <row r="295" spans="10:29">
      <c r="J295" s="63"/>
      <c r="W295" s="38">
        <f t="shared" si="28"/>
        <v>0</v>
      </c>
      <c r="X295" s="38">
        <v>0</v>
      </c>
      <c r="Y295" s="36"/>
      <c r="Z295" s="38">
        <f t="shared" si="29"/>
        <v>0</v>
      </c>
      <c r="AC295" s="29"/>
    </row>
    <row r="296" spans="10:29">
      <c r="J296" s="63"/>
      <c r="W296" s="38">
        <f t="shared" si="28"/>
        <v>0</v>
      </c>
      <c r="X296" s="38">
        <v>0</v>
      </c>
      <c r="Y296" s="36"/>
      <c r="Z296" s="38">
        <f t="shared" si="29"/>
        <v>0</v>
      </c>
      <c r="AC296" s="29"/>
    </row>
    <row r="297" spans="10:29">
      <c r="J297" s="63"/>
      <c r="W297" s="38">
        <f t="shared" si="28"/>
        <v>0</v>
      </c>
      <c r="X297" s="38">
        <v>0</v>
      </c>
      <c r="Y297" s="36"/>
      <c r="Z297" s="38">
        <f t="shared" si="29"/>
        <v>0</v>
      </c>
      <c r="AC297" s="29"/>
    </row>
    <row r="298" spans="10:29">
      <c r="J298" s="63"/>
      <c r="W298" s="38">
        <f t="shared" si="28"/>
        <v>0</v>
      </c>
      <c r="X298" s="38">
        <v>0</v>
      </c>
      <c r="Y298" s="36"/>
      <c r="Z298" s="38">
        <f t="shared" si="29"/>
        <v>0</v>
      </c>
      <c r="AC298" s="29"/>
    </row>
    <row r="299" spans="10:29">
      <c r="J299" s="63"/>
      <c r="W299" s="38">
        <f t="shared" si="28"/>
        <v>0</v>
      </c>
      <c r="X299" s="38">
        <v>0</v>
      </c>
      <c r="Y299" s="36"/>
      <c r="Z299" s="38">
        <f t="shared" si="29"/>
        <v>0</v>
      </c>
      <c r="AC299" s="29"/>
    </row>
    <row r="300" spans="10:29">
      <c r="J300" s="63"/>
      <c r="W300" s="38">
        <f t="shared" si="28"/>
        <v>0</v>
      </c>
      <c r="X300" s="38">
        <v>0</v>
      </c>
      <c r="Y300" s="36"/>
      <c r="Z300" s="38">
        <f t="shared" si="29"/>
        <v>0</v>
      </c>
      <c r="AC300" s="29"/>
    </row>
    <row r="301" spans="10:29">
      <c r="J301" s="63"/>
      <c r="W301" s="38">
        <f t="shared" si="28"/>
        <v>0</v>
      </c>
      <c r="X301" s="38">
        <v>0</v>
      </c>
      <c r="Y301" s="36"/>
      <c r="Z301" s="38">
        <f t="shared" si="29"/>
        <v>0</v>
      </c>
      <c r="AC301" s="29"/>
    </row>
    <row r="302" spans="10:29">
      <c r="J302" s="63"/>
      <c r="W302" s="38">
        <f t="shared" si="28"/>
        <v>0</v>
      </c>
      <c r="X302" s="38">
        <v>0</v>
      </c>
      <c r="Y302" s="36"/>
      <c r="Z302" s="38">
        <f t="shared" si="29"/>
        <v>0</v>
      </c>
      <c r="AC302" s="29"/>
    </row>
    <row r="303" spans="10:29">
      <c r="J303" s="63"/>
      <c r="W303" s="38">
        <f t="shared" si="28"/>
        <v>0</v>
      </c>
      <c r="X303" s="38">
        <v>0</v>
      </c>
      <c r="Y303" s="36"/>
      <c r="Z303" s="38">
        <f t="shared" si="29"/>
        <v>0</v>
      </c>
      <c r="AC303" s="29"/>
    </row>
    <row r="304" spans="10:29">
      <c r="J304" s="63"/>
      <c r="W304" s="38">
        <f t="shared" si="28"/>
        <v>0</v>
      </c>
      <c r="X304" s="38">
        <v>0</v>
      </c>
      <c r="Y304" s="36"/>
      <c r="Z304" s="38">
        <f t="shared" si="29"/>
        <v>0</v>
      </c>
      <c r="AC304" s="29"/>
    </row>
    <row r="305" spans="10:29">
      <c r="J305" s="63"/>
      <c r="W305" s="38">
        <f t="shared" si="28"/>
        <v>0</v>
      </c>
      <c r="X305" s="38">
        <v>0</v>
      </c>
      <c r="Y305" s="36"/>
      <c r="Z305" s="38">
        <f t="shared" si="29"/>
        <v>0</v>
      </c>
      <c r="AC305" s="29"/>
    </row>
    <row r="306" spans="10:29">
      <c r="J306" s="63"/>
      <c r="W306" s="38">
        <f t="shared" si="28"/>
        <v>0</v>
      </c>
      <c r="X306" s="38">
        <v>0</v>
      </c>
      <c r="Y306" s="36"/>
      <c r="Z306" s="38">
        <f t="shared" si="29"/>
        <v>0</v>
      </c>
      <c r="AC306" s="29"/>
    </row>
    <row r="307" spans="10:29">
      <c r="J307" s="63"/>
      <c r="W307" s="38">
        <f t="shared" si="28"/>
        <v>0</v>
      </c>
      <c r="X307" s="38">
        <v>0</v>
      </c>
      <c r="Y307" s="36"/>
      <c r="Z307" s="38">
        <f t="shared" si="29"/>
        <v>0</v>
      </c>
      <c r="AC307" s="29"/>
    </row>
    <row r="308" spans="10:29">
      <c r="J308" s="63"/>
      <c r="W308" s="38">
        <f t="shared" si="28"/>
        <v>0</v>
      </c>
      <c r="X308" s="38">
        <v>0</v>
      </c>
      <c r="Y308" s="36"/>
      <c r="Z308" s="38">
        <f t="shared" si="29"/>
        <v>0</v>
      </c>
      <c r="AC308" s="29"/>
    </row>
    <row r="309" spans="10:29">
      <c r="J309" s="63"/>
      <c r="W309" s="38">
        <f t="shared" si="28"/>
        <v>0</v>
      </c>
      <c r="X309" s="38">
        <v>0</v>
      </c>
      <c r="Y309" s="36"/>
      <c r="Z309" s="38">
        <f t="shared" si="29"/>
        <v>0</v>
      </c>
      <c r="AC309" s="29"/>
    </row>
    <row r="310" spans="10:29">
      <c r="J310" s="63"/>
      <c r="W310" s="38">
        <f t="shared" si="28"/>
        <v>0</v>
      </c>
      <c r="X310" s="38">
        <v>0</v>
      </c>
      <c r="Y310" s="36"/>
      <c r="Z310" s="38">
        <f t="shared" si="29"/>
        <v>0</v>
      </c>
      <c r="AC310" s="29"/>
    </row>
    <row r="311" spans="10:29">
      <c r="J311" s="63"/>
      <c r="W311" s="38">
        <f t="shared" si="28"/>
        <v>0</v>
      </c>
      <c r="X311" s="38">
        <v>0</v>
      </c>
      <c r="Y311" s="36"/>
      <c r="Z311" s="38">
        <f t="shared" si="29"/>
        <v>0</v>
      </c>
      <c r="AC311" s="29"/>
    </row>
    <row r="312" spans="10:29">
      <c r="J312" s="63"/>
      <c r="W312" s="38">
        <f t="shared" si="28"/>
        <v>0</v>
      </c>
      <c r="X312" s="38">
        <v>0</v>
      </c>
      <c r="Y312" s="36"/>
      <c r="Z312" s="38">
        <f t="shared" si="29"/>
        <v>0</v>
      </c>
      <c r="AC312" s="29"/>
    </row>
    <row r="313" spans="10:29">
      <c r="J313" s="63"/>
      <c r="W313" s="38">
        <f t="shared" si="28"/>
        <v>0</v>
      </c>
      <c r="X313" s="38">
        <v>0</v>
      </c>
      <c r="Y313" s="36"/>
      <c r="Z313" s="38">
        <f t="shared" si="29"/>
        <v>0</v>
      </c>
      <c r="AC313" s="29"/>
    </row>
    <row r="314" spans="10:29">
      <c r="J314" s="63"/>
      <c r="W314" s="38">
        <f t="shared" si="28"/>
        <v>0</v>
      </c>
      <c r="X314" s="38">
        <v>0</v>
      </c>
      <c r="Y314" s="36"/>
      <c r="Z314" s="38">
        <f t="shared" si="29"/>
        <v>0</v>
      </c>
      <c r="AC314" s="29"/>
    </row>
    <row r="315" spans="10:29">
      <c r="J315" s="63"/>
      <c r="W315" s="38">
        <f t="shared" si="28"/>
        <v>0</v>
      </c>
      <c r="X315" s="38">
        <v>0</v>
      </c>
      <c r="Y315" s="36"/>
      <c r="Z315" s="38">
        <f t="shared" si="29"/>
        <v>0</v>
      </c>
      <c r="AC315" s="29"/>
    </row>
    <row r="316" spans="10:29">
      <c r="J316" s="63"/>
      <c r="W316" s="38">
        <f t="shared" si="28"/>
        <v>0</v>
      </c>
      <c r="X316" s="38">
        <v>0</v>
      </c>
      <c r="Y316" s="36"/>
      <c r="Z316" s="38">
        <f t="shared" si="29"/>
        <v>0</v>
      </c>
      <c r="AC316" s="29"/>
    </row>
    <row r="317" spans="10:29">
      <c r="J317" s="63"/>
      <c r="W317" s="38">
        <f t="shared" si="28"/>
        <v>0</v>
      </c>
      <c r="X317" s="38">
        <v>0</v>
      </c>
      <c r="Y317" s="36"/>
      <c r="Z317" s="38">
        <f t="shared" si="29"/>
        <v>0</v>
      </c>
      <c r="AC317" s="29"/>
    </row>
    <row r="318" spans="10:29">
      <c r="J318" s="63"/>
      <c r="W318" s="38">
        <f t="shared" si="28"/>
        <v>0</v>
      </c>
      <c r="X318" s="38">
        <v>0</v>
      </c>
      <c r="Y318" s="36"/>
      <c r="Z318" s="38">
        <f t="shared" si="29"/>
        <v>0</v>
      </c>
      <c r="AC318" s="29"/>
    </row>
    <row r="319" spans="10:29">
      <c r="J319" s="63"/>
      <c r="W319" s="38">
        <f t="shared" si="28"/>
        <v>0</v>
      </c>
      <c r="X319" s="38">
        <v>0</v>
      </c>
      <c r="Y319" s="36"/>
      <c r="Z319" s="38">
        <f t="shared" si="29"/>
        <v>0</v>
      </c>
      <c r="AC319" s="29"/>
    </row>
    <row r="320" spans="10:29">
      <c r="J320" s="63"/>
      <c r="W320" s="38">
        <f t="shared" si="28"/>
        <v>0</v>
      </c>
      <c r="X320" s="38">
        <v>0</v>
      </c>
      <c r="Y320" s="36"/>
      <c r="Z320" s="38">
        <f t="shared" si="29"/>
        <v>0</v>
      </c>
      <c r="AC320" s="29"/>
    </row>
    <row r="321" spans="10:29">
      <c r="J321" s="63"/>
      <c r="W321" s="38">
        <f t="shared" si="28"/>
        <v>0</v>
      </c>
      <c r="X321" s="38">
        <v>0</v>
      </c>
      <c r="Y321" s="36"/>
      <c r="Z321" s="38">
        <f t="shared" si="29"/>
        <v>0</v>
      </c>
      <c r="AC321" s="29"/>
    </row>
    <row r="322" spans="10:29">
      <c r="J322" s="63"/>
      <c r="W322" s="38">
        <f t="shared" si="28"/>
        <v>0</v>
      </c>
      <c r="X322" s="38">
        <v>0</v>
      </c>
      <c r="Y322" s="36"/>
      <c r="Z322" s="38">
        <f t="shared" si="29"/>
        <v>0</v>
      </c>
      <c r="AC322" s="29"/>
    </row>
    <row r="323" spans="10:29">
      <c r="J323" s="63"/>
      <c r="W323" s="38">
        <f t="shared" si="28"/>
        <v>0</v>
      </c>
      <c r="X323" s="38">
        <v>0</v>
      </c>
      <c r="Y323" s="36"/>
      <c r="Z323" s="38">
        <f t="shared" si="29"/>
        <v>0</v>
      </c>
      <c r="AC323" s="29"/>
    </row>
    <row r="324" spans="10:29">
      <c r="J324" s="63"/>
      <c r="W324" s="38">
        <f t="shared" si="28"/>
        <v>0</v>
      </c>
      <c r="X324" s="38">
        <v>0</v>
      </c>
      <c r="Y324" s="36"/>
      <c r="Z324" s="38">
        <f t="shared" si="29"/>
        <v>0</v>
      </c>
      <c r="AC324" s="29"/>
    </row>
    <row r="325" spans="10:29">
      <c r="J325" s="63"/>
      <c r="W325" s="38">
        <f t="shared" ref="W325:W388" si="30">O325*3%</f>
        <v>0</v>
      </c>
      <c r="X325" s="38">
        <v>0</v>
      </c>
      <c r="Y325" s="36"/>
      <c r="Z325" s="38">
        <f t="shared" ref="Z325:Z388" si="31">IF(O325=V325,X325-W325,O325-V325-W325)</f>
        <v>0</v>
      </c>
      <c r="AC325" s="29"/>
    </row>
    <row r="326" spans="10:29">
      <c r="J326" s="63"/>
      <c r="W326" s="38">
        <f t="shared" si="30"/>
        <v>0</v>
      </c>
      <c r="X326" s="38">
        <v>0</v>
      </c>
      <c r="Y326" s="36"/>
      <c r="Z326" s="38">
        <f t="shared" si="31"/>
        <v>0</v>
      </c>
      <c r="AC326" s="29"/>
    </row>
    <row r="327" spans="10:29">
      <c r="J327" s="63"/>
      <c r="W327" s="38">
        <f t="shared" si="30"/>
        <v>0</v>
      </c>
      <c r="X327" s="38">
        <v>0</v>
      </c>
      <c r="Y327" s="36"/>
      <c r="Z327" s="38">
        <f t="shared" si="31"/>
        <v>0</v>
      </c>
      <c r="AC327" s="29"/>
    </row>
    <row r="328" spans="10:29">
      <c r="J328" s="63"/>
      <c r="W328" s="38">
        <f t="shared" si="30"/>
        <v>0</v>
      </c>
      <c r="X328" s="38">
        <v>0</v>
      </c>
      <c r="Y328" s="36"/>
      <c r="Z328" s="38">
        <f t="shared" si="31"/>
        <v>0</v>
      </c>
      <c r="AC328" s="29"/>
    </row>
    <row r="329" spans="10:29">
      <c r="J329" s="63"/>
      <c r="W329" s="38">
        <f t="shared" si="30"/>
        <v>0</v>
      </c>
      <c r="X329" s="38">
        <v>0</v>
      </c>
      <c r="Y329" s="36"/>
      <c r="Z329" s="38">
        <f t="shared" si="31"/>
        <v>0</v>
      </c>
      <c r="AC329" s="29"/>
    </row>
    <row r="330" spans="10:29">
      <c r="J330" s="63"/>
      <c r="W330" s="38">
        <f t="shared" si="30"/>
        <v>0</v>
      </c>
      <c r="X330" s="38">
        <v>0</v>
      </c>
      <c r="Y330" s="36"/>
      <c r="Z330" s="38">
        <f t="shared" si="31"/>
        <v>0</v>
      </c>
      <c r="AC330" s="29"/>
    </row>
    <row r="331" spans="10:29">
      <c r="J331" s="63"/>
      <c r="W331" s="38">
        <f t="shared" si="30"/>
        <v>0</v>
      </c>
      <c r="X331" s="38">
        <v>0</v>
      </c>
      <c r="Y331" s="36"/>
      <c r="Z331" s="38">
        <f t="shared" si="31"/>
        <v>0</v>
      </c>
      <c r="AC331" s="29"/>
    </row>
    <row r="332" spans="10:29">
      <c r="J332" s="63"/>
      <c r="W332" s="38">
        <f t="shared" si="30"/>
        <v>0</v>
      </c>
      <c r="X332" s="38">
        <v>0</v>
      </c>
      <c r="Y332" s="36"/>
      <c r="Z332" s="38">
        <f t="shared" si="31"/>
        <v>0</v>
      </c>
      <c r="AC332" s="29"/>
    </row>
    <row r="333" spans="10:29">
      <c r="J333" s="63"/>
      <c r="W333" s="38">
        <f t="shared" si="30"/>
        <v>0</v>
      </c>
      <c r="X333" s="38">
        <v>0</v>
      </c>
      <c r="Y333" s="36"/>
      <c r="Z333" s="38">
        <f t="shared" si="31"/>
        <v>0</v>
      </c>
      <c r="AC333" s="29"/>
    </row>
    <row r="334" spans="10:29">
      <c r="J334" s="63"/>
      <c r="W334" s="38">
        <f t="shared" si="30"/>
        <v>0</v>
      </c>
      <c r="X334" s="38">
        <v>0</v>
      </c>
      <c r="Y334" s="36"/>
      <c r="Z334" s="38">
        <f t="shared" si="31"/>
        <v>0</v>
      </c>
      <c r="AC334" s="29"/>
    </row>
    <row r="335" spans="10:29">
      <c r="J335" s="63"/>
      <c r="W335" s="38">
        <f t="shared" si="30"/>
        <v>0</v>
      </c>
      <c r="X335" s="38">
        <v>0</v>
      </c>
      <c r="Y335" s="36"/>
      <c r="Z335" s="38">
        <f t="shared" si="31"/>
        <v>0</v>
      </c>
      <c r="AC335" s="29"/>
    </row>
    <row r="336" spans="10:29">
      <c r="J336" s="63"/>
      <c r="W336" s="38">
        <f t="shared" si="30"/>
        <v>0</v>
      </c>
      <c r="X336" s="38">
        <v>0</v>
      </c>
      <c r="Y336" s="36"/>
      <c r="Z336" s="38">
        <f t="shared" si="31"/>
        <v>0</v>
      </c>
      <c r="AC336" s="29"/>
    </row>
    <row r="337" spans="10:29">
      <c r="J337" s="63"/>
      <c r="W337" s="38">
        <f t="shared" si="30"/>
        <v>0</v>
      </c>
      <c r="X337" s="38">
        <v>0</v>
      </c>
      <c r="Y337" s="36"/>
      <c r="Z337" s="38">
        <f t="shared" si="31"/>
        <v>0</v>
      </c>
      <c r="AC337" s="29"/>
    </row>
    <row r="338" spans="10:29">
      <c r="J338" s="63"/>
      <c r="W338" s="38">
        <f t="shared" si="30"/>
        <v>0</v>
      </c>
      <c r="X338" s="38">
        <v>0</v>
      </c>
      <c r="Y338" s="36"/>
      <c r="Z338" s="38">
        <f t="shared" si="31"/>
        <v>0</v>
      </c>
      <c r="AC338" s="29"/>
    </row>
    <row r="339" spans="10:29">
      <c r="J339" s="63"/>
      <c r="W339" s="38">
        <f t="shared" si="30"/>
        <v>0</v>
      </c>
      <c r="X339" s="38">
        <v>0</v>
      </c>
      <c r="Y339" s="36"/>
      <c r="Z339" s="38">
        <f t="shared" si="31"/>
        <v>0</v>
      </c>
      <c r="AC339" s="29"/>
    </row>
    <row r="340" spans="10:29">
      <c r="J340" s="63"/>
      <c r="W340" s="38">
        <f t="shared" si="30"/>
        <v>0</v>
      </c>
      <c r="X340" s="38">
        <v>0</v>
      </c>
      <c r="Y340" s="36"/>
      <c r="Z340" s="38">
        <f t="shared" si="31"/>
        <v>0</v>
      </c>
      <c r="AC340" s="29"/>
    </row>
    <row r="341" spans="10:29">
      <c r="J341" s="63"/>
      <c r="W341" s="38">
        <f t="shared" si="30"/>
        <v>0</v>
      </c>
      <c r="X341" s="38">
        <v>0</v>
      </c>
      <c r="Y341" s="36"/>
      <c r="Z341" s="38">
        <f t="shared" si="31"/>
        <v>0</v>
      </c>
      <c r="AC341" s="29"/>
    </row>
    <row r="342" spans="10:29">
      <c r="J342" s="63"/>
      <c r="W342" s="38">
        <f t="shared" si="30"/>
        <v>0</v>
      </c>
      <c r="X342" s="38">
        <v>0</v>
      </c>
      <c r="Y342" s="36"/>
      <c r="Z342" s="38">
        <f t="shared" si="31"/>
        <v>0</v>
      </c>
      <c r="AC342" s="29"/>
    </row>
    <row r="343" spans="10:29">
      <c r="J343" s="63"/>
      <c r="W343" s="38">
        <f t="shared" si="30"/>
        <v>0</v>
      </c>
      <c r="X343" s="38">
        <v>0</v>
      </c>
      <c r="Y343" s="36"/>
      <c r="Z343" s="38">
        <f t="shared" si="31"/>
        <v>0</v>
      </c>
      <c r="AC343" s="29"/>
    </row>
    <row r="344" spans="10:29">
      <c r="J344" s="63"/>
      <c r="W344" s="38">
        <f t="shared" si="30"/>
        <v>0</v>
      </c>
      <c r="X344" s="38">
        <v>0</v>
      </c>
      <c r="Y344" s="36"/>
      <c r="Z344" s="38">
        <f t="shared" si="31"/>
        <v>0</v>
      </c>
      <c r="AC344" s="29"/>
    </row>
    <row r="345" spans="10:29">
      <c r="J345" s="63"/>
      <c r="W345" s="38">
        <f t="shared" si="30"/>
        <v>0</v>
      </c>
      <c r="X345" s="38">
        <v>0</v>
      </c>
      <c r="Y345" s="36"/>
      <c r="Z345" s="38">
        <f t="shared" si="31"/>
        <v>0</v>
      </c>
      <c r="AC345" s="29"/>
    </row>
    <row r="346" spans="10:29">
      <c r="J346" s="63"/>
      <c r="W346" s="38">
        <f t="shared" si="30"/>
        <v>0</v>
      </c>
      <c r="X346" s="38">
        <v>0</v>
      </c>
      <c r="Y346" s="36"/>
      <c r="Z346" s="38">
        <f t="shared" si="31"/>
        <v>0</v>
      </c>
      <c r="AC346" s="29"/>
    </row>
    <row r="347" spans="10:29">
      <c r="J347" s="63"/>
      <c r="W347" s="38">
        <f t="shared" si="30"/>
        <v>0</v>
      </c>
      <c r="X347" s="38">
        <v>0</v>
      </c>
      <c r="Y347" s="36"/>
      <c r="Z347" s="38">
        <f t="shared" si="31"/>
        <v>0</v>
      </c>
      <c r="AC347" s="29"/>
    </row>
    <row r="348" spans="10:29">
      <c r="J348" s="63"/>
      <c r="W348" s="38">
        <f t="shared" si="30"/>
        <v>0</v>
      </c>
      <c r="X348" s="38">
        <v>0</v>
      </c>
      <c r="Y348" s="36"/>
      <c r="Z348" s="38">
        <f t="shared" si="31"/>
        <v>0</v>
      </c>
      <c r="AC348" s="29"/>
    </row>
    <row r="349" spans="10:29">
      <c r="J349" s="63"/>
      <c r="W349" s="38">
        <f t="shared" si="30"/>
        <v>0</v>
      </c>
      <c r="X349" s="38">
        <v>0</v>
      </c>
      <c r="Y349" s="36"/>
      <c r="Z349" s="38">
        <f t="shared" si="31"/>
        <v>0</v>
      </c>
      <c r="AC349" s="29"/>
    </row>
    <row r="350" spans="10:29">
      <c r="J350" s="63"/>
      <c r="W350" s="38">
        <f t="shared" si="30"/>
        <v>0</v>
      </c>
      <c r="X350" s="38">
        <v>0</v>
      </c>
      <c r="Y350" s="36"/>
      <c r="Z350" s="38">
        <f t="shared" si="31"/>
        <v>0</v>
      </c>
      <c r="AC350" s="29"/>
    </row>
    <row r="351" spans="10:29">
      <c r="J351" s="63"/>
      <c r="W351" s="38">
        <f t="shared" si="30"/>
        <v>0</v>
      </c>
      <c r="X351" s="38">
        <v>0</v>
      </c>
      <c r="Y351" s="36"/>
      <c r="Z351" s="38">
        <f t="shared" si="31"/>
        <v>0</v>
      </c>
      <c r="AC351" s="29"/>
    </row>
    <row r="352" spans="10:29">
      <c r="J352" s="63"/>
      <c r="W352" s="38">
        <f t="shared" si="30"/>
        <v>0</v>
      </c>
      <c r="X352" s="38">
        <v>0</v>
      </c>
      <c r="Y352" s="36"/>
      <c r="Z352" s="38">
        <f t="shared" si="31"/>
        <v>0</v>
      </c>
      <c r="AC352" s="29"/>
    </row>
    <row r="353" spans="10:29">
      <c r="J353" s="63"/>
      <c r="W353" s="38">
        <f t="shared" si="30"/>
        <v>0</v>
      </c>
      <c r="X353" s="38">
        <v>0</v>
      </c>
      <c r="Y353" s="36"/>
      <c r="Z353" s="38">
        <f t="shared" si="31"/>
        <v>0</v>
      </c>
      <c r="AC353" s="29"/>
    </row>
    <row r="354" spans="10:29">
      <c r="J354" s="63"/>
      <c r="W354" s="38">
        <f t="shared" si="30"/>
        <v>0</v>
      </c>
      <c r="X354" s="38">
        <v>0</v>
      </c>
      <c r="Y354" s="36"/>
      <c r="Z354" s="38">
        <f t="shared" si="31"/>
        <v>0</v>
      </c>
      <c r="AC354" s="29"/>
    </row>
    <row r="355" spans="10:29">
      <c r="J355" s="63"/>
      <c r="W355" s="38">
        <f t="shared" si="30"/>
        <v>0</v>
      </c>
      <c r="X355" s="38">
        <v>0</v>
      </c>
      <c r="Y355" s="36"/>
      <c r="Z355" s="38">
        <f t="shared" si="31"/>
        <v>0</v>
      </c>
      <c r="AC355" s="29"/>
    </row>
    <row r="356" spans="10:29">
      <c r="J356" s="63"/>
      <c r="W356" s="38">
        <f t="shared" si="30"/>
        <v>0</v>
      </c>
      <c r="X356" s="38">
        <v>0</v>
      </c>
      <c r="Y356" s="36"/>
      <c r="Z356" s="38">
        <f t="shared" si="31"/>
        <v>0</v>
      </c>
      <c r="AC356" s="29"/>
    </row>
    <row r="357" spans="10:29">
      <c r="J357" s="63"/>
      <c r="W357" s="38">
        <f t="shared" si="30"/>
        <v>0</v>
      </c>
      <c r="X357" s="38">
        <v>0</v>
      </c>
      <c r="Y357" s="36"/>
      <c r="Z357" s="38">
        <f t="shared" si="31"/>
        <v>0</v>
      </c>
      <c r="AC357" s="29"/>
    </row>
    <row r="358" spans="10:29">
      <c r="J358" s="63"/>
      <c r="W358" s="38">
        <f t="shared" si="30"/>
        <v>0</v>
      </c>
      <c r="X358" s="38">
        <v>0</v>
      </c>
      <c r="Y358" s="36"/>
      <c r="Z358" s="38">
        <f t="shared" si="31"/>
        <v>0</v>
      </c>
      <c r="AC358" s="29"/>
    </row>
    <row r="359" spans="10:29">
      <c r="J359" s="63"/>
      <c r="W359" s="38">
        <f t="shared" si="30"/>
        <v>0</v>
      </c>
      <c r="X359" s="38">
        <v>0</v>
      </c>
      <c r="Y359" s="36"/>
      <c r="Z359" s="38">
        <f t="shared" si="31"/>
        <v>0</v>
      </c>
      <c r="AC359" s="29"/>
    </row>
    <row r="360" spans="10:29">
      <c r="J360" s="63"/>
      <c r="W360" s="38">
        <f t="shared" si="30"/>
        <v>0</v>
      </c>
      <c r="X360" s="38">
        <v>0</v>
      </c>
      <c r="Y360" s="36"/>
      <c r="Z360" s="38">
        <f t="shared" si="31"/>
        <v>0</v>
      </c>
      <c r="AC360" s="29"/>
    </row>
    <row r="361" spans="10:29">
      <c r="J361" s="63"/>
      <c r="W361" s="38">
        <f t="shared" si="30"/>
        <v>0</v>
      </c>
      <c r="X361" s="38">
        <v>0</v>
      </c>
      <c r="Y361" s="36"/>
      <c r="Z361" s="38">
        <f t="shared" si="31"/>
        <v>0</v>
      </c>
      <c r="AC361" s="29"/>
    </row>
    <row r="362" spans="10:29">
      <c r="J362" s="63"/>
      <c r="W362" s="38">
        <f t="shared" si="30"/>
        <v>0</v>
      </c>
      <c r="X362" s="38">
        <v>0</v>
      </c>
      <c r="Y362" s="36"/>
      <c r="Z362" s="38">
        <f t="shared" si="31"/>
        <v>0</v>
      </c>
      <c r="AC362" s="29"/>
    </row>
    <row r="363" spans="10:29">
      <c r="J363" s="63"/>
      <c r="W363" s="38">
        <f t="shared" si="30"/>
        <v>0</v>
      </c>
      <c r="X363" s="38">
        <v>0</v>
      </c>
      <c r="Y363" s="36"/>
      <c r="Z363" s="38">
        <f t="shared" si="31"/>
        <v>0</v>
      </c>
      <c r="AC363" s="29"/>
    </row>
    <row r="364" spans="10:29">
      <c r="J364" s="63"/>
      <c r="W364" s="38">
        <f t="shared" si="30"/>
        <v>0</v>
      </c>
      <c r="X364" s="38">
        <v>0</v>
      </c>
      <c r="Y364" s="36"/>
      <c r="Z364" s="38">
        <f t="shared" si="31"/>
        <v>0</v>
      </c>
      <c r="AC364" s="29"/>
    </row>
    <row r="365" spans="10:29">
      <c r="J365" s="63"/>
      <c r="W365" s="38">
        <f t="shared" si="30"/>
        <v>0</v>
      </c>
      <c r="X365" s="38">
        <v>0</v>
      </c>
      <c r="Y365" s="36"/>
      <c r="Z365" s="38">
        <f t="shared" si="31"/>
        <v>0</v>
      </c>
      <c r="AC365" s="29"/>
    </row>
    <row r="366" spans="10:29">
      <c r="J366" s="63"/>
      <c r="W366" s="38">
        <f t="shared" si="30"/>
        <v>0</v>
      </c>
      <c r="X366" s="38">
        <v>0</v>
      </c>
      <c r="Y366" s="36"/>
      <c r="Z366" s="38">
        <f t="shared" si="31"/>
        <v>0</v>
      </c>
      <c r="AC366" s="29"/>
    </row>
    <row r="367" spans="10:29">
      <c r="J367" s="63"/>
      <c r="W367" s="38">
        <f t="shared" si="30"/>
        <v>0</v>
      </c>
      <c r="X367" s="38">
        <v>0</v>
      </c>
      <c r="Y367" s="36"/>
      <c r="Z367" s="38">
        <f t="shared" si="31"/>
        <v>0</v>
      </c>
      <c r="AC367" s="29"/>
    </row>
    <row r="368" spans="10:29">
      <c r="J368" s="63"/>
      <c r="W368" s="38">
        <f t="shared" si="30"/>
        <v>0</v>
      </c>
      <c r="X368" s="38">
        <v>0</v>
      </c>
      <c r="Y368" s="36"/>
      <c r="Z368" s="38">
        <f t="shared" si="31"/>
        <v>0</v>
      </c>
      <c r="AC368" s="29"/>
    </row>
    <row r="369" spans="10:29">
      <c r="J369" s="63"/>
      <c r="W369" s="38">
        <f t="shared" si="30"/>
        <v>0</v>
      </c>
      <c r="X369" s="38">
        <v>0</v>
      </c>
      <c r="Y369" s="36"/>
      <c r="Z369" s="38">
        <f t="shared" si="31"/>
        <v>0</v>
      </c>
      <c r="AC369" s="29"/>
    </row>
    <row r="370" spans="10:29">
      <c r="J370" s="63"/>
      <c r="W370" s="38">
        <f t="shared" si="30"/>
        <v>0</v>
      </c>
      <c r="X370" s="38">
        <v>0</v>
      </c>
      <c r="Y370" s="36"/>
      <c r="Z370" s="38">
        <f t="shared" si="31"/>
        <v>0</v>
      </c>
      <c r="AC370" s="29"/>
    </row>
    <row r="371" spans="10:29">
      <c r="J371" s="63"/>
      <c r="W371" s="38">
        <f t="shared" si="30"/>
        <v>0</v>
      </c>
      <c r="X371" s="38">
        <v>0</v>
      </c>
      <c r="Y371" s="36"/>
      <c r="Z371" s="38">
        <f t="shared" si="31"/>
        <v>0</v>
      </c>
      <c r="AC371" s="29"/>
    </row>
    <row r="372" spans="10:29">
      <c r="J372" s="63"/>
      <c r="W372" s="38">
        <f t="shared" si="30"/>
        <v>0</v>
      </c>
      <c r="X372" s="38">
        <v>0</v>
      </c>
      <c r="Y372" s="36"/>
      <c r="Z372" s="38">
        <f t="shared" si="31"/>
        <v>0</v>
      </c>
      <c r="AC372" s="29"/>
    </row>
    <row r="373" spans="10:29">
      <c r="J373" s="63"/>
      <c r="W373" s="38">
        <f t="shared" si="30"/>
        <v>0</v>
      </c>
      <c r="X373" s="38">
        <v>0</v>
      </c>
      <c r="Y373" s="36"/>
      <c r="Z373" s="38">
        <f t="shared" si="31"/>
        <v>0</v>
      </c>
      <c r="AC373" s="29"/>
    </row>
    <row r="374" spans="10:29">
      <c r="J374" s="63"/>
      <c r="W374" s="38">
        <f t="shared" si="30"/>
        <v>0</v>
      </c>
      <c r="X374" s="38">
        <v>0</v>
      </c>
      <c r="Y374" s="36"/>
      <c r="Z374" s="38">
        <f t="shared" si="31"/>
        <v>0</v>
      </c>
      <c r="AC374" s="29"/>
    </row>
    <row r="375" spans="10:29">
      <c r="J375" s="63"/>
      <c r="W375" s="38">
        <f t="shared" si="30"/>
        <v>0</v>
      </c>
      <c r="X375" s="38">
        <v>0</v>
      </c>
      <c r="Y375" s="36"/>
      <c r="Z375" s="38">
        <f t="shared" si="31"/>
        <v>0</v>
      </c>
      <c r="AC375" s="29"/>
    </row>
    <row r="376" spans="10:29">
      <c r="J376" s="63"/>
      <c r="W376" s="38">
        <f t="shared" si="30"/>
        <v>0</v>
      </c>
      <c r="X376" s="38">
        <v>0</v>
      </c>
      <c r="Y376" s="36"/>
      <c r="Z376" s="38">
        <f t="shared" si="31"/>
        <v>0</v>
      </c>
      <c r="AC376" s="29"/>
    </row>
    <row r="377" spans="10:29">
      <c r="J377" s="63"/>
      <c r="W377" s="38">
        <f t="shared" si="30"/>
        <v>0</v>
      </c>
      <c r="X377" s="38">
        <v>0</v>
      </c>
      <c r="Y377" s="36"/>
      <c r="Z377" s="38">
        <f t="shared" si="31"/>
        <v>0</v>
      </c>
      <c r="AC377" s="29"/>
    </row>
    <row r="378" spans="10:29">
      <c r="J378" s="63"/>
      <c r="W378" s="38">
        <f t="shared" si="30"/>
        <v>0</v>
      </c>
      <c r="X378" s="38">
        <v>0</v>
      </c>
      <c r="Y378" s="36"/>
      <c r="Z378" s="38">
        <f t="shared" si="31"/>
        <v>0</v>
      </c>
      <c r="AC378" s="29"/>
    </row>
    <row r="379" spans="10:29">
      <c r="J379" s="63"/>
      <c r="W379" s="38">
        <f t="shared" si="30"/>
        <v>0</v>
      </c>
      <c r="X379" s="38">
        <v>0</v>
      </c>
      <c r="Y379" s="36"/>
      <c r="Z379" s="38">
        <f t="shared" si="31"/>
        <v>0</v>
      </c>
      <c r="AC379" s="29"/>
    </row>
    <row r="380" spans="10:29">
      <c r="J380" s="63"/>
      <c r="W380" s="38">
        <f t="shared" si="30"/>
        <v>0</v>
      </c>
      <c r="X380" s="38">
        <v>0</v>
      </c>
      <c r="Y380" s="36"/>
      <c r="Z380" s="38">
        <f t="shared" si="31"/>
        <v>0</v>
      </c>
      <c r="AC380" s="29"/>
    </row>
    <row r="381" spans="10:29">
      <c r="J381" s="63"/>
      <c r="W381" s="38">
        <f t="shared" si="30"/>
        <v>0</v>
      </c>
      <c r="X381" s="38">
        <v>0</v>
      </c>
      <c r="Y381" s="36"/>
      <c r="Z381" s="38">
        <f t="shared" si="31"/>
        <v>0</v>
      </c>
      <c r="AC381" s="29"/>
    </row>
    <row r="382" spans="10:29">
      <c r="J382" s="63"/>
      <c r="W382" s="38">
        <f t="shared" si="30"/>
        <v>0</v>
      </c>
      <c r="X382" s="38">
        <v>0</v>
      </c>
      <c r="Y382" s="36"/>
      <c r="Z382" s="38">
        <f t="shared" si="31"/>
        <v>0</v>
      </c>
      <c r="AC382" s="29"/>
    </row>
    <row r="383" spans="10:29">
      <c r="J383" s="63"/>
      <c r="W383" s="38">
        <f t="shared" si="30"/>
        <v>0</v>
      </c>
      <c r="X383" s="38">
        <v>0</v>
      </c>
      <c r="Y383" s="36"/>
      <c r="Z383" s="38">
        <f t="shared" si="31"/>
        <v>0</v>
      </c>
      <c r="AC383" s="29"/>
    </row>
    <row r="384" spans="10:29">
      <c r="J384" s="63"/>
      <c r="W384" s="38">
        <f t="shared" si="30"/>
        <v>0</v>
      </c>
      <c r="X384" s="38">
        <v>0</v>
      </c>
      <c r="Y384" s="36"/>
      <c r="Z384" s="38">
        <f t="shared" si="31"/>
        <v>0</v>
      </c>
      <c r="AC384" s="29"/>
    </row>
    <row r="385" spans="10:29">
      <c r="J385" s="63"/>
      <c r="W385" s="38">
        <f t="shared" si="30"/>
        <v>0</v>
      </c>
      <c r="X385" s="38">
        <v>0</v>
      </c>
      <c r="Y385" s="36"/>
      <c r="Z385" s="38">
        <f t="shared" si="31"/>
        <v>0</v>
      </c>
      <c r="AC385" s="29"/>
    </row>
    <row r="386" spans="10:29">
      <c r="J386" s="63"/>
      <c r="W386" s="38">
        <f t="shared" si="30"/>
        <v>0</v>
      </c>
      <c r="X386" s="38">
        <v>0</v>
      </c>
      <c r="Y386" s="36"/>
      <c r="Z386" s="38">
        <f t="shared" si="31"/>
        <v>0</v>
      </c>
      <c r="AC386" s="29"/>
    </row>
    <row r="387" spans="10:29">
      <c r="J387" s="63"/>
      <c r="W387" s="38">
        <f t="shared" si="30"/>
        <v>0</v>
      </c>
      <c r="X387" s="38">
        <v>0</v>
      </c>
      <c r="Y387" s="36"/>
      <c r="Z387" s="38">
        <f t="shared" si="31"/>
        <v>0</v>
      </c>
      <c r="AC387" s="29"/>
    </row>
    <row r="388" spans="10:29">
      <c r="J388" s="63"/>
      <c r="W388" s="38">
        <f t="shared" si="30"/>
        <v>0</v>
      </c>
      <c r="X388" s="38">
        <v>0</v>
      </c>
      <c r="Y388" s="36"/>
      <c r="Z388" s="38">
        <f t="shared" si="31"/>
        <v>0</v>
      </c>
      <c r="AC388" s="29"/>
    </row>
    <row r="389" spans="10:29">
      <c r="J389" s="63"/>
      <c r="W389" s="38">
        <f t="shared" ref="W389:W400" si="32">O389*3%</f>
        <v>0</v>
      </c>
      <c r="X389" s="38">
        <v>0</v>
      </c>
      <c r="Y389" s="36"/>
      <c r="Z389" s="38">
        <f t="shared" ref="Z389:Z400" si="33">IF(O389=V389,X389-W389,O389-V389-W389)</f>
        <v>0</v>
      </c>
      <c r="AC389" s="29"/>
    </row>
    <row r="390" spans="10:29">
      <c r="J390" s="63"/>
      <c r="W390" s="38">
        <f t="shared" si="32"/>
        <v>0</v>
      </c>
      <c r="X390" s="38">
        <v>0</v>
      </c>
      <c r="Y390" s="36"/>
      <c r="Z390" s="38">
        <f t="shared" si="33"/>
        <v>0</v>
      </c>
      <c r="AC390" s="29"/>
    </row>
    <row r="391" spans="10:29">
      <c r="J391" s="63"/>
      <c r="W391" s="38">
        <f t="shared" si="32"/>
        <v>0</v>
      </c>
      <c r="X391" s="38">
        <v>0</v>
      </c>
      <c r="Y391" s="36"/>
      <c r="Z391" s="38">
        <f t="shared" si="33"/>
        <v>0</v>
      </c>
      <c r="AC391" s="29"/>
    </row>
    <row r="392" spans="10:29">
      <c r="J392" s="63"/>
      <c r="W392" s="38">
        <f t="shared" si="32"/>
        <v>0</v>
      </c>
      <c r="X392" s="38">
        <v>0</v>
      </c>
      <c r="Y392" s="36"/>
      <c r="Z392" s="38">
        <f t="shared" si="33"/>
        <v>0</v>
      </c>
      <c r="AC392" s="29"/>
    </row>
    <row r="393" spans="10:29">
      <c r="J393" s="63"/>
      <c r="W393" s="38">
        <f t="shared" si="32"/>
        <v>0</v>
      </c>
      <c r="X393" s="38">
        <v>0</v>
      </c>
      <c r="Y393" s="36"/>
      <c r="Z393" s="38">
        <f t="shared" si="33"/>
        <v>0</v>
      </c>
      <c r="AC393" s="29"/>
    </row>
    <row r="394" spans="10:29">
      <c r="J394" s="63"/>
      <c r="W394" s="38">
        <f t="shared" si="32"/>
        <v>0</v>
      </c>
      <c r="X394" s="38">
        <v>0</v>
      </c>
      <c r="Y394" s="36"/>
      <c r="Z394" s="38">
        <f t="shared" si="33"/>
        <v>0</v>
      </c>
      <c r="AC394" s="29"/>
    </row>
    <row r="395" spans="10:29">
      <c r="J395" s="63"/>
      <c r="W395" s="38">
        <f t="shared" si="32"/>
        <v>0</v>
      </c>
      <c r="X395" s="38">
        <v>0</v>
      </c>
      <c r="Y395" s="36"/>
      <c r="Z395" s="38">
        <f t="shared" si="33"/>
        <v>0</v>
      </c>
      <c r="AC395" s="29"/>
    </row>
    <row r="396" spans="10:29">
      <c r="J396" s="63"/>
      <c r="W396" s="38">
        <f t="shared" si="32"/>
        <v>0</v>
      </c>
      <c r="X396" s="38">
        <v>0</v>
      </c>
      <c r="Y396" s="36"/>
      <c r="Z396" s="38">
        <f t="shared" si="33"/>
        <v>0</v>
      </c>
      <c r="AC396" s="29"/>
    </row>
    <row r="397" spans="10:29">
      <c r="J397" s="63"/>
      <c r="W397" s="38">
        <f t="shared" si="32"/>
        <v>0</v>
      </c>
      <c r="X397" s="38">
        <v>0</v>
      </c>
      <c r="Y397" s="36"/>
      <c r="Z397" s="38">
        <f t="shared" si="33"/>
        <v>0</v>
      </c>
      <c r="AC397" s="29"/>
    </row>
    <row r="398" spans="10:29">
      <c r="J398" s="63"/>
      <c r="W398" s="38">
        <f t="shared" si="32"/>
        <v>0</v>
      </c>
      <c r="X398" s="38">
        <v>0</v>
      </c>
      <c r="Y398" s="36"/>
      <c r="Z398" s="38">
        <f t="shared" si="33"/>
        <v>0</v>
      </c>
      <c r="AC398" s="29"/>
    </row>
    <row r="399" spans="10:29">
      <c r="J399" s="63"/>
      <c r="W399" s="38">
        <f t="shared" si="32"/>
        <v>0</v>
      </c>
      <c r="X399" s="38">
        <v>0</v>
      </c>
      <c r="Y399" s="36"/>
      <c r="Z399" s="38">
        <f t="shared" si="33"/>
        <v>0</v>
      </c>
      <c r="AC399" s="29"/>
    </row>
    <row r="400" spans="10:29">
      <c r="J400" s="63"/>
      <c r="W400" s="38">
        <f t="shared" si="32"/>
        <v>0</v>
      </c>
      <c r="X400" s="38">
        <v>0</v>
      </c>
      <c r="Y400" s="36"/>
      <c r="Z400" s="38">
        <f t="shared" si="33"/>
        <v>0</v>
      </c>
      <c r="AC400" s="29"/>
    </row>
    <row r="401" spans="10:10">
      <c r="J401" s="63"/>
    </row>
    <row r="402" spans="10:10">
      <c r="J402" s="63"/>
    </row>
    <row r="403" spans="10:10">
      <c r="J403" s="63"/>
    </row>
    <row r="404" spans="10:10">
      <c r="J404" s="63"/>
    </row>
    <row r="405" spans="10:10">
      <c r="J405" s="63"/>
    </row>
    <row r="406" spans="10:10">
      <c r="J406" s="63"/>
    </row>
    <row r="407" spans="10:10">
      <c r="J407" s="63"/>
    </row>
    <row r="408" spans="10:10">
      <c r="J408" s="63"/>
    </row>
    <row r="409" spans="10:10">
      <c r="J409" s="63"/>
    </row>
    <row r="410" spans="10:10">
      <c r="J410" s="63"/>
    </row>
    <row r="411" spans="10:10">
      <c r="J411" s="63"/>
    </row>
    <row r="412" spans="10:10">
      <c r="J412" s="63"/>
    </row>
    <row r="413" spans="10:10">
      <c r="J413" s="63"/>
    </row>
    <row r="414" spans="10:10">
      <c r="J414" s="63"/>
    </row>
    <row r="415" spans="10:10">
      <c r="J415" s="63"/>
    </row>
    <row r="416" spans="10:10">
      <c r="J416" s="63"/>
    </row>
    <row r="417" spans="10:10">
      <c r="J417" s="63"/>
    </row>
    <row r="418" spans="10:10">
      <c r="J418" s="63"/>
    </row>
    <row r="419" spans="10:10">
      <c r="J419" s="63"/>
    </row>
    <row r="420" spans="10:10">
      <c r="J420" s="63"/>
    </row>
    <row r="421" spans="10:10">
      <c r="J421" s="63"/>
    </row>
    <row r="422" spans="10:10">
      <c r="J422" s="63"/>
    </row>
    <row r="423" spans="10:10">
      <c r="J423" s="63"/>
    </row>
    <row r="424" spans="10:10">
      <c r="J424" s="63"/>
    </row>
    <row r="425" spans="10:10">
      <c r="J425" s="63"/>
    </row>
    <row r="426" spans="10:10">
      <c r="J426" s="63"/>
    </row>
    <row r="427" spans="10:10">
      <c r="J427" s="63"/>
    </row>
    <row r="428" spans="10:10">
      <c r="J428" s="63"/>
    </row>
    <row r="429" spans="10:10">
      <c r="J429" s="63"/>
    </row>
    <row r="430" spans="10:10">
      <c r="J430" s="63"/>
    </row>
    <row r="431" spans="10:10">
      <c r="J431" s="63"/>
    </row>
    <row r="432" spans="10:10">
      <c r="J432" s="63"/>
    </row>
    <row r="433" spans="10:10">
      <c r="J433" s="63"/>
    </row>
    <row r="434" spans="10:10">
      <c r="J434" s="63"/>
    </row>
    <row r="435" spans="10:10">
      <c r="J435" s="63"/>
    </row>
    <row r="436" spans="10:10">
      <c r="J436" s="63"/>
    </row>
    <row r="437" spans="10:10">
      <c r="J437" s="63"/>
    </row>
    <row r="438" spans="10:10">
      <c r="J438" s="63"/>
    </row>
    <row r="439" spans="10:10">
      <c r="J439" s="63"/>
    </row>
    <row r="440" spans="10:10">
      <c r="J440" s="63"/>
    </row>
    <row r="441" spans="10:10">
      <c r="J441" s="63"/>
    </row>
    <row r="442" spans="10:10">
      <c r="J442" s="63"/>
    </row>
    <row r="443" spans="10:10">
      <c r="J443" s="63"/>
    </row>
    <row r="444" spans="10:10">
      <c r="J444" s="63"/>
    </row>
    <row r="445" spans="10:10">
      <c r="J445" s="63"/>
    </row>
    <row r="446" spans="10:10">
      <c r="J446" s="63"/>
    </row>
    <row r="447" spans="10:10">
      <c r="J447" s="63"/>
    </row>
    <row r="448" spans="10:10">
      <c r="J448" s="63"/>
    </row>
    <row r="449" spans="10:10">
      <c r="J449" s="63"/>
    </row>
    <row r="450" spans="10:10">
      <c r="J450" s="63"/>
    </row>
    <row r="451" spans="10:10">
      <c r="J451" s="63"/>
    </row>
    <row r="452" spans="10:10">
      <c r="J452" s="63"/>
    </row>
    <row r="453" spans="10:10">
      <c r="J453" s="63"/>
    </row>
    <row r="454" spans="10:10">
      <c r="J454" s="63"/>
    </row>
    <row r="455" spans="10:10">
      <c r="J455" s="63"/>
    </row>
    <row r="456" spans="10:10">
      <c r="J456" s="63"/>
    </row>
    <row r="457" spans="10:10">
      <c r="J457" s="63"/>
    </row>
    <row r="458" spans="10:10">
      <c r="J458" s="63"/>
    </row>
    <row r="459" spans="10:10">
      <c r="J459" s="63"/>
    </row>
    <row r="460" spans="10:10">
      <c r="J460" s="63"/>
    </row>
    <row r="461" spans="10:10">
      <c r="J461" s="63"/>
    </row>
    <row r="462" spans="10:10">
      <c r="J462" s="63"/>
    </row>
    <row r="463" spans="10:10">
      <c r="J463" s="63"/>
    </row>
    <row r="464" spans="10:10">
      <c r="J464" s="63"/>
    </row>
    <row r="465" spans="10:10">
      <c r="J465" s="63"/>
    </row>
    <row r="466" spans="10:10">
      <c r="J466" s="63"/>
    </row>
    <row r="467" spans="10:10">
      <c r="J467" s="63"/>
    </row>
    <row r="468" spans="10:10">
      <c r="J468" s="63"/>
    </row>
    <row r="469" spans="10:10">
      <c r="J469" s="63"/>
    </row>
    <row r="470" spans="10:10">
      <c r="J470" s="63"/>
    </row>
    <row r="471" spans="10:10">
      <c r="J471" s="63"/>
    </row>
    <row r="472" spans="10:10">
      <c r="J472" s="63"/>
    </row>
    <row r="473" spans="10:10">
      <c r="J473" s="63"/>
    </row>
    <row r="474" spans="10:10">
      <c r="J474" s="63"/>
    </row>
    <row r="475" spans="10:10">
      <c r="J475" s="63"/>
    </row>
    <row r="476" spans="10:10">
      <c r="J476" s="63"/>
    </row>
    <row r="477" spans="10:10">
      <c r="J477" s="63"/>
    </row>
    <row r="478" spans="10:10">
      <c r="J478" s="63"/>
    </row>
    <row r="479" spans="10:10">
      <c r="J479" s="63"/>
    </row>
    <row r="480" spans="10:10">
      <c r="J480" s="63"/>
    </row>
    <row r="481" spans="10:10">
      <c r="J481" s="63"/>
    </row>
    <row r="482" spans="10:10">
      <c r="J482" s="63"/>
    </row>
    <row r="483" spans="10:10">
      <c r="J483" s="63"/>
    </row>
    <row r="484" spans="10:10">
      <c r="J484" s="63"/>
    </row>
    <row r="485" spans="10:10">
      <c r="J485" s="63"/>
    </row>
    <row r="486" spans="10:10">
      <c r="J486" s="63"/>
    </row>
    <row r="487" spans="10:10">
      <c r="J487" s="63"/>
    </row>
    <row r="488" spans="10:10">
      <c r="J488" s="63"/>
    </row>
    <row r="489" spans="10:10">
      <c r="J489" s="63"/>
    </row>
    <row r="490" spans="10:10">
      <c r="J490" s="63"/>
    </row>
    <row r="491" spans="10:10">
      <c r="J491" s="63"/>
    </row>
    <row r="492" spans="10:10">
      <c r="J492" s="63"/>
    </row>
    <row r="493" spans="10:10">
      <c r="J493" s="63"/>
    </row>
    <row r="494" spans="10:10">
      <c r="J494" s="63"/>
    </row>
    <row r="495" spans="10:10">
      <c r="J495" s="63"/>
    </row>
    <row r="496" spans="10:10">
      <c r="J496" s="63"/>
    </row>
    <row r="497" spans="10:10">
      <c r="J497" s="63"/>
    </row>
    <row r="498" spans="10:10">
      <c r="J498" s="63"/>
    </row>
    <row r="499" spans="10:10">
      <c r="J499" s="63"/>
    </row>
    <row r="500" spans="10:10">
      <c r="J500" s="63"/>
    </row>
    <row r="501" spans="10:10">
      <c r="J501" s="63"/>
    </row>
    <row r="502" spans="10:10">
      <c r="J502" s="63"/>
    </row>
    <row r="503" spans="10:10">
      <c r="J503" s="63"/>
    </row>
    <row r="504" spans="10:10">
      <c r="J504" s="63"/>
    </row>
    <row r="505" spans="10:10">
      <c r="J505" s="63"/>
    </row>
    <row r="506" spans="10:10">
      <c r="J506" s="63"/>
    </row>
    <row r="507" spans="10:10">
      <c r="J507" s="63"/>
    </row>
    <row r="508" spans="10:10">
      <c r="J508" s="63"/>
    </row>
    <row r="509" spans="10:10">
      <c r="J509" s="63"/>
    </row>
    <row r="510" spans="10:10">
      <c r="J510" s="63"/>
    </row>
    <row r="511" spans="10:10">
      <c r="J511" s="63"/>
    </row>
    <row r="512" spans="10:10">
      <c r="J512" s="63"/>
    </row>
    <row r="513" spans="10:10">
      <c r="J513" s="63"/>
    </row>
    <row r="514" spans="10:10">
      <c r="J514" s="63"/>
    </row>
    <row r="515" spans="10:10">
      <c r="J515" s="63"/>
    </row>
    <row r="516" spans="10:10">
      <c r="J516" s="63"/>
    </row>
    <row r="517" spans="10:10">
      <c r="J517" s="63"/>
    </row>
    <row r="518" spans="10:10">
      <c r="J518" s="63"/>
    </row>
    <row r="519" spans="10:10">
      <c r="J519" s="63"/>
    </row>
    <row r="520" spans="10:10">
      <c r="J520" s="63"/>
    </row>
    <row r="521" spans="10:10">
      <c r="J521" s="63"/>
    </row>
    <row r="522" spans="10:10">
      <c r="J522" s="63"/>
    </row>
    <row r="523" spans="10:10">
      <c r="J523" s="63"/>
    </row>
    <row r="524" spans="10:10">
      <c r="J524" s="63"/>
    </row>
    <row r="525" spans="10:10">
      <c r="J525" s="63"/>
    </row>
    <row r="526" spans="10:10">
      <c r="J526" s="63"/>
    </row>
    <row r="527" spans="10:10">
      <c r="J527" s="63"/>
    </row>
    <row r="528" spans="10:10">
      <c r="J528" s="63"/>
    </row>
    <row r="529" spans="10:10">
      <c r="J529" s="63"/>
    </row>
    <row r="530" spans="10:10">
      <c r="J530" s="63"/>
    </row>
    <row r="531" spans="10:10">
      <c r="J531" s="63"/>
    </row>
    <row r="532" spans="10:10">
      <c r="J532" s="63"/>
    </row>
    <row r="533" spans="10:10">
      <c r="J533" s="63"/>
    </row>
    <row r="534" spans="10:10">
      <c r="J534" s="63"/>
    </row>
    <row r="535" spans="10:10">
      <c r="J535" s="63"/>
    </row>
    <row r="536" spans="10:10">
      <c r="J536" s="63"/>
    </row>
    <row r="537" spans="10:10">
      <c r="J537" s="63"/>
    </row>
    <row r="538" spans="10:10">
      <c r="J538" s="63"/>
    </row>
    <row r="539" spans="10:10">
      <c r="J539" s="63"/>
    </row>
    <row r="540" spans="10:10">
      <c r="J540" s="63"/>
    </row>
    <row r="541" spans="10:10">
      <c r="J541" s="63"/>
    </row>
    <row r="542" spans="10:10">
      <c r="J542" s="63"/>
    </row>
    <row r="543" spans="10:10">
      <c r="J543" s="63"/>
    </row>
    <row r="544" spans="10:10">
      <c r="J544" s="63"/>
    </row>
    <row r="545" spans="10:10">
      <c r="J545" s="63"/>
    </row>
    <row r="546" spans="10:10">
      <c r="J546" s="63"/>
    </row>
    <row r="547" spans="10:10">
      <c r="J547" s="63"/>
    </row>
    <row r="548" spans="10:10">
      <c r="J548" s="63"/>
    </row>
    <row r="549" spans="10:10">
      <c r="J549" s="63"/>
    </row>
    <row r="550" spans="10:10">
      <c r="J550" s="63"/>
    </row>
    <row r="551" spans="10:10">
      <c r="J551" s="63"/>
    </row>
    <row r="552" spans="10:10">
      <c r="J552" s="63"/>
    </row>
    <row r="553" spans="10:10">
      <c r="J553" s="63"/>
    </row>
    <row r="554" spans="10:10">
      <c r="J554" s="63"/>
    </row>
    <row r="555" spans="10:10">
      <c r="J555" s="63"/>
    </row>
    <row r="556" spans="10:10">
      <c r="J556" s="63"/>
    </row>
    <row r="557" spans="10:10">
      <c r="J557" s="63"/>
    </row>
    <row r="558" spans="10:10">
      <c r="J558" s="63"/>
    </row>
    <row r="559" spans="10:10">
      <c r="J559" s="63"/>
    </row>
    <row r="560" spans="10:10">
      <c r="J560" s="63"/>
    </row>
    <row r="561" spans="10:10">
      <c r="J561" s="63"/>
    </row>
    <row r="562" spans="10:10">
      <c r="J562" s="63"/>
    </row>
    <row r="563" spans="10:10">
      <c r="J563" s="63"/>
    </row>
    <row r="564" spans="10:10">
      <c r="J564" s="63"/>
    </row>
    <row r="565" spans="10:10">
      <c r="J565" s="63"/>
    </row>
    <row r="566" spans="10:10">
      <c r="J566" s="63"/>
    </row>
    <row r="567" spans="10:10">
      <c r="J567" s="63"/>
    </row>
    <row r="568" spans="10:10">
      <c r="J568" s="63"/>
    </row>
    <row r="569" spans="10:10">
      <c r="J569" s="63"/>
    </row>
    <row r="570" spans="10:10">
      <c r="J570" s="63"/>
    </row>
    <row r="571" spans="10:10">
      <c r="J571" s="63"/>
    </row>
    <row r="572" spans="10:10">
      <c r="J572" s="63"/>
    </row>
    <row r="573" spans="10:10">
      <c r="J573" s="63"/>
    </row>
    <row r="574" spans="10:10">
      <c r="J574" s="63"/>
    </row>
    <row r="575" spans="10:10">
      <c r="J575" s="63"/>
    </row>
    <row r="576" spans="10:10">
      <c r="J576" s="63"/>
    </row>
    <row r="577" spans="10:10">
      <c r="J577" s="63"/>
    </row>
    <row r="578" spans="10:10">
      <c r="J578" s="63"/>
    </row>
    <row r="579" spans="10:10">
      <c r="J579" s="63"/>
    </row>
    <row r="580" spans="10:10">
      <c r="J580" s="63"/>
    </row>
    <row r="581" spans="10:10">
      <c r="J581" s="63"/>
    </row>
    <row r="582" spans="10:10">
      <c r="J582" s="63"/>
    </row>
    <row r="583" spans="10:10">
      <c r="J583" s="63"/>
    </row>
    <row r="584" spans="10:10">
      <c r="J584" s="63"/>
    </row>
    <row r="585" spans="10:10">
      <c r="J585" s="63"/>
    </row>
    <row r="586" spans="10:10">
      <c r="J586" s="63"/>
    </row>
    <row r="587" spans="10:10">
      <c r="J587" s="63"/>
    </row>
    <row r="588" spans="10:10">
      <c r="J588" s="63"/>
    </row>
    <row r="589" spans="10:10">
      <c r="J589" s="63"/>
    </row>
    <row r="590" spans="10:10">
      <c r="J590" s="63"/>
    </row>
    <row r="591" spans="10:10">
      <c r="J591" s="63"/>
    </row>
    <row r="592" spans="10:10">
      <c r="J592" s="63"/>
    </row>
    <row r="593" spans="10:10">
      <c r="J593" s="63"/>
    </row>
    <row r="594" spans="10:10">
      <c r="J594" s="63"/>
    </row>
    <row r="595" spans="10:10">
      <c r="J595" s="63"/>
    </row>
    <row r="596" spans="10:10">
      <c r="J596" s="63"/>
    </row>
    <row r="597" spans="10:10">
      <c r="J597" s="63"/>
    </row>
    <row r="598" spans="10:10">
      <c r="J598" s="63"/>
    </row>
    <row r="599" spans="10:10">
      <c r="J599" s="63"/>
    </row>
    <row r="600" spans="10:10">
      <c r="J600" s="63"/>
    </row>
    <row r="601" spans="10:10">
      <c r="J601" s="63"/>
    </row>
    <row r="602" spans="10:10">
      <c r="J602" s="63"/>
    </row>
    <row r="603" spans="10:10">
      <c r="J603" s="63"/>
    </row>
    <row r="604" spans="10:10">
      <c r="J604" s="63"/>
    </row>
    <row r="605" spans="10:10">
      <c r="J605" s="63"/>
    </row>
    <row r="606" spans="10:10">
      <c r="J606" s="63"/>
    </row>
    <row r="607" spans="10:10">
      <c r="J607" s="63"/>
    </row>
    <row r="608" spans="10:10">
      <c r="J608" s="63"/>
    </row>
    <row r="609" spans="10:10">
      <c r="J609" s="63"/>
    </row>
    <row r="610" spans="10:10">
      <c r="J610" s="63"/>
    </row>
    <row r="611" spans="10:10">
      <c r="J611" s="63"/>
    </row>
    <row r="612" spans="10:10">
      <c r="J612" s="63"/>
    </row>
    <row r="613" spans="10:10">
      <c r="J613" s="63"/>
    </row>
    <row r="614" spans="10:10">
      <c r="J614" s="63"/>
    </row>
    <row r="615" spans="10:10">
      <c r="J615" s="63"/>
    </row>
    <row r="616" spans="10:10">
      <c r="J616" s="63"/>
    </row>
    <row r="617" spans="10:10">
      <c r="J617" s="63"/>
    </row>
    <row r="618" spans="10:10">
      <c r="J618" s="63"/>
    </row>
    <row r="619" spans="10:10">
      <c r="J619" s="63"/>
    </row>
    <row r="620" spans="10:10">
      <c r="J620" s="63"/>
    </row>
    <row r="621" spans="10:10">
      <c r="J621" s="63"/>
    </row>
    <row r="622" spans="10:10">
      <c r="J622" s="63"/>
    </row>
    <row r="623" spans="10:10">
      <c r="J623" s="63"/>
    </row>
    <row r="624" spans="10:10">
      <c r="J624" s="63"/>
    </row>
    <row r="625" spans="10:10">
      <c r="J625" s="63"/>
    </row>
    <row r="626" spans="10:10">
      <c r="J626" s="63"/>
    </row>
    <row r="627" spans="10:10">
      <c r="J627" s="63"/>
    </row>
    <row r="628" spans="10:10">
      <c r="J628" s="63"/>
    </row>
    <row r="629" spans="10:10">
      <c r="J629" s="63"/>
    </row>
    <row r="630" spans="10:10">
      <c r="J630" s="63"/>
    </row>
    <row r="631" spans="10:10">
      <c r="J631" s="63"/>
    </row>
    <row r="632" spans="10:10">
      <c r="J632" s="63"/>
    </row>
    <row r="633" spans="10:10">
      <c r="J633" s="63"/>
    </row>
    <row r="634" spans="10:10">
      <c r="J634" s="63"/>
    </row>
    <row r="635" spans="10:10">
      <c r="J635" s="63"/>
    </row>
    <row r="636" spans="10:10">
      <c r="J636" s="63"/>
    </row>
    <row r="637" spans="10:10">
      <c r="J637" s="63"/>
    </row>
    <row r="638" spans="10:10">
      <c r="J638" s="63"/>
    </row>
    <row r="639" spans="10:10">
      <c r="J639" s="63"/>
    </row>
    <row r="640" spans="10:10">
      <c r="J640" s="63"/>
    </row>
    <row r="641" spans="10:10">
      <c r="J641" s="63"/>
    </row>
    <row r="642" spans="10:10">
      <c r="J642" s="63"/>
    </row>
    <row r="643" spans="10:10">
      <c r="J643" s="63"/>
    </row>
    <row r="644" spans="10:10">
      <c r="J644" s="63"/>
    </row>
    <row r="645" spans="10:10">
      <c r="J645" s="63"/>
    </row>
    <row r="646" spans="10:10">
      <c r="J646" s="63"/>
    </row>
    <row r="647" spans="10:10">
      <c r="J647" s="63"/>
    </row>
    <row r="648" spans="10:10">
      <c r="J648" s="63"/>
    </row>
    <row r="649" spans="10:10">
      <c r="J649" s="63"/>
    </row>
    <row r="650" spans="10:10">
      <c r="J650" s="63"/>
    </row>
    <row r="651" spans="10:10">
      <c r="J651" s="63"/>
    </row>
    <row r="652" spans="10:10">
      <c r="J652" s="63"/>
    </row>
    <row r="653" spans="10:10">
      <c r="J653" s="63"/>
    </row>
    <row r="654" spans="10:10">
      <c r="J654" s="63"/>
    </row>
    <row r="655" spans="10:10">
      <c r="J655" s="63"/>
    </row>
    <row r="656" spans="10:10">
      <c r="J656" s="63"/>
    </row>
    <row r="657" spans="10:10">
      <c r="J657" s="63"/>
    </row>
    <row r="658" spans="10:10">
      <c r="J658" s="63"/>
    </row>
    <row r="659" spans="10:10">
      <c r="J659" s="63"/>
    </row>
    <row r="660" spans="10:10">
      <c r="J660" s="63"/>
    </row>
    <row r="661" spans="10:10">
      <c r="J661" s="63"/>
    </row>
    <row r="662" spans="10:10">
      <c r="J662" s="63"/>
    </row>
    <row r="663" spans="10:10">
      <c r="J663" s="63"/>
    </row>
    <row r="664" spans="10:10">
      <c r="J664" s="63"/>
    </row>
    <row r="665" spans="10:10">
      <c r="J665" s="63"/>
    </row>
    <row r="666" spans="10:10">
      <c r="J666" s="63"/>
    </row>
    <row r="667" spans="10:10">
      <c r="J667" s="63"/>
    </row>
    <row r="668" spans="10:10">
      <c r="J668" s="63"/>
    </row>
    <row r="669" spans="10:10">
      <c r="J669" s="63"/>
    </row>
    <row r="670" spans="10:10">
      <c r="J670" s="63"/>
    </row>
    <row r="671" spans="10:10">
      <c r="J671" s="63"/>
    </row>
    <row r="672" spans="10:10">
      <c r="J672" s="63"/>
    </row>
    <row r="673" spans="10:10">
      <c r="J673" s="63"/>
    </row>
    <row r="674" spans="10:10">
      <c r="J674" s="63"/>
    </row>
    <row r="675" spans="10:10">
      <c r="J675" s="63"/>
    </row>
    <row r="676" spans="10:10">
      <c r="J676" s="63"/>
    </row>
    <row r="677" spans="10:10">
      <c r="J677" s="63"/>
    </row>
    <row r="678" spans="10:10">
      <c r="J678" s="63"/>
    </row>
    <row r="679" spans="10:10">
      <c r="J679" s="63"/>
    </row>
    <row r="680" spans="10:10">
      <c r="J680" s="63"/>
    </row>
    <row r="681" spans="10:10">
      <c r="J681" s="63"/>
    </row>
    <row r="682" spans="10:10">
      <c r="J682" s="63"/>
    </row>
    <row r="683" spans="10:10">
      <c r="J683" s="63"/>
    </row>
    <row r="684" spans="10:10">
      <c r="J684" s="63"/>
    </row>
    <row r="685" spans="10:10">
      <c r="J685" s="63"/>
    </row>
    <row r="686" spans="10:10">
      <c r="J686" s="63"/>
    </row>
    <row r="687" spans="10:10">
      <c r="J687" s="63"/>
    </row>
    <row r="688" spans="10:10">
      <c r="J688" s="63"/>
    </row>
    <row r="689" spans="10:10">
      <c r="J689" s="63"/>
    </row>
    <row r="690" spans="10:10">
      <c r="J690" s="63"/>
    </row>
    <row r="691" spans="10:10">
      <c r="J691" s="63"/>
    </row>
    <row r="692" spans="10:10">
      <c r="J692" s="63"/>
    </row>
    <row r="693" spans="10:10">
      <c r="J693" s="63"/>
    </row>
    <row r="694" spans="10:10">
      <c r="J694" s="63"/>
    </row>
    <row r="695" spans="10:10">
      <c r="J695" s="63"/>
    </row>
    <row r="696" spans="10:10">
      <c r="J696" s="63"/>
    </row>
    <row r="697" spans="10:10">
      <c r="J697" s="63"/>
    </row>
    <row r="698" spans="10:10">
      <c r="J698" s="63"/>
    </row>
    <row r="699" spans="10:10">
      <c r="J699" s="63"/>
    </row>
    <row r="700" spans="10:10">
      <c r="J700" s="63"/>
    </row>
    <row r="701" spans="10:10">
      <c r="J701" s="63"/>
    </row>
    <row r="702" spans="10:10">
      <c r="J702" s="63"/>
    </row>
    <row r="703" spans="10:10">
      <c r="J703" s="63"/>
    </row>
    <row r="704" spans="10:10">
      <c r="J704" s="63"/>
    </row>
    <row r="705" spans="10:10">
      <c r="J705" s="63"/>
    </row>
    <row r="706" spans="10:10">
      <c r="J706" s="63"/>
    </row>
    <row r="707" spans="10:10">
      <c r="J707" s="63"/>
    </row>
    <row r="708" spans="10:10">
      <c r="J708" s="63"/>
    </row>
    <row r="709" spans="10:10">
      <c r="J709" s="63"/>
    </row>
    <row r="710" spans="10:10">
      <c r="J710" s="63"/>
    </row>
    <row r="711" spans="10:10">
      <c r="J711" s="63"/>
    </row>
    <row r="712" spans="10:10">
      <c r="J712" s="63"/>
    </row>
    <row r="713" spans="10:10">
      <c r="J713" s="63"/>
    </row>
    <row r="714" spans="10:10">
      <c r="J714" s="63"/>
    </row>
    <row r="715" spans="10:10">
      <c r="J715" s="63"/>
    </row>
    <row r="716" spans="10:10">
      <c r="J716" s="63"/>
    </row>
    <row r="717" spans="10:10">
      <c r="J717" s="63"/>
    </row>
    <row r="718" spans="10:10">
      <c r="J718" s="63"/>
    </row>
    <row r="719" spans="10:10">
      <c r="J719" s="63"/>
    </row>
    <row r="720" spans="10:10">
      <c r="J720" s="63"/>
    </row>
    <row r="721" spans="10:10">
      <c r="J721" s="63"/>
    </row>
    <row r="722" spans="10:10">
      <c r="J722" s="63"/>
    </row>
    <row r="723" spans="10:10">
      <c r="J723" s="63"/>
    </row>
    <row r="724" spans="10:10">
      <c r="J724" s="63"/>
    </row>
    <row r="725" spans="10:10">
      <c r="J725" s="63"/>
    </row>
    <row r="726" spans="10:10">
      <c r="J726" s="63"/>
    </row>
    <row r="727" spans="10:10">
      <c r="J727" s="63"/>
    </row>
    <row r="728" spans="10:10">
      <c r="J728" s="63"/>
    </row>
    <row r="729" spans="10:10">
      <c r="J729" s="63"/>
    </row>
    <row r="730" spans="10:10">
      <c r="J730" s="63"/>
    </row>
    <row r="731" spans="10:10">
      <c r="J731" s="63"/>
    </row>
    <row r="732" spans="10:10">
      <c r="J732" s="63"/>
    </row>
    <row r="733" spans="10:10">
      <c r="J733" s="63"/>
    </row>
    <row r="734" spans="10:10">
      <c r="J734" s="63"/>
    </row>
    <row r="735" spans="10:10">
      <c r="J735" s="63"/>
    </row>
    <row r="736" spans="10:10">
      <c r="J736" s="63"/>
    </row>
  </sheetData>
  <mergeCells count="3">
    <mergeCell ref="AB2:AC2"/>
    <mergeCell ref="AD2:AE2"/>
    <mergeCell ref="B1:AF1"/>
  </mergeCells>
  <conditionalFormatting sqref="J4:J24">
    <cfRule type="iconSet" priority="1764">
      <iconSet iconSet="3Symbols" showValue="0">
        <cfvo type="percent" val="0"/>
        <cfvo type="percent" val="0"/>
        <cfvo type="percent" val="1"/>
      </iconSet>
    </cfRule>
  </conditionalFormatting>
  <conditionalFormatting sqref="AB401:AB1048576">
    <cfRule type="iconSet" priority="1759">
      <iconSet iconSet="3Symbols">
        <cfvo type="percent" val="0"/>
        <cfvo type="percent" val="33"/>
        <cfvo type="percent" val="67"/>
      </iconSet>
    </cfRule>
  </conditionalFormatting>
  <conditionalFormatting sqref="AB497">
    <cfRule type="containsText" dxfId="449" priority="1755" operator="containsText" text="PENDIENTE">
      <formula>NOT(ISERROR(SEARCH("PENDIENTE",AB497)))</formula>
    </cfRule>
    <cfRule type="containsText" dxfId="448" priority="1756" operator="containsText" text="REPORTADO">
      <formula>NOT(ISERROR(SEARCH("REPORTADO",AB497)))</formula>
    </cfRule>
  </conditionalFormatting>
  <conditionalFormatting sqref="AD4">
    <cfRule type="iconSet" priority="1752">
      <iconSet iconSet="3Symbols">
        <cfvo type="percent" val="0"/>
        <cfvo type="percent" val="33"/>
        <cfvo type="percent" val="67"/>
      </iconSet>
    </cfRule>
  </conditionalFormatting>
  <conditionalFormatting sqref="AD4">
    <cfRule type="containsText" dxfId="447" priority="1749" operator="containsText" text="PENDIENTE">
      <formula>NOT(ISERROR(SEARCH("PENDIENTE",AD4)))</formula>
    </cfRule>
    <cfRule type="iconSet" priority="1751">
      <iconSet iconSet="3Arrows">
        <cfvo type="percent" val="0"/>
        <cfvo type="percent" val="33"/>
        <cfvo type="percent" val="67"/>
      </iconSet>
    </cfRule>
  </conditionalFormatting>
  <conditionalFormatting sqref="AD4 AD161 AB146:AB149 AB125:AB144 AD143:AD144 AD163:AD194">
    <cfRule type="containsText" dxfId="446" priority="1750" operator="containsText" text="REPORTADO">
      <formula>NOT(ISERROR(SEARCH("REPORTADO",AB4)))</formula>
    </cfRule>
  </conditionalFormatting>
  <conditionalFormatting sqref="AB30 AB4:AB10 AB42">
    <cfRule type="containsText" dxfId="445" priority="1746" operator="containsText" text="REPORTADO">
      <formula>NOT(ISERROR(SEARCH("REPORTADO",AB4)))</formula>
    </cfRule>
  </conditionalFormatting>
  <conditionalFormatting sqref="AD10 AD7">
    <cfRule type="containsText" dxfId="444" priority="1742" operator="containsText" text="REPORTADO">
      <formula>NOT(ISERROR(SEARCH("REPORTADO",AD7)))</formula>
    </cfRule>
  </conditionalFormatting>
  <conditionalFormatting sqref="AB11:AB15">
    <cfRule type="iconSet" priority="1740">
      <iconSet iconSet="3Symbols">
        <cfvo type="percent" val="0"/>
        <cfvo type="percent" val="33"/>
        <cfvo type="percent" val="67"/>
      </iconSet>
    </cfRule>
  </conditionalFormatting>
  <conditionalFormatting sqref="AB11:AB15">
    <cfRule type="containsText" dxfId="443" priority="1737" operator="containsText" text="PENDIENTE">
      <formula>NOT(ISERROR(SEARCH("PENDIENTE",AB11)))</formula>
    </cfRule>
    <cfRule type="iconSet" priority="1739">
      <iconSet iconSet="3Arrows">
        <cfvo type="percent" val="0"/>
        <cfvo type="percent" val="33"/>
        <cfvo type="percent" val="67"/>
      </iconSet>
    </cfRule>
  </conditionalFormatting>
  <conditionalFormatting sqref="AB11:AB15">
    <cfRule type="containsText" dxfId="442" priority="1738" operator="containsText" text="REPORTADO">
      <formula>NOT(ISERROR(SEARCH("REPORTADO",AB11)))</formula>
    </cfRule>
  </conditionalFormatting>
  <conditionalFormatting sqref="AD11:AD15">
    <cfRule type="iconSet" priority="1736">
      <iconSet iconSet="3Symbols">
        <cfvo type="percent" val="0"/>
        <cfvo type="percent" val="33"/>
        <cfvo type="percent" val="67"/>
      </iconSet>
    </cfRule>
  </conditionalFormatting>
  <conditionalFormatting sqref="AD11:AD15">
    <cfRule type="containsText" dxfId="441" priority="1733" operator="containsText" text="PENDIENTE">
      <formula>NOT(ISERROR(SEARCH("PENDIENTE",AD11)))</formula>
    </cfRule>
    <cfRule type="iconSet" priority="1735">
      <iconSet iconSet="3Arrows">
        <cfvo type="percent" val="0"/>
        <cfvo type="percent" val="33"/>
        <cfvo type="percent" val="67"/>
      </iconSet>
    </cfRule>
  </conditionalFormatting>
  <conditionalFormatting sqref="AD11:AD15">
    <cfRule type="containsText" dxfId="440" priority="1734" operator="containsText" text="REPORTADO">
      <formula>NOT(ISERROR(SEARCH("REPORTADO",AD11)))</formula>
    </cfRule>
  </conditionalFormatting>
  <conditionalFormatting sqref="AB16">
    <cfRule type="iconSet" priority="1732">
      <iconSet iconSet="3Symbols">
        <cfvo type="percent" val="0"/>
        <cfvo type="percent" val="33"/>
        <cfvo type="percent" val="67"/>
      </iconSet>
    </cfRule>
  </conditionalFormatting>
  <conditionalFormatting sqref="AB16">
    <cfRule type="containsText" dxfId="439" priority="1729" operator="containsText" text="PENDIENTE">
      <formula>NOT(ISERROR(SEARCH("PENDIENTE",AB16)))</formula>
    </cfRule>
    <cfRule type="iconSet" priority="1731">
      <iconSet iconSet="3Arrows">
        <cfvo type="percent" val="0"/>
        <cfvo type="percent" val="33"/>
        <cfvo type="percent" val="67"/>
      </iconSet>
    </cfRule>
  </conditionalFormatting>
  <conditionalFormatting sqref="AB16">
    <cfRule type="containsText" dxfId="438" priority="1730" operator="containsText" text="REPORTADO">
      <formula>NOT(ISERROR(SEARCH("REPORTADO",AB16)))</formula>
    </cfRule>
  </conditionalFormatting>
  <conditionalFormatting sqref="AD16">
    <cfRule type="iconSet" priority="1728">
      <iconSet iconSet="3Symbols">
        <cfvo type="percent" val="0"/>
        <cfvo type="percent" val="33"/>
        <cfvo type="percent" val="67"/>
      </iconSet>
    </cfRule>
  </conditionalFormatting>
  <conditionalFormatting sqref="AD16">
    <cfRule type="containsText" dxfId="437" priority="1725" operator="containsText" text="PENDIENTE">
      <formula>NOT(ISERROR(SEARCH("PENDIENTE",AD16)))</formula>
    </cfRule>
    <cfRule type="iconSet" priority="1727">
      <iconSet iconSet="3Arrows">
        <cfvo type="percent" val="0"/>
        <cfvo type="percent" val="33"/>
        <cfvo type="percent" val="67"/>
      </iconSet>
    </cfRule>
  </conditionalFormatting>
  <conditionalFormatting sqref="AD16">
    <cfRule type="containsText" dxfId="436" priority="1726" operator="containsText" text="REPORTADO">
      <formula>NOT(ISERROR(SEARCH("REPORTADO",AD16)))</formula>
    </cfRule>
  </conditionalFormatting>
  <conditionalFormatting sqref="AB17">
    <cfRule type="iconSet" priority="1724">
      <iconSet iconSet="3Symbols">
        <cfvo type="percent" val="0"/>
        <cfvo type="percent" val="33"/>
        <cfvo type="percent" val="67"/>
      </iconSet>
    </cfRule>
  </conditionalFormatting>
  <conditionalFormatting sqref="AB17">
    <cfRule type="containsText" dxfId="435" priority="1721" operator="containsText" text="PENDIENTE">
      <formula>NOT(ISERROR(SEARCH("PENDIENTE",AB17)))</formula>
    </cfRule>
    <cfRule type="iconSet" priority="1723">
      <iconSet iconSet="3Arrows">
        <cfvo type="percent" val="0"/>
        <cfvo type="percent" val="33"/>
        <cfvo type="percent" val="67"/>
      </iconSet>
    </cfRule>
  </conditionalFormatting>
  <conditionalFormatting sqref="AB17">
    <cfRule type="containsText" dxfId="434" priority="1722" operator="containsText" text="REPORTADO">
      <formula>NOT(ISERROR(SEARCH("REPORTADO",AB17)))</formula>
    </cfRule>
  </conditionalFormatting>
  <conditionalFormatting sqref="AD17">
    <cfRule type="iconSet" priority="1720">
      <iconSet iconSet="3Symbols">
        <cfvo type="percent" val="0"/>
        <cfvo type="percent" val="33"/>
        <cfvo type="percent" val="67"/>
      </iconSet>
    </cfRule>
  </conditionalFormatting>
  <conditionalFormatting sqref="AD17">
    <cfRule type="containsText" dxfId="433" priority="1717" operator="containsText" text="PENDIENTE">
      <formula>NOT(ISERROR(SEARCH("PENDIENTE",AD17)))</formula>
    </cfRule>
    <cfRule type="iconSet" priority="1719">
      <iconSet iconSet="3Arrows">
        <cfvo type="percent" val="0"/>
        <cfvo type="percent" val="33"/>
        <cfvo type="percent" val="67"/>
      </iconSet>
    </cfRule>
  </conditionalFormatting>
  <conditionalFormatting sqref="AD17">
    <cfRule type="containsText" dxfId="432" priority="1718" operator="containsText" text="REPORTADO">
      <formula>NOT(ISERROR(SEARCH("REPORTADO",AD17)))</formula>
    </cfRule>
  </conditionalFormatting>
  <conditionalFormatting sqref="AB18">
    <cfRule type="iconSet" priority="1716">
      <iconSet iconSet="3Symbols">
        <cfvo type="percent" val="0"/>
        <cfvo type="percent" val="33"/>
        <cfvo type="percent" val="67"/>
      </iconSet>
    </cfRule>
  </conditionalFormatting>
  <conditionalFormatting sqref="AB18">
    <cfRule type="containsText" dxfId="431" priority="1713" operator="containsText" text="PENDIENTE">
      <formula>NOT(ISERROR(SEARCH("PENDIENTE",AB18)))</formula>
    </cfRule>
    <cfRule type="iconSet" priority="1715">
      <iconSet iconSet="3Arrows">
        <cfvo type="percent" val="0"/>
        <cfvo type="percent" val="33"/>
        <cfvo type="percent" val="67"/>
      </iconSet>
    </cfRule>
  </conditionalFormatting>
  <conditionalFormatting sqref="AB18">
    <cfRule type="containsText" dxfId="430" priority="1714" operator="containsText" text="REPORTADO">
      <formula>NOT(ISERROR(SEARCH("REPORTADO",AB18)))</formula>
    </cfRule>
  </conditionalFormatting>
  <conditionalFormatting sqref="AD18">
    <cfRule type="iconSet" priority="1712">
      <iconSet iconSet="3Symbols">
        <cfvo type="percent" val="0"/>
        <cfvo type="percent" val="33"/>
        <cfvo type="percent" val="67"/>
      </iconSet>
    </cfRule>
  </conditionalFormatting>
  <conditionalFormatting sqref="AD18">
    <cfRule type="containsText" dxfId="429" priority="1709" operator="containsText" text="PENDIENTE">
      <formula>NOT(ISERROR(SEARCH("PENDIENTE",AD18)))</formula>
    </cfRule>
    <cfRule type="iconSet" priority="1711">
      <iconSet iconSet="3Arrows">
        <cfvo type="percent" val="0"/>
        <cfvo type="percent" val="33"/>
        <cfvo type="percent" val="67"/>
      </iconSet>
    </cfRule>
  </conditionalFormatting>
  <conditionalFormatting sqref="AD18">
    <cfRule type="containsText" dxfId="428" priority="1710" operator="containsText" text="REPORTADO">
      <formula>NOT(ISERROR(SEARCH("REPORTADO",AD18)))</formula>
    </cfRule>
  </conditionalFormatting>
  <conditionalFormatting sqref="AB19">
    <cfRule type="iconSet" priority="1708">
      <iconSet iconSet="3Symbols">
        <cfvo type="percent" val="0"/>
        <cfvo type="percent" val="33"/>
        <cfvo type="percent" val="67"/>
      </iconSet>
    </cfRule>
  </conditionalFormatting>
  <conditionalFormatting sqref="AB19">
    <cfRule type="containsText" dxfId="427" priority="1705" operator="containsText" text="PENDIENTE">
      <formula>NOT(ISERROR(SEARCH("PENDIENTE",AB19)))</formula>
    </cfRule>
    <cfRule type="iconSet" priority="1707">
      <iconSet iconSet="3Arrows">
        <cfvo type="percent" val="0"/>
        <cfvo type="percent" val="33"/>
        <cfvo type="percent" val="67"/>
      </iconSet>
    </cfRule>
  </conditionalFormatting>
  <conditionalFormatting sqref="AB19">
    <cfRule type="containsText" dxfId="426" priority="1706" operator="containsText" text="REPORTADO">
      <formula>NOT(ISERROR(SEARCH("REPORTADO",AB19)))</formula>
    </cfRule>
  </conditionalFormatting>
  <conditionalFormatting sqref="AB20">
    <cfRule type="iconSet" priority="1700">
      <iconSet iconSet="3Symbols">
        <cfvo type="percent" val="0"/>
        <cfvo type="percent" val="33"/>
        <cfvo type="percent" val="67"/>
      </iconSet>
    </cfRule>
  </conditionalFormatting>
  <conditionalFormatting sqref="AB20">
    <cfRule type="containsText" dxfId="425" priority="1697" operator="containsText" text="PENDIENTE">
      <formula>NOT(ISERROR(SEARCH("PENDIENTE",AB20)))</formula>
    </cfRule>
    <cfRule type="iconSet" priority="1699">
      <iconSet iconSet="3Arrows">
        <cfvo type="percent" val="0"/>
        <cfvo type="percent" val="33"/>
        <cfvo type="percent" val="67"/>
      </iconSet>
    </cfRule>
  </conditionalFormatting>
  <conditionalFormatting sqref="AB20">
    <cfRule type="containsText" dxfId="424" priority="1698" operator="containsText" text="REPORTADO">
      <formula>NOT(ISERROR(SEARCH("REPORTADO",AB20)))</formula>
    </cfRule>
  </conditionalFormatting>
  <conditionalFormatting sqref="AB21">
    <cfRule type="iconSet" priority="1692">
      <iconSet iconSet="3Symbols">
        <cfvo type="percent" val="0"/>
        <cfvo type="percent" val="33"/>
        <cfvo type="percent" val="67"/>
      </iconSet>
    </cfRule>
  </conditionalFormatting>
  <conditionalFormatting sqref="AB21">
    <cfRule type="containsText" dxfId="423" priority="1689" operator="containsText" text="PENDIENTE">
      <formula>NOT(ISERROR(SEARCH("PENDIENTE",AB21)))</formula>
    </cfRule>
    <cfRule type="iconSet" priority="1691">
      <iconSet iconSet="3Arrows">
        <cfvo type="percent" val="0"/>
        <cfvo type="percent" val="33"/>
        <cfvo type="percent" val="67"/>
      </iconSet>
    </cfRule>
  </conditionalFormatting>
  <conditionalFormatting sqref="AB21">
    <cfRule type="containsText" dxfId="422" priority="1690" operator="containsText" text="REPORTADO">
      <formula>NOT(ISERROR(SEARCH("REPORTADO",AB21)))</formula>
    </cfRule>
  </conditionalFormatting>
  <conditionalFormatting sqref="J25:J26">
    <cfRule type="iconSet" priority="1657">
      <iconSet iconSet="3Symbols" showValue="0">
        <cfvo type="percent" val="0"/>
        <cfvo type="percent" val="0"/>
        <cfvo type="percent" val="1"/>
      </iconSet>
    </cfRule>
  </conditionalFormatting>
  <conditionalFormatting sqref="AF27">
    <cfRule type="iconSet" priority="1648">
      <iconSet iconSet="3Symbols2" showValue="0">
        <cfvo type="percent" val="0"/>
        <cfvo type="num" val="1"/>
        <cfvo type="num" val="2"/>
      </iconSet>
    </cfRule>
  </conditionalFormatting>
  <conditionalFormatting sqref="AF28">
    <cfRule type="iconSet" priority="1633">
      <iconSet iconSet="3Symbols2" showValue="0">
        <cfvo type="percent" val="0"/>
        <cfvo type="num" val="1"/>
        <cfvo type="num" val="2"/>
      </iconSet>
    </cfRule>
  </conditionalFormatting>
  <conditionalFormatting sqref="AF29">
    <cfRule type="iconSet" priority="1624">
      <iconSet iconSet="3Symbols2" showValue="0">
        <cfvo type="percent" val="0"/>
        <cfvo type="num" val="1"/>
        <cfvo type="num" val="2"/>
      </iconSet>
    </cfRule>
  </conditionalFormatting>
  <conditionalFormatting sqref="AB22:AB29">
    <cfRule type="iconSet" priority="1623">
      <iconSet iconSet="3Symbols">
        <cfvo type="percent" val="0"/>
        <cfvo type="percent" val="33"/>
        <cfvo type="percent" val="67"/>
      </iconSet>
    </cfRule>
  </conditionalFormatting>
  <conditionalFormatting sqref="AB22:AB29">
    <cfRule type="containsText" dxfId="421" priority="1620" operator="containsText" text="PENDIENTE">
      <formula>NOT(ISERROR(SEARCH("PENDIENTE",AB22)))</formula>
    </cfRule>
    <cfRule type="iconSet" priority="1622">
      <iconSet iconSet="3Arrows">
        <cfvo type="percent" val="0"/>
        <cfvo type="percent" val="33"/>
        <cfvo type="percent" val="67"/>
      </iconSet>
    </cfRule>
  </conditionalFormatting>
  <conditionalFormatting sqref="AB22:AB29">
    <cfRule type="containsText" dxfId="420" priority="1621" operator="containsText" text="REPORTADO">
      <formula>NOT(ISERROR(SEARCH("REPORTADO",AB22)))</formula>
    </cfRule>
  </conditionalFormatting>
  <conditionalFormatting sqref="AB31">
    <cfRule type="iconSet" priority="1619">
      <iconSet iconSet="3Symbols">
        <cfvo type="percent" val="0"/>
        <cfvo type="percent" val="33"/>
        <cfvo type="percent" val="67"/>
      </iconSet>
    </cfRule>
  </conditionalFormatting>
  <conditionalFormatting sqref="AB31">
    <cfRule type="containsText" dxfId="419" priority="1616" operator="containsText" text="PENDIENTE">
      <formula>NOT(ISERROR(SEARCH("PENDIENTE",AB31)))</formula>
    </cfRule>
    <cfRule type="iconSet" priority="1618">
      <iconSet iconSet="3Arrows">
        <cfvo type="percent" val="0"/>
        <cfvo type="percent" val="33"/>
        <cfvo type="percent" val="67"/>
      </iconSet>
    </cfRule>
  </conditionalFormatting>
  <conditionalFormatting sqref="AB31">
    <cfRule type="containsText" dxfId="418" priority="1617" operator="containsText" text="REPORTADO">
      <formula>NOT(ISERROR(SEARCH("REPORTADO",AB31)))</formula>
    </cfRule>
  </conditionalFormatting>
  <conditionalFormatting sqref="AD31">
    <cfRule type="iconSet" priority="1615">
      <iconSet iconSet="3Symbols">
        <cfvo type="percent" val="0"/>
        <cfvo type="percent" val="33"/>
        <cfvo type="percent" val="67"/>
      </iconSet>
    </cfRule>
  </conditionalFormatting>
  <conditionalFormatting sqref="AD31">
    <cfRule type="containsText" dxfId="417" priority="1612" operator="containsText" text="PENDIENTE">
      <formula>NOT(ISERROR(SEARCH("PENDIENTE",AD31)))</formula>
    </cfRule>
    <cfRule type="iconSet" priority="1614">
      <iconSet iconSet="3Arrows">
        <cfvo type="percent" val="0"/>
        <cfvo type="percent" val="33"/>
        <cfvo type="percent" val="67"/>
      </iconSet>
    </cfRule>
  </conditionalFormatting>
  <conditionalFormatting sqref="AD31">
    <cfRule type="containsText" dxfId="416" priority="1613" operator="containsText" text="REPORTADO">
      <formula>NOT(ISERROR(SEARCH("REPORTADO",AD31)))</formula>
    </cfRule>
  </conditionalFormatting>
  <conditionalFormatting sqref="AF31">
    <cfRule type="iconSet" priority="1611">
      <iconSet iconSet="3Symbols2" showValue="0">
        <cfvo type="percent" val="0"/>
        <cfvo type="num" val="1"/>
        <cfvo type="num" val="2"/>
      </iconSet>
    </cfRule>
  </conditionalFormatting>
  <conditionalFormatting sqref="AF32">
    <cfRule type="iconSet" priority="1602">
      <iconSet iconSet="3Symbols2" showValue="0">
        <cfvo type="percent" val="0"/>
        <cfvo type="num" val="1"/>
        <cfvo type="num" val="2"/>
      </iconSet>
    </cfRule>
  </conditionalFormatting>
  <conditionalFormatting sqref="AF33">
    <cfRule type="iconSet" priority="1593">
      <iconSet iconSet="3Symbols2" showValue="0">
        <cfvo type="percent" val="0"/>
        <cfvo type="num" val="1"/>
        <cfvo type="num" val="2"/>
      </iconSet>
    </cfRule>
  </conditionalFormatting>
  <conditionalFormatting sqref="AF34">
    <cfRule type="iconSet" priority="1584">
      <iconSet iconSet="3Symbols2" showValue="0">
        <cfvo type="percent" val="0"/>
        <cfvo type="num" val="1"/>
        <cfvo type="num" val="2"/>
      </iconSet>
    </cfRule>
  </conditionalFormatting>
  <conditionalFormatting sqref="AB32">
    <cfRule type="iconSet" priority="1583">
      <iconSet iconSet="3Symbols">
        <cfvo type="percent" val="0"/>
        <cfvo type="percent" val="33"/>
        <cfvo type="percent" val="67"/>
      </iconSet>
    </cfRule>
  </conditionalFormatting>
  <conditionalFormatting sqref="AB32">
    <cfRule type="containsText" dxfId="415" priority="1580" operator="containsText" text="PENDIENTE">
      <formula>NOT(ISERROR(SEARCH("PENDIENTE",AB32)))</formula>
    </cfRule>
    <cfRule type="iconSet" priority="1582">
      <iconSet iconSet="3Arrows">
        <cfvo type="percent" val="0"/>
        <cfvo type="percent" val="33"/>
        <cfvo type="percent" val="67"/>
      </iconSet>
    </cfRule>
  </conditionalFormatting>
  <conditionalFormatting sqref="AB32">
    <cfRule type="containsText" dxfId="414" priority="1581" operator="containsText" text="REPORTADO">
      <formula>NOT(ISERROR(SEARCH("REPORTADO",AB32)))</formula>
    </cfRule>
  </conditionalFormatting>
  <conditionalFormatting sqref="AB33">
    <cfRule type="iconSet" priority="1579">
      <iconSet iconSet="3Symbols">
        <cfvo type="percent" val="0"/>
        <cfvo type="percent" val="33"/>
        <cfvo type="percent" val="67"/>
      </iconSet>
    </cfRule>
  </conditionalFormatting>
  <conditionalFormatting sqref="AB33">
    <cfRule type="containsText" dxfId="413" priority="1576" operator="containsText" text="PENDIENTE">
      <formula>NOT(ISERROR(SEARCH("PENDIENTE",AB33)))</formula>
    </cfRule>
    <cfRule type="iconSet" priority="1578">
      <iconSet iconSet="3Arrows">
        <cfvo type="percent" val="0"/>
        <cfvo type="percent" val="33"/>
        <cfvo type="percent" val="67"/>
      </iconSet>
    </cfRule>
  </conditionalFormatting>
  <conditionalFormatting sqref="AB33">
    <cfRule type="containsText" dxfId="412" priority="1577" operator="containsText" text="REPORTADO">
      <formula>NOT(ISERROR(SEARCH("REPORTADO",AB33)))</formula>
    </cfRule>
  </conditionalFormatting>
  <conditionalFormatting sqref="AD33">
    <cfRule type="iconSet" priority="1575">
      <iconSet iconSet="3Symbols">
        <cfvo type="percent" val="0"/>
        <cfvo type="percent" val="33"/>
        <cfvo type="percent" val="67"/>
      </iconSet>
    </cfRule>
  </conditionalFormatting>
  <conditionalFormatting sqref="AD33">
    <cfRule type="containsText" dxfId="411" priority="1572" operator="containsText" text="PENDIENTE">
      <formula>NOT(ISERROR(SEARCH("PENDIENTE",AD33)))</formula>
    </cfRule>
    <cfRule type="iconSet" priority="1574">
      <iconSet iconSet="3Arrows">
        <cfvo type="percent" val="0"/>
        <cfvo type="percent" val="33"/>
        <cfvo type="percent" val="67"/>
      </iconSet>
    </cfRule>
  </conditionalFormatting>
  <conditionalFormatting sqref="AD33">
    <cfRule type="containsText" dxfId="410" priority="1573" operator="containsText" text="REPORTADO">
      <formula>NOT(ISERROR(SEARCH("REPORTADO",AD33)))</formula>
    </cfRule>
  </conditionalFormatting>
  <conditionalFormatting sqref="AD32">
    <cfRule type="iconSet" priority="1571">
      <iconSet iconSet="3Symbols">
        <cfvo type="percent" val="0"/>
        <cfvo type="percent" val="33"/>
        <cfvo type="percent" val="67"/>
      </iconSet>
    </cfRule>
  </conditionalFormatting>
  <conditionalFormatting sqref="AD32">
    <cfRule type="containsText" dxfId="409" priority="1568" operator="containsText" text="PENDIENTE">
      <formula>NOT(ISERROR(SEARCH("PENDIENTE",AD32)))</formula>
    </cfRule>
    <cfRule type="iconSet" priority="1570">
      <iconSet iconSet="3Arrows">
        <cfvo type="percent" val="0"/>
        <cfvo type="percent" val="33"/>
        <cfvo type="percent" val="67"/>
      </iconSet>
    </cfRule>
  </conditionalFormatting>
  <conditionalFormatting sqref="AD32">
    <cfRule type="containsText" dxfId="408" priority="1569" operator="containsText" text="REPORTADO">
      <formula>NOT(ISERROR(SEARCH("REPORTADO",AD32)))</formula>
    </cfRule>
  </conditionalFormatting>
  <conditionalFormatting sqref="AD30">
    <cfRule type="iconSet" priority="1567">
      <iconSet iconSet="3Symbols">
        <cfvo type="percent" val="0"/>
        <cfvo type="percent" val="33"/>
        <cfvo type="percent" val="67"/>
      </iconSet>
    </cfRule>
  </conditionalFormatting>
  <conditionalFormatting sqref="AD30">
    <cfRule type="containsText" dxfId="407" priority="1564" operator="containsText" text="PENDIENTE">
      <formula>NOT(ISERROR(SEARCH("PENDIENTE",AD30)))</formula>
    </cfRule>
    <cfRule type="iconSet" priority="1566">
      <iconSet iconSet="3Arrows">
        <cfvo type="percent" val="0"/>
        <cfvo type="percent" val="33"/>
        <cfvo type="percent" val="67"/>
      </iconSet>
    </cfRule>
  </conditionalFormatting>
  <conditionalFormatting sqref="AD30">
    <cfRule type="containsText" dxfId="406" priority="1565" operator="containsText" text="REPORTADO">
      <formula>NOT(ISERROR(SEARCH("REPORTADO",AD30)))</formula>
    </cfRule>
  </conditionalFormatting>
  <conditionalFormatting sqref="AD29">
    <cfRule type="iconSet" priority="1563">
      <iconSet iconSet="3Symbols">
        <cfvo type="percent" val="0"/>
        <cfvo type="percent" val="33"/>
        <cfvo type="percent" val="67"/>
      </iconSet>
    </cfRule>
  </conditionalFormatting>
  <conditionalFormatting sqref="AD29">
    <cfRule type="containsText" dxfId="405" priority="1560" operator="containsText" text="PENDIENTE">
      <formula>NOT(ISERROR(SEARCH("PENDIENTE",AD29)))</formula>
    </cfRule>
    <cfRule type="iconSet" priority="1562">
      <iconSet iconSet="3Arrows">
        <cfvo type="percent" val="0"/>
        <cfvo type="percent" val="33"/>
        <cfvo type="percent" val="67"/>
      </iconSet>
    </cfRule>
  </conditionalFormatting>
  <conditionalFormatting sqref="AD29">
    <cfRule type="containsText" dxfId="404" priority="1561" operator="containsText" text="REPORTADO">
      <formula>NOT(ISERROR(SEARCH("REPORTADO",AD29)))</formula>
    </cfRule>
  </conditionalFormatting>
  <conditionalFormatting sqref="AD28">
    <cfRule type="iconSet" priority="1559">
      <iconSet iconSet="3Symbols">
        <cfvo type="percent" val="0"/>
        <cfvo type="percent" val="33"/>
        <cfvo type="percent" val="67"/>
      </iconSet>
    </cfRule>
  </conditionalFormatting>
  <conditionalFormatting sqref="AD28">
    <cfRule type="containsText" dxfId="403" priority="1556" operator="containsText" text="PENDIENTE">
      <formula>NOT(ISERROR(SEARCH("PENDIENTE",AD28)))</formula>
    </cfRule>
    <cfRule type="iconSet" priority="1558">
      <iconSet iconSet="3Arrows">
        <cfvo type="percent" val="0"/>
        <cfvo type="percent" val="33"/>
        <cfvo type="percent" val="67"/>
      </iconSet>
    </cfRule>
  </conditionalFormatting>
  <conditionalFormatting sqref="AD28">
    <cfRule type="containsText" dxfId="402" priority="1557" operator="containsText" text="REPORTADO">
      <formula>NOT(ISERROR(SEARCH("REPORTADO",AD28)))</formula>
    </cfRule>
  </conditionalFormatting>
  <conditionalFormatting sqref="AD27">
    <cfRule type="iconSet" priority="1555">
      <iconSet iconSet="3Symbols">
        <cfvo type="percent" val="0"/>
        <cfvo type="percent" val="33"/>
        <cfvo type="percent" val="67"/>
      </iconSet>
    </cfRule>
  </conditionalFormatting>
  <conditionalFormatting sqref="AD27">
    <cfRule type="containsText" dxfId="401" priority="1552" operator="containsText" text="PENDIENTE">
      <formula>NOT(ISERROR(SEARCH("PENDIENTE",AD27)))</formula>
    </cfRule>
    <cfRule type="iconSet" priority="1554">
      <iconSet iconSet="3Arrows">
        <cfvo type="percent" val="0"/>
        <cfvo type="percent" val="33"/>
        <cfvo type="percent" val="67"/>
      </iconSet>
    </cfRule>
  </conditionalFormatting>
  <conditionalFormatting sqref="AD27">
    <cfRule type="containsText" dxfId="400" priority="1553" operator="containsText" text="REPORTADO">
      <formula>NOT(ISERROR(SEARCH("REPORTADO",AD27)))</formula>
    </cfRule>
  </conditionalFormatting>
  <conditionalFormatting sqref="AD26">
    <cfRule type="iconSet" priority="1551">
      <iconSet iconSet="3Symbols">
        <cfvo type="percent" val="0"/>
        <cfvo type="percent" val="33"/>
        <cfvo type="percent" val="67"/>
      </iconSet>
    </cfRule>
  </conditionalFormatting>
  <conditionalFormatting sqref="AD26">
    <cfRule type="containsText" dxfId="399" priority="1548" operator="containsText" text="PENDIENTE">
      <formula>NOT(ISERROR(SEARCH("PENDIENTE",AD26)))</formula>
    </cfRule>
    <cfRule type="iconSet" priority="1550">
      <iconSet iconSet="3Arrows">
        <cfvo type="percent" val="0"/>
        <cfvo type="percent" val="33"/>
        <cfvo type="percent" val="67"/>
      </iconSet>
    </cfRule>
  </conditionalFormatting>
  <conditionalFormatting sqref="AD26">
    <cfRule type="containsText" dxfId="398" priority="1549" operator="containsText" text="REPORTADO">
      <formula>NOT(ISERROR(SEARCH("REPORTADO",AD26)))</formula>
    </cfRule>
  </conditionalFormatting>
  <conditionalFormatting sqref="AD25">
    <cfRule type="iconSet" priority="1547">
      <iconSet iconSet="3Symbols">
        <cfvo type="percent" val="0"/>
        <cfvo type="percent" val="33"/>
        <cfvo type="percent" val="67"/>
      </iconSet>
    </cfRule>
  </conditionalFormatting>
  <conditionalFormatting sqref="AD25">
    <cfRule type="containsText" dxfId="397" priority="1544" operator="containsText" text="PENDIENTE">
      <formula>NOT(ISERROR(SEARCH("PENDIENTE",AD25)))</formula>
    </cfRule>
    <cfRule type="iconSet" priority="1546">
      <iconSet iconSet="3Arrows">
        <cfvo type="percent" val="0"/>
        <cfvo type="percent" val="33"/>
        <cfvo type="percent" val="67"/>
      </iconSet>
    </cfRule>
  </conditionalFormatting>
  <conditionalFormatting sqref="AD25">
    <cfRule type="containsText" dxfId="396" priority="1545" operator="containsText" text="REPORTADO">
      <formula>NOT(ISERROR(SEARCH("REPORTADO",AD25)))</formula>
    </cfRule>
  </conditionalFormatting>
  <conditionalFormatting sqref="AD24">
    <cfRule type="iconSet" priority="1543">
      <iconSet iconSet="3Symbols">
        <cfvo type="percent" val="0"/>
        <cfvo type="percent" val="33"/>
        <cfvo type="percent" val="67"/>
      </iconSet>
    </cfRule>
  </conditionalFormatting>
  <conditionalFormatting sqref="AD24">
    <cfRule type="containsText" dxfId="395" priority="1540" operator="containsText" text="PENDIENTE">
      <formula>NOT(ISERROR(SEARCH("PENDIENTE",AD24)))</formula>
    </cfRule>
    <cfRule type="iconSet" priority="1542">
      <iconSet iconSet="3Arrows">
        <cfvo type="percent" val="0"/>
        <cfvo type="percent" val="33"/>
        <cfvo type="percent" val="67"/>
      </iconSet>
    </cfRule>
  </conditionalFormatting>
  <conditionalFormatting sqref="AD24">
    <cfRule type="containsText" dxfId="394" priority="1541" operator="containsText" text="REPORTADO">
      <formula>NOT(ISERROR(SEARCH("REPORTADO",AD24)))</formula>
    </cfRule>
  </conditionalFormatting>
  <conditionalFormatting sqref="AD23">
    <cfRule type="iconSet" priority="1539">
      <iconSet iconSet="3Symbols">
        <cfvo type="percent" val="0"/>
        <cfvo type="percent" val="33"/>
        <cfvo type="percent" val="67"/>
      </iconSet>
    </cfRule>
  </conditionalFormatting>
  <conditionalFormatting sqref="AD23">
    <cfRule type="containsText" dxfId="393" priority="1536" operator="containsText" text="PENDIENTE">
      <formula>NOT(ISERROR(SEARCH("PENDIENTE",AD23)))</formula>
    </cfRule>
    <cfRule type="iconSet" priority="1538">
      <iconSet iconSet="3Arrows">
        <cfvo type="percent" val="0"/>
        <cfvo type="percent" val="33"/>
        <cfvo type="percent" val="67"/>
      </iconSet>
    </cfRule>
  </conditionalFormatting>
  <conditionalFormatting sqref="AD23">
    <cfRule type="containsText" dxfId="392" priority="1537" operator="containsText" text="REPORTADO">
      <formula>NOT(ISERROR(SEARCH("REPORTADO",AD23)))</formula>
    </cfRule>
  </conditionalFormatting>
  <conditionalFormatting sqref="AD22">
    <cfRule type="iconSet" priority="1535">
      <iconSet iconSet="3Symbols">
        <cfvo type="percent" val="0"/>
        <cfvo type="percent" val="33"/>
        <cfvo type="percent" val="67"/>
      </iconSet>
    </cfRule>
  </conditionalFormatting>
  <conditionalFormatting sqref="AD22">
    <cfRule type="containsText" dxfId="391" priority="1532" operator="containsText" text="PENDIENTE">
      <formula>NOT(ISERROR(SEARCH("PENDIENTE",AD22)))</formula>
    </cfRule>
    <cfRule type="iconSet" priority="1534">
      <iconSet iconSet="3Arrows">
        <cfvo type="percent" val="0"/>
        <cfvo type="percent" val="33"/>
        <cfvo type="percent" val="67"/>
      </iconSet>
    </cfRule>
  </conditionalFormatting>
  <conditionalFormatting sqref="AD22">
    <cfRule type="containsText" dxfId="390" priority="1533" operator="containsText" text="REPORTADO">
      <formula>NOT(ISERROR(SEARCH("REPORTADO",AD22)))</formula>
    </cfRule>
  </conditionalFormatting>
  <conditionalFormatting sqref="AD21">
    <cfRule type="iconSet" priority="1531">
      <iconSet iconSet="3Symbols">
        <cfvo type="percent" val="0"/>
        <cfvo type="percent" val="33"/>
        <cfvo type="percent" val="67"/>
      </iconSet>
    </cfRule>
  </conditionalFormatting>
  <conditionalFormatting sqref="AD21">
    <cfRule type="containsText" dxfId="389" priority="1528" operator="containsText" text="PENDIENTE">
      <formula>NOT(ISERROR(SEARCH("PENDIENTE",AD21)))</formula>
    </cfRule>
    <cfRule type="iconSet" priority="1530">
      <iconSet iconSet="3Arrows">
        <cfvo type="percent" val="0"/>
        <cfvo type="percent" val="33"/>
        <cfvo type="percent" val="67"/>
      </iconSet>
    </cfRule>
  </conditionalFormatting>
  <conditionalFormatting sqref="AD21">
    <cfRule type="containsText" dxfId="388" priority="1529" operator="containsText" text="REPORTADO">
      <formula>NOT(ISERROR(SEARCH("REPORTADO",AD21)))</formula>
    </cfRule>
  </conditionalFormatting>
  <conditionalFormatting sqref="AD20">
    <cfRule type="iconSet" priority="1527">
      <iconSet iconSet="3Symbols">
        <cfvo type="percent" val="0"/>
        <cfvo type="percent" val="33"/>
        <cfvo type="percent" val="67"/>
      </iconSet>
    </cfRule>
  </conditionalFormatting>
  <conditionalFormatting sqref="AD20">
    <cfRule type="containsText" dxfId="387" priority="1524" operator="containsText" text="PENDIENTE">
      <formula>NOT(ISERROR(SEARCH("PENDIENTE",AD20)))</formula>
    </cfRule>
    <cfRule type="iconSet" priority="1526">
      <iconSet iconSet="3Arrows">
        <cfvo type="percent" val="0"/>
        <cfvo type="percent" val="33"/>
        <cfvo type="percent" val="67"/>
      </iconSet>
    </cfRule>
  </conditionalFormatting>
  <conditionalFormatting sqref="AD20">
    <cfRule type="containsText" dxfId="386" priority="1525" operator="containsText" text="REPORTADO">
      <formula>NOT(ISERROR(SEARCH("REPORTADO",AD20)))</formula>
    </cfRule>
  </conditionalFormatting>
  <conditionalFormatting sqref="AD19">
    <cfRule type="iconSet" priority="1523">
      <iconSet iconSet="3Symbols">
        <cfvo type="percent" val="0"/>
        <cfvo type="percent" val="33"/>
        <cfvo type="percent" val="67"/>
      </iconSet>
    </cfRule>
  </conditionalFormatting>
  <conditionalFormatting sqref="AD19">
    <cfRule type="containsText" dxfId="385" priority="1520" operator="containsText" text="PENDIENTE">
      <formula>NOT(ISERROR(SEARCH("PENDIENTE",AD19)))</formula>
    </cfRule>
    <cfRule type="iconSet" priority="1522">
      <iconSet iconSet="3Arrows">
        <cfvo type="percent" val="0"/>
        <cfvo type="percent" val="33"/>
        <cfvo type="percent" val="67"/>
      </iconSet>
    </cfRule>
  </conditionalFormatting>
  <conditionalFormatting sqref="AD19">
    <cfRule type="containsText" dxfId="384" priority="1521" operator="containsText" text="REPORTADO">
      <formula>NOT(ISERROR(SEARCH("REPORTADO",AD19)))</formula>
    </cfRule>
  </conditionalFormatting>
  <conditionalFormatting sqref="AD9">
    <cfRule type="iconSet" priority="1519">
      <iconSet iconSet="3Symbols">
        <cfvo type="percent" val="0"/>
        <cfvo type="percent" val="33"/>
        <cfvo type="percent" val="67"/>
      </iconSet>
    </cfRule>
  </conditionalFormatting>
  <conditionalFormatting sqref="AD9">
    <cfRule type="containsText" dxfId="383" priority="1516" operator="containsText" text="PENDIENTE">
      <formula>NOT(ISERROR(SEARCH("PENDIENTE",AD9)))</formula>
    </cfRule>
    <cfRule type="iconSet" priority="1518">
      <iconSet iconSet="3Arrows">
        <cfvo type="percent" val="0"/>
        <cfvo type="percent" val="33"/>
        <cfvo type="percent" val="67"/>
      </iconSet>
    </cfRule>
  </conditionalFormatting>
  <conditionalFormatting sqref="AD9">
    <cfRule type="containsText" dxfId="382" priority="1517" operator="containsText" text="REPORTADO">
      <formula>NOT(ISERROR(SEARCH("REPORTADO",AD9)))</formula>
    </cfRule>
  </conditionalFormatting>
  <conditionalFormatting sqref="AD8">
    <cfRule type="iconSet" priority="1515">
      <iconSet iconSet="3Symbols">
        <cfvo type="percent" val="0"/>
        <cfvo type="percent" val="33"/>
        <cfvo type="percent" val="67"/>
      </iconSet>
    </cfRule>
  </conditionalFormatting>
  <conditionalFormatting sqref="AD8">
    <cfRule type="containsText" dxfId="381" priority="1512" operator="containsText" text="PENDIENTE">
      <formula>NOT(ISERROR(SEARCH("PENDIENTE",AD8)))</formula>
    </cfRule>
    <cfRule type="iconSet" priority="1514">
      <iconSet iconSet="3Arrows">
        <cfvo type="percent" val="0"/>
        <cfvo type="percent" val="33"/>
        <cfvo type="percent" val="67"/>
      </iconSet>
    </cfRule>
  </conditionalFormatting>
  <conditionalFormatting sqref="AD8">
    <cfRule type="containsText" dxfId="380" priority="1513" operator="containsText" text="REPORTADO">
      <formula>NOT(ISERROR(SEARCH("REPORTADO",AD8)))</formula>
    </cfRule>
  </conditionalFormatting>
  <conditionalFormatting sqref="AD6">
    <cfRule type="iconSet" priority="1511">
      <iconSet iconSet="3Symbols">
        <cfvo type="percent" val="0"/>
        <cfvo type="percent" val="33"/>
        <cfvo type="percent" val="67"/>
      </iconSet>
    </cfRule>
  </conditionalFormatting>
  <conditionalFormatting sqref="AD6">
    <cfRule type="containsText" dxfId="379" priority="1508" operator="containsText" text="PENDIENTE">
      <formula>NOT(ISERROR(SEARCH("PENDIENTE",AD6)))</formula>
    </cfRule>
    <cfRule type="iconSet" priority="1510">
      <iconSet iconSet="3Arrows">
        <cfvo type="percent" val="0"/>
        <cfvo type="percent" val="33"/>
        <cfvo type="percent" val="67"/>
      </iconSet>
    </cfRule>
  </conditionalFormatting>
  <conditionalFormatting sqref="AD6">
    <cfRule type="containsText" dxfId="378" priority="1509" operator="containsText" text="REPORTADO">
      <formula>NOT(ISERROR(SEARCH("REPORTADO",AD6)))</formula>
    </cfRule>
  </conditionalFormatting>
  <conditionalFormatting sqref="AD5">
    <cfRule type="iconSet" priority="1507">
      <iconSet iconSet="3Symbols">
        <cfvo type="percent" val="0"/>
        <cfvo type="percent" val="33"/>
        <cfvo type="percent" val="67"/>
      </iconSet>
    </cfRule>
  </conditionalFormatting>
  <conditionalFormatting sqref="AD5">
    <cfRule type="containsText" dxfId="377" priority="1504" operator="containsText" text="PENDIENTE">
      <formula>NOT(ISERROR(SEARCH("PENDIENTE",AD5)))</formula>
    </cfRule>
    <cfRule type="iconSet" priority="1506">
      <iconSet iconSet="3Arrows">
        <cfvo type="percent" val="0"/>
        <cfvo type="percent" val="33"/>
        <cfvo type="percent" val="67"/>
      </iconSet>
    </cfRule>
  </conditionalFormatting>
  <conditionalFormatting sqref="AD5">
    <cfRule type="containsText" dxfId="376" priority="1505" operator="containsText" text="REPORTADO">
      <formula>NOT(ISERROR(SEARCH("REPORTADO",AD5)))</formula>
    </cfRule>
  </conditionalFormatting>
  <conditionalFormatting sqref="AF35">
    <cfRule type="iconSet" priority="1495">
      <iconSet iconSet="3Symbols2" showValue="0">
        <cfvo type="percent" val="0"/>
        <cfvo type="num" val="1"/>
        <cfvo type="num" val="2"/>
      </iconSet>
    </cfRule>
  </conditionalFormatting>
  <conditionalFormatting sqref="AF36">
    <cfRule type="iconSet" priority="1486">
      <iconSet iconSet="3Symbols2" showValue="0">
        <cfvo type="percent" val="0"/>
        <cfvo type="num" val="1"/>
        <cfvo type="num" val="2"/>
      </iconSet>
    </cfRule>
  </conditionalFormatting>
  <conditionalFormatting sqref="AF37">
    <cfRule type="iconSet" priority="1477">
      <iconSet iconSet="3Symbols2" showValue="0">
        <cfvo type="percent" val="0"/>
        <cfvo type="num" val="1"/>
        <cfvo type="num" val="2"/>
      </iconSet>
    </cfRule>
  </conditionalFormatting>
  <conditionalFormatting sqref="AF38">
    <cfRule type="iconSet" priority="1468">
      <iconSet iconSet="3Symbols2" showValue="0">
        <cfvo type="percent" val="0"/>
        <cfvo type="num" val="1"/>
        <cfvo type="num" val="2"/>
      </iconSet>
    </cfRule>
  </conditionalFormatting>
  <conditionalFormatting sqref="AF39">
    <cfRule type="iconSet" priority="1459">
      <iconSet iconSet="3Symbols2" showValue="0">
        <cfvo type="percent" val="0"/>
        <cfvo type="num" val="1"/>
        <cfvo type="num" val="2"/>
      </iconSet>
    </cfRule>
  </conditionalFormatting>
  <conditionalFormatting sqref="AF40">
    <cfRule type="iconSet" priority="1450">
      <iconSet iconSet="3Symbols2" showValue="0">
        <cfvo type="percent" val="0"/>
        <cfvo type="num" val="1"/>
        <cfvo type="num" val="2"/>
      </iconSet>
    </cfRule>
  </conditionalFormatting>
  <conditionalFormatting sqref="AF41">
    <cfRule type="iconSet" priority="1441">
      <iconSet iconSet="3Symbols2" showValue="0">
        <cfvo type="percent" val="0"/>
        <cfvo type="num" val="1"/>
        <cfvo type="num" val="2"/>
      </iconSet>
    </cfRule>
  </conditionalFormatting>
  <conditionalFormatting sqref="AB34">
    <cfRule type="iconSet" priority="1440">
      <iconSet iconSet="3Symbols">
        <cfvo type="percent" val="0"/>
        <cfvo type="percent" val="33"/>
        <cfvo type="percent" val="67"/>
      </iconSet>
    </cfRule>
  </conditionalFormatting>
  <conditionalFormatting sqref="AB34">
    <cfRule type="containsText" dxfId="375" priority="1437" operator="containsText" text="PENDIENTE">
      <formula>NOT(ISERROR(SEARCH("PENDIENTE",AB34)))</formula>
    </cfRule>
    <cfRule type="iconSet" priority="1439">
      <iconSet iconSet="3Arrows">
        <cfvo type="percent" val="0"/>
        <cfvo type="percent" val="33"/>
        <cfvo type="percent" val="67"/>
      </iconSet>
    </cfRule>
  </conditionalFormatting>
  <conditionalFormatting sqref="AB34">
    <cfRule type="containsText" dxfId="374" priority="1438" operator="containsText" text="REPORTADO">
      <formula>NOT(ISERROR(SEARCH("REPORTADO",AB34)))</formula>
    </cfRule>
  </conditionalFormatting>
  <conditionalFormatting sqref="AB35">
    <cfRule type="iconSet" priority="1436">
      <iconSet iconSet="3Symbols">
        <cfvo type="percent" val="0"/>
        <cfvo type="percent" val="33"/>
        <cfvo type="percent" val="67"/>
      </iconSet>
    </cfRule>
  </conditionalFormatting>
  <conditionalFormatting sqref="AB35">
    <cfRule type="containsText" dxfId="373" priority="1433" operator="containsText" text="PENDIENTE">
      <formula>NOT(ISERROR(SEARCH("PENDIENTE",AB35)))</formula>
    </cfRule>
    <cfRule type="iconSet" priority="1435">
      <iconSet iconSet="3Arrows">
        <cfvo type="percent" val="0"/>
        <cfvo type="percent" val="33"/>
        <cfvo type="percent" val="67"/>
      </iconSet>
    </cfRule>
  </conditionalFormatting>
  <conditionalFormatting sqref="AB35">
    <cfRule type="containsText" dxfId="372" priority="1434" operator="containsText" text="REPORTADO">
      <formula>NOT(ISERROR(SEARCH("REPORTADO",AB35)))</formula>
    </cfRule>
  </conditionalFormatting>
  <conditionalFormatting sqref="AB36">
    <cfRule type="iconSet" priority="1432">
      <iconSet iconSet="3Symbols">
        <cfvo type="percent" val="0"/>
        <cfvo type="percent" val="33"/>
        <cfvo type="percent" val="67"/>
      </iconSet>
    </cfRule>
  </conditionalFormatting>
  <conditionalFormatting sqref="AB36">
    <cfRule type="containsText" dxfId="371" priority="1429" operator="containsText" text="PENDIENTE">
      <formula>NOT(ISERROR(SEARCH("PENDIENTE",AB36)))</formula>
    </cfRule>
    <cfRule type="iconSet" priority="1431">
      <iconSet iconSet="3Arrows">
        <cfvo type="percent" val="0"/>
        <cfvo type="percent" val="33"/>
        <cfvo type="percent" val="67"/>
      </iconSet>
    </cfRule>
  </conditionalFormatting>
  <conditionalFormatting sqref="AB36">
    <cfRule type="containsText" dxfId="370" priority="1430" operator="containsText" text="REPORTADO">
      <formula>NOT(ISERROR(SEARCH("REPORTADO",AB36)))</formula>
    </cfRule>
  </conditionalFormatting>
  <conditionalFormatting sqref="AB37">
    <cfRule type="iconSet" priority="1428">
      <iconSet iconSet="3Symbols">
        <cfvo type="percent" val="0"/>
        <cfvo type="percent" val="33"/>
        <cfvo type="percent" val="67"/>
      </iconSet>
    </cfRule>
  </conditionalFormatting>
  <conditionalFormatting sqref="AB37">
    <cfRule type="containsText" dxfId="369" priority="1425" operator="containsText" text="PENDIENTE">
      <formula>NOT(ISERROR(SEARCH("PENDIENTE",AB37)))</formula>
    </cfRule>
    <cfRule type="iconSet" priority="1427">
      <iconSet iconSet="3Arrows">
        <cfvo type="percent" val="0"/>
        <cfvo type="percent" val="33"/>
        <cfvo type="percent" val="67"/>
      </iconSet>
    </cfRule>
  </conditionalFormatting>
  <conditionalFormatting sqref="AB37">
    <cfRule type="containsText" dxfId="368" priority="1426" operator="containsText" text="REPORTADO">
      <formula>NOT(ISERROR(SEARCH("REPORTADO",AB37)))</formula>
    </cfRule>
  </conditionalFormatting>
  <conditionalFormatting sqref="AB38">
    <cfRule type="iconSet" priority="1424">
      <iconSet iconSet="3Symbols">
        <cfvo type="percent" val="0"/>
        <cfvo type="percent" val="33"/>
        <cfvo type="percent" val="67"/>
      </iconSet>
    </cfRule>
  </conditionalFormatting>
  <conditionalFormatting sqref="AB38">
    <cfRule type="containsText" dxfId="367" priority="1421" operator="containsText" text="PENDIENTE">
      <formula>NOT(ISERROR(SEARCH("PENDIENTE",AB38)))</formula>
    </cfRule>
    <cfRule type="iconSet" priority="1423">
      <iconSet iconSet="3Arrows">
        <cfvo type="percent" val="0"/>
        <cfvo type="percent" val="33"/>
        <cfvo type="percent" val="67"/>
      </iconSet>
    </cfRule>
  </conditionalFormatting>
  <conditionalFormatting sqref="AB38">
    <cfRule type="containsText" dxfId="366" priority="1422" operator="containsText" text="REPORTADO">
      <formula>NOT(ISERROR(SEARCH("REPORTADO",AB38)))</formula>
    </cfRule>
  </conditionalFormatting>
  <conditionalFormatting sqref="AB39">
    <cfRule type="iconSet" priority="1420">
      <iconSet iconSet="3Symbols">
        <cfvo type="percent" val="0"/>
        <cfvo type="percent" val="33"/>
        <cfvo type="percent" val="67"/>
      </iconSet>
    </cfRule>
  </conditionalFormatting>
  <conditionalFormatting sqref="AB39">
    <cfRule type="containsText" dxfId="365" priority="1417" operator="containsText" text="PENDIENTE">
      <formula>NOT(ISERROR(SEARCH("PENDIENTE",AB39)))</formula>
    </cfRule>
    <cfRule type="iconSet" priority="1419">
      <iconSet iconSet="3Arrows">
        <cfvo type="percent" val="0"/>
        <cfvo type="percent" val="33"/>
        <cfvo type="percent" val="67"/>
      </iconSet>
    </cfRule>
  </conditionalFormatting>
  <conditionalFormatting sqref="AB39">
    <cfRule type="containsText" dxfId="364" priority="1418" operator="containsText" text="REPORTADO">
      <formula>NOT(ISERROR(SEARCH("REPORTADO",AB39)))</formula>
    </cfRule>
  </conditionalFormatting>
  <conditionalFormatting sqref="AB40">
    <cfRule type="iconSet" priority="1416">
      <iconSet iconSet="3Symbols">
        <cfvo type="percent" val="0"/>
        <cfvo type="percent" val="33"/>
        <cfvo type="percent" val="67"/>
      </iconSet>
    </cfRule>
  </conditionalFormatting>
  <conditionalFormatting sqref="AB40">
    <cfRule type="containsText" dxfId="363" priority="1413" operator="containsText" text="PENDIENTE">
      <formula>NOT(ISERROR(SEARCH("PENDIENTE",AB40)))</formula>
    </cfRule>
    <cfRule type="iconSet" priority="1415">
      <iconSet iconSet="3Arrows">
        <cfvo type="percent" val="0"/>
        <cfvo type="percent" val="33"/>
        <cfvo type="percent" val="67"/>
      </iconSet>
    </cfRule>
  </conditionalFormatting>
  <conditionalFormatting sqref="AB40">
    <cfRule type="containsText" dxfId="362" priority="1414" operator="containsText" text="REPORTADO">
      <formula>NOT(ISERROR(SEARCH("REPORTADO",AB40)))</formula>
    </cfRule>
  </conditionalFormatting>
  <conditionalFormatting sqref="AB41">
    <cfRule type="iconSet" priority="1412">
      <iconSet iconSet="3Symbols">
        <cfvo type="percent" val="0"/>
        <cfvo type="percent" val="33"/>
        <cfvo type="percent" val="67"/>
      </iconSet>
    </cfRule>
  </conditionalFormatting>
  <conditionalFormatting sqref="AB41">
    <cfRule type="containsText" dxfId="361" priority="1409" operator="containsText" text="PENDIENTE">
      <formula>NOT(ISERROR(SEARCH("PENDIENTE",AB41)))</formula>
    </cfRule>
    <cfRule type="iconSet" priority="1411">
      <iconSet iconSet="3Arrows">
        <cfvo type="percent" val="0"/>
        <cfvo type="percent" val="33"/>
        <cfvo type="percent" val="67"/>
      </iconSet>
    </cfRule>
  </conditionalFormatting>
  <conditionalFormatting sqref="AB41">
    <cfRule type="containsText" dxfId="360" priority="1410" operator="containsText" text="REPORTADO">
      <formula>NOT(ISERROR(SEARCH("REPORTADO",AB41)))</formula>
    </cfRule>
  </conditionalFormatting>
  <conditionalFormatting sqref="AF43">
    <cfRule type="iconSet" priority="1400">
      <iconSet iconSet="3Symbols2" showValue="0">
        <cfvo type="percent" val="0"/>
        <cfvo type="num" val="1"/>
        <cfvo type="num" val="2"/>
      </iconSet>
    </cfRule>
  </conditionalFormatting>
  <conditionalFormatting sqref="AF44">
    <cfRule type="iconSet" priority="1391">
      <iconSet iconSet="3Symbols2" showValue="0">
        <cfvo type="percent" val="0"/>
        <cfvo type="num" val="1"/>
        <cfvo type="num" val="2"/>
      </iconSet>
    </cfRule>
  </conditionalFormatting>
  <conditionalFormatting sqref="AB45">
    <cfRule type="iconSet" priority="1390">
      <iconSet iconSet="3Symbols">
        <cfvo type="percent" val="0"/>
        <cfvo type="percent" val="33"/>
        <cfvo type="percent" val="67"/>
      </iconSet>
    </cfRule>
  </conditionalFormatting>
  <conditionalFormatting sqref="AB45">
    <cfRule type="containsText" dxfId="359" priority="1387" operator="containsText" text="PENDIENTE">
      <formula>NOT(ISERROR(SEARCH("PENDIENTE",AB45)))</formula>
    </cfRule>
    <cfRule type="iconSet" priority="1389">
      <iconSet iconSet="3Arrows">
        <cfvo type="percent" val="0"/>
        <cfvo type="percent" val="33"/>
        <cfvo type="percent" val="67"/>
      </iconSet>
    </cfRule>
  </conditionalFormatting>
  <conditionalFormatting sqref="AB45">
    <cfRule type="containsText" dxfId="358" priority="1388" operator="containsText" text="REPORTADO">
      <formula>NOT(ISERROR(SEARCH("REPORTADO",AB45)))</formula>
    </cfRule>
  </conditionalFormatting>
  <conditionalFormatting sqref="AF45">
    <cfRule type="iconSet" priority="1382">
      <iconSet iconSet="3Symbols2" showValue="0">
        <cfvo type="percent" val="0"/>
        <cfvo type="num" val="1"/>
        <cfvo type="num" val="2"/>
      </iconSet>
    </cfRule>
  </conditionalFormatting>
  <conditionalFormatting sqref="AF46">
    <cfRule type="iconSet" priority="1373">
      <iconSet iconSet="3Symbols2" showValue="0">
        <cfvo type="percent" val="0"/>
        <cfvo type="num" val="1"/>
        <cfvo type="num" val="2"/>
      </iconSet>
    </cfRule>
  </conditionalFormatting>
  <conditionalFormatting sqref="AF47">
    <cfRule type="iconSet" priority="1364">
      <iconSet iconSet="3Symbols2" showValue="0">
        <cfvo type="percent" val="0"/>
        <cfvo type="num" val="1"/>
        <cfvo type="num" val="2"/>
      </iconSet>
    </cfRule>
  </conditionalFormatting>
  <conditionalFormatting sqref="J47">
    <cfRule type="iconSet" priority="1362">
      <iconSet iconSet="3Symbols" showValue="0">
        <cfvo type="percent" val="0"/>
        <cfvo type="percent" val="0"/>
        <cfvo type="percent" val="1"/>
      </iconSet>
    </cfRule>
  </conditionalFormatting>
  <conditionalFormatting sqref="AB43">
    <cfRule type="iconSet" priority="1361">
      <iconSet iconSet="3Symbols">
        <cfvo type="percent" val="0"/>
        <cfvo type="percent" val="33"/>
        <cfvo type="percent" val="67"/>
      </iconSet>
    </cfRule>
  </conditionalFormatting>
  <conditionalFormatting sqref="AB43">
    <cfRule type="containsText" dxfId="357" priority="1358" operator="containsText" text="PENDIENTE">
      <formula>NOT(ISERROR(SEARCH("PENDIENTE",AB43)))</formula>
    </cfRule>
    <cfRule type="iconSet" priority="1360">
      <iconSet iconSet="3Arrows">
        <cfvo type="percent" val="0"/>
        <cfvo type="percent" val="33"/>
        <cfvo type="percent" val="67"/>
      </iconSet>
    </cfRule>
  </conditionalFormatting>
  <conditionalFormatting sqref="AB43">
    <cfRule type="containsText" dxfId="356" priority="1359" operator="containsText" text="REPORTADO">
      <formula>NOT(ISERROR(SEARCH("REPORTADO",AB43)))</formula>
    </cfRule>
  </conditionalFormatting>
  <conditionalFormatting sqref="AB44">
    <cfRule type="iconSet" priority="1357">
      <iconSet iconSet="3Symbols">
        <cfvo type="percent" val="0"/>
        <cfvo type="percent" val="33"/>
        <cfvo type="percent" val="67"/>
      </iconSet>
    </cfRule>
  </conditionalFormatting>
  <conditionalFormatting sqref="AB44">
    <cfRule type="containsText" dxfId="355" priority="1354" operator="containsText" text="PENDIENTE">
      <formula>NOT(ISERROR(SEARCH("PENDIENTE",AB44)))</formula>
    </cfRule>
    <cfRule type="iconSet" priority="1356">
      <iconSet iconSet="3Arrows">
        <cfvo type="percent" val="0"/>
        <cfvo type="percent" val="33"/>
        <cfvo type="percent" val="67"/>
      </iconSet>
    </cfRule>
  </conditionalFormatting>
  <conditionalFormatting sqref="AB44">
    <cfRule type="containsText" dxfId="354" priority="1355" operator="containsText" text="REPORTADO">
      <formula>NOT(ISERROR(SEARCH("REPORTADO",AB44)))</formula>
    </cfRule>
  </conditionalFormatting>
  <conditionalFormatting sqref="AB46">
    <cfRule type="iconSet" priority="1353">
      <iconSet iconSet="3Symbols">
        <cfvo type="percent" val="0"/>
        <cfvo type="percent" val="33"/>
        <cfvo type="percent" val="67"/>
      </iconSet>
    </cfRule>
  </conditionalFormatting>
  <conditionalFormatting sqref="AB46">
    <cfRule type="containsText" dxfId="353" priority="1350" operator="containsText" text="PENDIENTE">
      <formula>NOT(ISERROR(SEARCH("PENDIENTE",AB46)))</formula>
    </cfRule>
    <cfRule type="iconSet" priority="1352">
      <iconSet iconSet="3Arrows">
        <cfvo type="percent" val="0"/>
        <cfvo type="percent" val="33"/>
        <cfvo type="percent" val="67"/>
      </iconSet>
    </cfRule>
  </conditionalFormatting>
  <conditionalFormatting sqref="AB46">
    <cfRule type="containsText" dxfId="352" priority="1351" operator="containsText" text="REPORTADO">
      <formula>NOT(ISERROR(SEARCH("REPORTADO",AB46)))</formula>
    </cfRule>
  </conditionalFormatting>
  <conditionalFormatting sqref="AB47">
    <cfRule type="iconSet" priority="1349">
      <iconSet iconSet="3Symbols">
        <cfvo type="percent" val="0"/>
        <cfvo type="percent" val="33"/>
        <cfvo type="percent" val="67"/>
      </iconSet>
    </cfRule>
  </conditionalFormatting>
  <conditionalFormatting sqref="AB47">
    <cfRule type="containsText" dxfId="351" priority="1346" operator="containsText" text="PENDIENTE">
      <formula>NOT(ISERROR(SEARCH("PENDIENTE",AB47)))</formula>
    </cfRule>
    <cfRule type="iconSet" priority="1348">
      <iconSet iconSet="3Arrows">
        <cfvo type="percent" val="0"/>
        <cfvo type="percent" val="33"/>
        <cfvo type="percent" val="67"/>
      </iconSet>
    </cfRule>
  </conditionalFormatting>
  <conditionalFormatting sqref="AB47">
    <cfRule type="containsText" dxfId="350" priority="1347" operator="containsText" text="REPORTADO">
      <formula>NOT(ISERROR(SEARCH("REPORTADO",AB47)))</formula>
    </cfRule>
  </conditionalFormatting>
  <conditionalFormatting sqref="AF49">
    <cfRule type="iconSet" priority="1337">
      <iconSet iconSet="3Symbols2" showValue="0">
        <cfvo type="percent" val="0"/>
        <cfvo type="num" val="1"/>
        <cfvo type="num" val="2"/>
      </iconSet>
    </cfRule>
  </conditionalFormatting>
  <conditionalFormatting sqref="AF53">
    <cfRule type="iconSet" priority="1328">
      <iconSet iconSet="3Symbols2" showValue="0">
        <cfvo type="percent" val="0"/>
        <cfvo type="num" val="1"/>
        <cfvo type="num" val="2"/>
      </iconSet>
    </cfRule>
  </conditionalFormatting>
  <conditionalFormatting sqref="J53">
    <cfRule type="iconSet" priority="1327">
      <iconSet iconSet="3Symbols" showValue="0">
        <cfvo type="percent" val="0"/>
        <cfvo type="percent" val="0"/>
        <cfvo type="percent" val="1"/>
      </iconSet>
    </cfRule>
  </conditionalFormatting>
  <conditionalFormatting sqref="J54">
    <cfRule type="iconSet" priority="1322">
      <iconSet iconSet="3Symbols" showValue="0">
        <cfvo type="percent" val="0"/>
        <cfvo type="percent" val="0"/>
        <cfvo type="percent" val="1"/>
      </iconSet>
    </cfRule>
  </conditionalFormatting>
  <conditionalFormatting sqref="AF54">
    <cfRule type="iconSet" priority="1308">
      <iconSet iconSet="3Symbols2" showValue="0">
        <cfvo type="percent" val="0"/>
        <cfvo type="num" val="1"/>
        <cfvo type="num" val="2"/>
      </iconSet>
    </cfRule>
  </conditionalFormatting>
  <conditionalFormatting sqref="AB55">
    <cfRule type="iconSet" priority="1303">
      <iconSet iconSet="3Symbols">
        <cfvo type="percent" val="0"/>
        <cfvo type="percent" val="33"/>
        <cfvo type="percent" val="67"/>
      </iconSet>
    </cfRule>
  </conditionalFormatting>
  <conditionalFormatting sqref="AB55">
    <cfRule type="containsText" dxfId="349" priority="1300" operator="containsText" text="PENDIENTE">
      <formula>NOT(ISERROR(SEARCH("PENDIENTE",AB55)))</formula>
    </cfRule>
    <cfRule type="iconSet" priority="1302">
      <iconSet iconSet="3Arrows">
        <cfvo type="percent" val="0"/>
        <cfvo type="percent" val="33"/>
        <cfvo type="percent" val="67"/>
      </iconSet>
    </cfRule>
  </conditionalFormatting>
  <conditionalFormatting sqref="AB55">
    <cfRule type="containsText" dxfId="348" priority="1301" operator="containsText" text="REPORTADO">
      <formula>NOT(ISERROR(SEARCH("REPORTADO",AB55)))</formula>
    </cfRule>
  </conditionalFormatting>
  <conditionalFormatting sqref="AF55">
    <cfRule type="iconSet" priority="1299">
      <iconSet iconSet="3Symbols2" showValue="0">
        <cfvo type="percent" val="0"/>
        <cfvo type="num" val="1"/>
        <cfvo type="num" val="2"/>
      </iconSet>
    </cfRule>
  </conditionalFormatting>
  <conditionalFormatting sqref="AB49">
    <cfRule type="containsText" dxfId="347" priority="1288" operator="containsText" text="REPORTADO">
      <formula>NOT(ISERROR(SEARCH("REPORTADO",AB49)))</formula>
    </cfRule>
  </conditionalFormatting>
  <conditionalFormatting sqref="AB48">
    <cfRule type="iconSet" priority="1294">
      <iconSet iconSet="3Symbols">
        <cfvo type="percent" val="0"/>
        <cfvo type="percent" val="33"/>
        <cfvo type="percent" val="67"/>
      </iconSet>
    </cfRule>
  </conditionalFormatting>
  <conditionalFormatting sqref="AB48">
    <cfRule type="containsText" dxfId="346" priority="1291" operator="containsText" text="PENDIENTE">
      <formula>NOT(ISERROR(SEARCH("PENDIENTE",AB48)))</formula>
    </cfRule>
    <cfRule type="iconSet" priority="1293">
      <iconSet iconSet="3Arrows">
        <cfvo type="percent" val="0"/>
        <cfvo type="percent" val="33"/>
        <cfvo type="percent" val="67"/>
      </iconSet>
    </cfRule>
  </conditionalFormatting>
  <conditionalFormatting sqref="AB48">
    <cfRule type="containsText" dxfId="345" priority="1292" operator="containsText" text="REPORTADO">
      <formula>NOT(ISERROR(SEARCH("REPORTADO",AB48)))</formula>
    </cfRule>
  </conditionalFormatting>
  <conditionalFormatting sqref="AB49">
    <cfRule type="iconSet" priority="1290">
      <iconSet iconSet="3Symbols">
        <cfvo type="percent" val="0"/>
        <cfvo type="percent" val="33"/>
        <cfvo type="percent" val="67"/>
      </iconSet>
    </cfRule>
  </conditionalFormatting>
  <conditionalFormatting sqref="AB49">
    <cfRule type="containsText" dxfId="344" priority="1287" operator="containsText" text="PENDIENTE">
      <formula>NOT(ISERROR(SEARCH("PENDIENTE",AB49)))</formula>
    </cfRule>
    <cfRule type="iconSet" priority="1289">
      <iconSet iconSet="3Arrows">
        <cfvo type="percent" val="0"/>
        <cfvo type="percent" val="33"/>
        <cfvo type="percent" val="67"/>
      </iconSet>
    </cfRule>
  </conditionalFormatting>
  <conditionalFormatting sqref="AB50">
    <cfRule type="iconSet" priority="1286">
      <iconSet iconSet="3Symbols">
        <cfvo type="percent" val="0"/>
        <cfvo type="percent" val="33"/>
        <cfvo type="percent" val="67"/>
      </iconSet>
    </cfRule>
  </conditionalFormatting>
  <conditionalFormatting sqref="AB50">
    <cfRule type="containsText" dxfId="343" priority="1283" operator="containsText" text="PENDIENTE">
      <formula>NOT(ISERROR(SEARCH("PENDIENTE",AB50)))</formula>
    </cfRule>
    <cfRule type="iconSet" priority="1285">
      <iconSet iconSet="3Arrows">
        <cfvo type="percent" val="0"/>
        <cfvo type="percent" val="33"/>
        <cfvo type="percent" val="67"/>
      </iconSet>
    </cfRule>
  </conditionalFormatting>
  <conditionalFormatting sqref="AB50">
    <cfRule type="containsText" dxfId="342" priority="1284" operator="containsText" text="REPORTADO">
      <formula>NOT(ISERROR(SEARCH("REPORTADO",AB50)))</formula>
    </cfRule>
  </conditionalFormatting>
  <conditionalFormatting sqref="AB51">
    <cfRule type="iconSet" priority="1282">
      <iconSet iconSet="3Symbols">
        <cfvo type="percent" val="0"/>
        <cfvo type="percent" val="33"/>
        <cfvo type="percent" val="67"/>
      </iconSet>
    </cfRule>
  </conditionalFormatting>
  <conditionalFormatting sqref="AB51">
    <cfRule type="containsText" dxfId="341" priority="1279" operator="containsText" text="PENDIENTE">
      <formula>NOT(ISERROR(SEARCH("PENDIENTE",AB51)))</formula>
    </cfRule>
    <cfRule type="iconSet" priority="1281">
      <iconSet iconSet="3Arrows">
        <cfvo type="percent" val="0"/>
        <cfvo type="percent" val="33"/>
        <cfvo type="percent" val="67"/>
      </iconSet>
    </cfRule>
  </conditionalFormatting>
  <conditionalFormatting sqref="AB51">
    <cfRule type="containsText" dxfId="340" priority="1280" operator="containsText" text="REPORTADO">
      <formula>NOT(ISERROR(SEARCH("REPORTADO",AB51)))</formula>
    </cfRule>
  </conditionalFormatting>
  <conditionalFormatting sqref="AB52">
    <cfRule type="iconSet" priority="1278">
      <iconSet iconSet="3Symbols">
        <cfvo type="percent" val="0"/>
        <cfvo type="percent" val="33"/>
        <cfvo type="percent" val="67"/>
      </iconSet>
    </cfRule>
  </conditionalFormatting>
  <conditionalFormatting sqref="AB52">
    <cfRule type="containsText" dxfId="339" priority="1275" operator="containsText" text="PENDIENTE">
      <formula>NOT(ISERROR(SEARCH("PENDIENTE",AB52)))</formula>
    </cfRule>
    <cfRule type="iconSet" priority="1277">
      <iconSet iconSet="3Arrows">
        <cfvo type="percent" val="0"/>
        <cfvo type="percent" val="33"/>
        <cfvo type="percent" val="67"/>
      </iconSet>
    </cfRule>
  </conditionalFormatting>
  <conditionalFormatting sqref="AB52">
    <cfRule type="containsText" dxfId="338" priority="1276" operator="containsText" text="REPORTADO">
      <formula>NOT(ISERROR(SEARCH("REPORTADO",AB52)))</formula>
    </cfRule>
  </conditionalFormatting>
  <conditionalFormatting sqref="AB53">
    <cfRule type="iconSet" priority="1274">
      <iconSet iconSet="3Symbols">
        <cfvo type="percent" val="0"/>
        <cfvo type="percent" val="33"/>
        <cfvo type="percent" val="67"/>
      </iconSet>
    </cfRule>
  </conditionalFormatting>
  <conditionalFormatting sqref="AB53">
    <cfRule type="containsText" dxfId="337" priority="1271" operator="containsText" text="PENDIENTE">
      <formula>NOT(ISERROR(SEARCH("PENDIENTE",AB53)))</formula>
    </cfRule>
    <cfRule type="iconSet" priority="1273">
      <iconSet iconSet="3Arrows">
        <cfvo type="percent" val="0"/>
        <cfvo type="percent" val="33"/>
        <cfvo type="percent" val="67"/>
      </iconSet>
    </cfRule>
  </conditionalFormatting>
  <conditionalFormatting sqref="AB53">
    <cfRule type="containsText" dxfId="336" priority="1272" operator="containsText" text="REPORTADO">
      <formula>NOT(ISERROR(SEARCH("REPORTADO",AB53)))</formula>
    </cfRule>
  </conditionalFormatting>
  <conditionalFormatting sqref="AB54">
    <cfRule type="iconSet" priority="1270">
      <iconSet iconSet="3Symbols">
        <cfvo type="percent" val="0"/>
        <cfvo type="percent" val="33"/>
        <cfvo type="percent" val="67"/>
      </iconSet>
    </cfRule>
  </conditionalFormatting>
  <conditionalFormatting sqref="AB54">
    <cfRule type="containsText" dxfId="335" priority="1267" operator="containsText" text="PENDIENTE">
      <formula>NOT(ISERROR(SEARCH("PENDIENTE",AB54)))</formula>
    </cfRule>
    <cfRule type="iconSet" priority="1269">
      <iconSet iconSet="3Arrows">
        <cfvo type="percent" val="0"/>
        <cfvo type="percent" val="33"/>
        <cfvo type="percent" val="67"/>
      </iconSet>
    </cfRule>
  </conditionalFormatting>
  <conditionalFormatting sqref="AB54">
    <cfRule type="containsText" dxfId="334" priority="1268" operator="containsText" text="REPORTADO">
      <formula>NOT(ISERROR(SEARCH("REPORTADO",AB54)))</formula>
    </cfRule>
  </conditionalFormatting>
  <conditionalFormatting sqref="AF56">
    <cfRule type="iconSet" priority="1265">
      <iconSet iconSet="3Symbols2" showValue="0">
        <cfvo type="percent" val="0"/>
        <cfvo type="num" val="1"/>
        <cfvo type="num" val="2"/>
      </iconSet>
    </cfRule>
  </conditionalFormatting>
  <conditionalFormatting sqref="AD34">
    <cfRule type="iconSet" priority="1256">
      <iconSet iconSet="3Symbols">
        <cfvo type="percent" val="0"/>
        <cfvo type="percent" val="33"/>
        <cfvo type="percent" val="67"/>
      </iconSet>
    </cfRule>
  </conditionalFormatting>
  <conditionalFormatting sqref="AD34">
    <cfRule type="containsText" dxfId="333" priority="1253" operator="containsText" text="PENDIENTE">
      <formula>NOT(ISERROR(SEARCH("PENDIENTE",AD34)))</formula>
    </cfRule>
    <cfRule type="iconSet" priority="1255">
      <iconSet iconSet="3Arrows">
        <cfvo type="percent" val="0"/>
        <cfvo type="percent" val="33"/>
        <cfvo type="percent" val="67"/>
      </iconSet>
    </cfRule>
  </conditionalFormatting>
  <conditionalFormatting sqref="AD34">
    <cfRule type="containsText" dxfId="332" priority="1254" operator="containsText" text="REPORTADO">
      <formula>NOT(ISERROR(SEARCH("REPORTADO",AD34)))</formula>
    </cfRule>
  </conditionalFormatting>
  <conditionalFormatting sqref="AD35">
    <cfRule type="iconSet" priority="1252">
      <iconSet iconSet="3Symbols">
        <cfvo type="percent" val="0"/>
        <cfvo type="percent" val="33"/>
        <cfvo type="percent" val="67"/>
      </iconSet>
    </cfRule>
  </conditionalFormatting>
  <conditionalFormatting sqref="AD35">
    <cfRule type="containsText" dxfId="331" priority="1249" operator="containsText" text="PENDIENTE">
      <formula>NOT(ISERROR(SEARCH("PENDIENTE",AD35)))</formula>
    </cfRule>
    <cfRule type="iconSet" priority="1251">
      <iconSet iconSet="3Arrows">
        <cfvo type="percent" val="0"/>
        <cfvo type="percent" val="33"/>
        <cfvo type="percent" val="67"/>
      </iconSet>
    </cfRule>
  </conditionalFormatting>
  <conditionalFormatting sqref="AD35">
    <cfRule type="containsText" dxfId="330" priority="1250" operator="containsText" text="REPORTADO">
      <formula>NOT(ISERROR(SEARCH("REPORTADO",AD35)))</formula>
    </cfRule>
  </conditionalFormatting>
  <conditionalFormatting sqref="AD36">
    <cfRule type="iconSet" priority="1248">
      <iconSet iconSet="3Symbols">
        <cfvo type="percent" val="0"/>
        <cfvo type="percent" val="33"/>
        <cfvo type="percent" val="67"/>
      </iconSet>
    </cfRule>
  </conditionalFormatting>
  <conditionalFormatting sqref="AD36">
    <cfRule type="containsText" dxfId="329" priority="1245" operator="containsText" text="PENDIENTE">
      <formula>NOT(ISERROR(SEARCH("PENDIENTE",AD36)))</formula>
    </cfRule>
    <cfRule type="iconSet" priority="1247">
      <iconSet iconSet="3Arrows">
        <cfvo type="percent" val="0"/>
        <cfvo type="percent" val="33"/>
        <cfvo type="percent" val="67"/>
      </iconSet>
    </cfRule>
  </conditionalFormatting>
  <conditionalFormatting sqref="AD36">
    <cfRule type="containsText" dxfId="328" priority="1246" operator="containsText" text="REPORTADO">
      <formula>NOT(ISERROR(SEARCH("REPORTADO",AD36)))</formula>
    </cfRule>
  </conditionalFormatting>
  <conditionalFormatting sqref="AD37">
    <cfRule type="iconSet" priority="1244">
      <iconSet iconSet="3Symbols">
        <cfvo type="percent" val="0"/>
        <cfvo type="percent" val="33"/>
        <cfvo type="percent" val="67"/>
      </iconSet>
    </cfRule>
  </conditionalFormatting>
  <conditionalFormatting sqref="AD37">
    <cfRule type="containsText" dxfId="327" priority="1241" operator="containsText" text="PENDIENTE">
      <formula>NOT(ISERROR(SEARCH("PENDIENTE",AD37)))</formula>
    </cfRule>
    <cfRule type="iconSet" priority="1243">
      <iconSet iconSet="3Arrows">
        <cfvo type="percent" val="0"/>
        <cfvo type="percent" val="33"/>
        <cfvo type="percent" val="67"/>
      </iconSet>
    </cfRule>
  </conditionalFormatting>
  <conditionalFormatting sqref="AD37">
    <cfRule type="containsText" dxfId="326" priority="1242" operator="containsText" text="REPORTADO">
      <formula>NOT(ISERROR(SEARCH("REPORTADO",AD37)))</formula>
    </cfRule>
  </conditionalFormatting>
  <conditionalFormatting sqref="AD38">
    <cfRule type="iconSet" priority="1240">
      <iconSet iconSet="3Symbols">
        <cfvo type="percent" val="0"/>
        <cfvo type="percent" val="33"/>
        <cfvo type="percent" val="67"/>
      </iconSet>
    </cfRule>
  </conditionalFormatting>
  <conditionalFormatting sqref="AD38">
    <cfRule type="containsText" dxfId="325" priority="1237" operator="containsText" text="PENDIENTE">
      <formula>NOT(ISERROR(SEARCH("PENDIENTE",AD38)))</formula>
    </cfRule>
    <cfRule type="iconSet" priority="1239">
      <iconSet iconSet="3Arrows">
        <cfvo type="percent" val="0"/>
        <cfvo type="percent" val="33"/>
        <cfvo type="percent" val="67"/>
      </iconSet>
    </cfRule>
  </conditionalFormatting>
  <conditionalFormatting sqref="AD38">
    <cfRule type="containsText" dxfId="324" priority="1238" operator="containsText" text="REPORTADO">
      <formula>NOT(ISERROR(SEARCH("REPORTADO",AD38)))</formula>
    </cfRule>
  </conditionalFormatting>
  <conditionalFormatting sqref="AD39">
    <cfRule type="iconSet" priority="1236">
      <iconSet iconSet="3Symbols">
        <cfvo type="percent" val="0"/>
        <cfvo type="percent" val="33"/>
        <cfvo type="percent" val="67"/>
      </iconSet>
    </cfRule>
  </conditionalFormatting>
  <conditionalFormatting sqref="AD39">
    <cfRule type="containsText" dxfId="323" priority="1233" operator="containsText" text="PENDIENTE">
      <formula>NOT(ISERROR(SEARCH("PENDIENTE",AD39)))</formula>
    </cfRule>
    <cfRule type="iconSet" priority="1235">
      <iconSet iconSet="3Arrows">
        <cfvo type="percent" val="0"/>
        <cfvo type="percent" val="33"/>
        <cfvo type="percent" val="67"/>
      </iconSet>
    </cfRule>
  </conditionalFormatting>
  <conditionalFormatting sqref="AD39">
    <cfRule type="containsText" dxfId="322" priority="1234" operator="containsText" text="REPORTADO">
      <formula>NOT(ISERROR(SEARCH("REPORTADO",AD39)))</formula>
    </cfRule>
  </conditionalFormatting>
  <conditionalFormatting sqref="AD40">
    <cfRule type="iconSet" priority="1232">
      <iconSet iconSet="3Symbols">
        <cfvo type="percent" val="0"/>
        <cfvo type="percent" val="33"/>
        <cfvo type="percent" val="67"/>
      </iconSet>
    </cfRule>
  </conditionalFormatting>
  <conditionalFormatting sqref="AD40">
    <cfRule type="containsText" dxfId="321" priority="1229" operator="containsText" text="PENDIENTE">
      <formula>NOT(ISERROR(SEARCH("PENDIENTE",AD40)))</formula>
    </cfRule>
    <cfRule type="iconSet" priority="1231">
      <iconSet iconSet="3Arrows">
        <cfvo type="percent" val="0"/>
        <cfvo type="percent" val="33"/>
        <cfvo type="percent" val="67"/>
      </iconSet>
    </cfRule>
  </conditionalFormatting>
  <conditionalFormatting sqref="AD40">
    <cfRule type="containsText" dxfId="320" priority="1230" operator="containsText" text="REPORTADO">
      <formula>NOT(ISERROR(SEARCH("REPORTADO",AD40)))</formula>
    </cfRule>
  </conditionalFormatting>
  <conditionalFormatting sqref="AD41">
    <cfRule type="iconSet" priority="1228">
      <iconSet iconSet="3Symbols">
        <cfvo type="percent" val="0"/>
        <cfvo type="percent" val="33"/>
        <cfvo type="percent" val="67"/>
      </iconSet>
    </cfRule>
  </conditionalFormatting>
  <conditionalFormatting sqref="AD41">
    <cfRule type="containsText" dxfId="319" priority="1225" operator="containsText" text="PENDIENTE">
      <formula>NOT(ISERROR(SEARCH("PENDIENTE",AD41)))</formula>
    </cfRule>
    <cfRule type="iconSet" priority="1227">
      <iconSet iconSet="3Arrows">
        <cfvo type="percent" val="0"/>
        <cfvo type="percent" val="33"/>
        <cfvo type="percent" val="67"/>
      </iconSet>
    </cfRule>
  </conditionalFormatting>
  <conditionalFormatting sqref="AD41">
    <cfRule type="containsText" dxfId="318" priority="1226" operator="containsText" text="REPORTADO">
      <formula>NOT(ISERROR(SEARCH("REPORTADO",AD41)))</formula>
    </cfRule>
  </conditionalFormatting>
  <conditionalFormatting sqref="AD42">
    <cfRule type="iconSet" priority="1224">
      <iconSet iconSet="3Symbols">
        <cfvo type="percent" val="0"/>
        <cfvo type="percent" val="33"/>
        <cfvo type="percent" val="67"/>
      </iconSet>
    </cfRule>
  </conditionalFormatting>
  <conditionalFormatting sqref="AD42">
    <cfRule type="containsText" dxfId="317" priority="1221" operator="containsText" text="PENDIENTE">
      <formula>NOT(ISERROR(SEARCH("PENDIENTE",AD42)))</formula>
    </cfRule>
    <cfRule type="iconSet" priority="1223">
      <iconSet iconSet="3Arrows">
        <cfvo type="percent" val="0"/>
        <cfvo type="percent" val="33"/>
        <cfvo type="percent" val="67"/>
      </iconSet>
    </cfRule>
  </conditionalFormatting>
  <conditionalFormatting sqref="AD42">
    <cfRule type="containsText" dxfId="316" priority="1222" operator="containsText" text="REPORTADO">
      <formula>NOT(ISERROR(SEARCH("REPORTADO",AD42)))</formula>
    </cfRule>
  </conditionalFormatting>
  <conditionalFormatting sqref="AD43">
    <cfRule type="iconSet" priority="1220">
      <iconSet iconSet="3Symbols">
        <cfvo type="percent" val="0"/>
        <cfvo type="percent" val="33"/>
        <cfvo type="percent" val="67"/>
      </iconSet>
    </cfRule>
  </conditionalFormatting>
  <conditionalFormatting sqref="AD43">
    <cfRule type="containsText" dxfId="315" priority="1217" operator="containsText" text="PENDIENTE">
      <formula>NOT(ISERROR(SEARCH("PENDIENTE",AD43)))</formula>
    </cfRule>
    <cfRule type="iconSet" priority="1219">
      <iconSet iconSet="3Arrows">
        <cfvo type="percent" val="0"/>
        <cfvo type="percent" val="33"/>
        <cfvo type="percent" val="67"/>
      </iconSet>
    </cfRule>
  </conditionalFormatting>
  <conditionalFormatting sqref="AD43">
    <cfRule type="containsText" dxfId="314" priority="1218" operator="containsText" text="REPORTADO">
      <formula>NOT(ISERROR(SEARCH("REPORTADO",AD43)))</formula>
    </cfRule>
  </conditionalFormatting>
  <conditionalFormatting sqref="AD44">
    <cfRule type="iconSet" priority="1216">
      <iconSet iconSet="3Symbols">
        <cfvo type="percent" val="0"/>
        <cfvo type="percent" val="33"/>
        <cfvo type="percent" val="67"/>
      </iconSet>
    </cfRule>
  </conditionalFormatting>
  <conditionalFormatting sqref="AD44">
    <cfRule type="containsText" dxfId="313" priority="1213" operator="containsText" text="PENDIENTE">
      <formula>NOT(ISERROR(SEARCH("PENDIENTE",AD44)))</formula>
    </cfRule>
    <cfRule type="iconSet" priority="1215">
      <iconSet iconSet="3Arrows">
        <cfvo type="percent" val="0"/>
        <cfvo type="percent" val="33"/>
        <cfvo type="percent" val="67"/>
      </iconSet>
    </cfRule>
  </conditionalFormatting>
  <conditionalFormatting sqref="AD44">
    <cfRule type="containsText" dxfId="312" priority="1214" operator="containsText" text="REPORTADO">
      <formula>NOT(ISERROR(SEARCH("REPORTADO",AD44)))</formula>
    </cfRule>
  </conditionalFormatting>
  <conditionalFormatting sqref="AD45">
    <cfRule type="iconSet" priority="1212">
      <iconSet iconSet="3Symbols">
        <cfvo type="percent" val="0"/>
        <cfvo type="percent" val="33"/>
        <cfvo type="percent" val="67"/>
      </iconSet>
    </cfRule>
  </conditionalFormatting>
  <conditionalFormatting sqref="AD45">
    <cfRule type="containsText" dxfId="311" priority="1209" operator="containsText" text="PENDIENTE">
      <formula>NOT(ISERROR(SEARCH("PENDIENTE",AD45)))</formula>
    </cfRule>
    <cfRule type="iconSet" priority="1211">
      <iconSet iconSet="3Arrows">
        <cfvo type="percent" val="0"/>
        <cfvo type="percent" val="33"/>
        <cfvo type="percent" val="67"/>
      </iconSet>
    </cfRule>
  </conditionalFormatting>
  <conditionalFormatting sqref="AD45">
    <cfRule type="containsText" dxfId="310" priority="1210" operator="containsText" text="REPORTADO">
      <formula>NOT(ISERROR(SEARCH("REPORTADO",AD45)))</formula>
    </cfRule>
  </conditionalFormatting>
  <conditionalFormatting sqref="AD46">
    <cfRule type="iconSet" priority="1208">
      <iconSet iconSet="3Symbols">
        <cfvo type="percent" val="0"/>
        <cfvo type="percent" val="33"/>
        <cfvo type="percent" val="67"/>
      </iconSet>
    </cfRule>
  </conditionalFormatting>
  <conditionalFormatting sqref="AD46">
    <cfRule type="containsText" dxfId="309" priority="1205" operator="containsText" text="PENDIENTE">
      <formula>NOT(ISERROR(SEARCH("PENDIENTE",AD46)))</formula>
    </cfRule>
    <cfRule type="iconSet" priority="1207">
      <iconSet iconSet="3Arrows">
        <cfvo type="percent" val="0"/>
        <cfvo type="percent" val="33"/>
        <cfvo type="percent" val="67"/>
      </iconSet>
    </cfRule>
  </conditionalFormatting>
  <conditionalFormatting sqref="AD46">
    <cfRule type="containsText" dxfId="308" priority="1206" operator="containsText" text="REPORTADO">
      <formula>NOT(ISERROR(SEARCH("REPORTADO",AD46)))</formula>
    </cfRule>
  </conditionalFormatting>
  <conditionalFormatting sqref="AD47">
    <cfRule type="iconSet" priority="1204">
      <iconSet iconSet="3Symbols">
        <cfvo type="percent" val="0"/>
        <cfvo type="percent" val="33"/>
        <cfvo type="percent" val="67"/>
      </iconSet>
    </cfRule>
  </conditionalFormatting>
  <conditionalFormatting sqref="AD47">
    <cfRule type="containsText" dxfId="307" priority="1201" operator="containsText" text="PENDIENTE">
      <formula>NOT(ISERROR(SEARCH("PENDIENTE",AD47)))</formula>
    </cfRule>
    <cfRule type="iconSet" priority="1203">
      <iconSet iconSet="3Arrows">
        <cfvo type="percent" val="0"/>
        <cfvo type="percent" val="33"/>
        <cfvo type="percent" val="67"/>
      </iconSet>
    </cfRule>
  </conditionalFormatting>
  <conditionalFormatting sqref="AD47">
    <cfRule type="containsText" dxfId="306" priority="1202" operator="containsText" text="REPORTADO">
      <formula>NOT(ISERROR(SEARCH("REPORTADO",AD47)))</formula>
    </cfRule>
  </conditionalFormatting>
  <conditionalFormatting sqref="AD48">
    <cfRule type="iconSet" priority="1200">
      <iconSet iconSet="3Symbols">
        <cfvo type="percent" val="0"/>
        <cfvo type="percent" val="33"/>
        <cfvo type="percent" val="67"/>
      </iconSet>
    </cfRule>
  </conditionalFormatting>
  <conditionalFormatting sqref="AD48">
    <cfRule type="containsText" dxfId="305" priority="1197" operator="containsText" text="PENDIENTE">
      <formula>NOT(ISERROR(SEARCH("PENDIENTE",AD48)))</formula>
    </cfRule>
    <cfRule type="iconSet" priority="1199">
      <iconSet iconSet="3Arrows">
        <cfvo type="percent" val="0"/>
        <cfvo type="percent" val="33"/>
        <cfvo type="percent" val="67"/>
      </iconSet>
    </cfRule>
  </conditionalFormatting>
  <conditionalFormatting sqref="AD48">
    <cfRule type="containsText" dxfId="304" priority="1198" operator="containsText" text="REPORTADO">
      <formula>NOT(ISERROR(SEARCH("REPORTADO",AD48)))</formula>
    </cfRule>
  </conditionalFormatting>
  <conditionalFormatting sqref="AD49">
    <cfRule type="iconSet" priority="1196">
      <iconSet iconSet="3Symbols">
        <cfvo type="percent" val="0"/>
        <cfvo type="percent" val="33"/>
        <cfvo type="percent" val="67"/>
      </iconSet>
    </cfRule>
  </conditionalFormatting>
  <conditionalFormatting sqref="AD49">
    <cfRule type="containsText" dxfId="303" priority="1193" operator="containsText" text="PENDIENTE">
      <formula>NOT(ISERROR(SEARCH("PENDIENTE",AD49)))</formula>
    </cfRule>
    <cfRule type="iconSet" priority="1195">
      <iconSet iconSet="3Arrows">
        <cfvo type="percent" val="0"/>
        <cfvo type="percent" val="33"/>
        <cfvo type="percent" val="67"/>
      </iconSet>
    </cfRule>
  </conditionalFormatting>
  <conditionalFormatting sqref="AD49">
    <cfRule type="containsText" dxfId="302" priority="1194" operator="containsText" text="REPORTADO">
      <formula>NOT(ISERROR(SEARCH("REPORTADO",AD49)))</formula>
    </cfRule>
  </conditionalFormatting>
  <conditionalFormatting sqref="AD50">
    <cfRule type="iconSet" priority="1192">
      <iconSet iconSet="3Symbols">
        <cfvo type="percent" val="0"/>
        <cfvo type="percent" val="33"/>
        <cfvo type="percent" val="67"/>
      </iconSet>
    </cfRule>
  </conditionalFormatting>
  <conditionalFormatting sqref="AD50">
    <cfRule type="containsText" dxfId="301" priority="1189" operator="containsText" text="PENDIENTE">
      <formula>NOT(ISERROR(SEARCH("PENDIENTE",AD50)))</formula>
    </cfRule>
    <cfRule type="iconSet" priority="1191">
      <iconSet iconSet="3Arrows">
        <cfvo type="percent" val="0"/>
        <cfvo type="percent" val="33"/>
        <cfvo type="percent" val="67"/>
      </iconSet>
    </cfRule>
  </conditionalFormatting>
  <conditionalFormatting sqref="AD50">
    <cfRule type="containsText" dxfId="300" priority="1190" operator="containsText" text="REPORTADO">
      <formula>NOT(ISERROR(SEARCH("REPORTADO",AD50)))</formula>
    </cfRule>
  </conditionalFormatting>
  <conditionalFormatting sqref="AD51">
    <cfRule type="iconSet" priority="1188">
      <iconSet iconSet="3Symbols">
        <cfvo type="percent" val="0"/>
        <cfvo type="percent" val="33"/>
        <cfvo type="percent" val="67"/>
      </iconSet>
    </cfRule>
  </conditionalFormatting>
  <conditionalFormatting sqref="AD51">
    <cfRule type="containsText" dxfId="299" priority="1185" operator="containsText" text="PENDIENTE">
      <formula>NOT(ISERROR(SEARCH("PENDIENTE",AD51)))</formula>
    </cfRule>
    <cfRule type="iconSet" priority="1187">
      <iconSet iconSet="3Arrows">
        <cfvo type="percent" val="0"/>
        <cfvo type="percent" val="33"/>
        <cfvo type="percent" val="67"/>
      </iconSet>
    </cfRule>
  </conditionalFormatting>
  <conditionalFormatting sqref="AD51">
    <cfRule type="containsText" dxfId="298" priority="1186" operator="containsText" text="REPORTADO">
      <formula>NOT(ISERROR(SEARCH("REPORTADO",AD51)))</formula>
    </cfRule>
  </conditionalFormatting>
  <conditionalFormatting sqref="AD52">
    <cfRule type="iconSet" priority="1184">
      <iconSet iconSet="3Symbols">
        <cfvo type="percent" val="0"/>
        <cfvo type="percent" val="33"/>
        <cfvo type="percent" val="67"/>
      </iconSet>
    </cfRule>
  </conditionalFormatting>
  <conditionalFormatting sqref="AD52">
    <cfRule type="containsText" dxfId="297" priority="1181" operator="containsText" text="PENDIENTE">
      <formula>NOT(ISERROR(SEARCH("PENDIENTE",AD52)))</formula>
    </cfRule>
    <cfRule type="iconSet" priority="1183">
      <iconSet iconSet="3Arrows">
        <cfvo type="percent" val="0"/>
        <cfvo type="percent" val="33"/>
        <cfvo type="percent" val="67"/>
      </iconSet>
    </cfRule>
  </conditionalFormatting>
  <conditionalFormatting sqref="AD52">
    <cfRule type="containsText" dxfId="296" priority="1182" operator="containsText" text="REPORTADO">
      <formula>NOT(ISERROR(SEARCH("REPORTADO",AD52)))</formula>
    </cfRule>
  </conditionalFormatting>
  <conditionalFormatting sqref="AD53">
    <cfRule type="iconSet" priority="1180">
      <iconSet iconSet="3Symbols">
        <cfvo type="percent" val="0"/>
        <cfvo type="percent" val="33"/>
        <cfvo type="percent" val="67"/>
      </iconSet>
    </cfRule>
  </conditionalFormatting>
  <conditionalFormatting sqref="AD53">
    <cfRule type="containsText" dxfId="295" priority="1177" operator="containsText" text="PENDIENTE">
      <formula>NOT(ISERROR(SEARCH("PENDIENTE",AD53)))</formula>
    </cfRule>
    <cfRule type="iconSet" priority="1179">
      <iconSet iconSet="3Arrows">
        <cfvo type="percent" val="0"/>
        <cfvo type="percent" val="33"/>
        <cfvo type="percent" val="67"/>
      </iconSet>
    </cfRule>
  </conditionalFormatting>
  <conditionalFormatting sqref="AD53">
    <cfRule type="containsText" dxfId="294" priority="1178" operator="containsText" text="REPORTADO">
      <formula>NOT(ISERROR(SEARCH("REPORTADO",AD53)))</formula>
    </cfRule>
  </conditionalFormatting>
  <conditionalFormatting sqref="AD54">
    <cfRule type="iconSet" priority="1176">
      <iconSet iconSet="3Symbols">
        <cfvo type="percent" val="0"/>
        <cfvo type="percent" val="33"/>
        <cfvo type="percent" val="67"/>
      </iconSet>
    </cfRule>
  </conditionalFormatting>
  <conditionalFormatting sqref="AD54">
    <cfRule type="containsText" dxfId="293" priority="1173" operator="containsText" text="PENDIENTE">
      <formula>NOT(ISERROR(SEARCH("PENDIENTE",AD54)))</formula>
    </cfRule>
    <cfRule type="iconSet" priority="1175">
      <iconSet iconSet="3Arrows">
        <cfvo type="percent" val="0"/>
        <cfvo type="percent" val="33"/>
        <cfvo type="percent" val="67"/>
      </iconSet>
    </cfRule>
  </conditionalFormatting>
  <conditionalFormatting sqref="AD54">
    <cfRule type="containsText" dxfId="292" priority="1174" operator="containsText" text="REPORTADO">
      <formula>NOT(ISERROR(SEARCH("REPORTADO",AD54)))</formula>
    </cfRule>
  </conditionalFormatting>
  <conditionalFormatting sqref="AD55">
    <cfRule type="iconSet" priority="1172">
      <iconSet iconSet="3Symbols">
        <cfvo type="percent" val="0"/>
        <cfvo type="percent" val="33"/>
        <cfvo type="percent" val="67"/>
      </iconSet>
    </cfRule>
  </conditionalFormatting>
  <conditionalFormatting sqref="AD55">
    <cfRule type="containsText" dxfId="291" priority="1169" operator="containsText" text="PENDIENTE">
      <formula>NOT(ISERROR(SEARCH("PENDIENTE",AD55)))</formula>
    </cfRule>
    <cfRule type="iconSet" priority="1171">
      <iconSet iconSet="3Arrows">
        <cfvo type="percent" val="0"/>
        <cfvo type="percent" val="33"/>
        <cfvo type="percent" val="67"/>
      </iconSet>
    </cfRule>
  </conditionalFormatting>
  <conditionalFormatting sqref="AD55">
    <cfRule type="containsText" dxfId="290" priority="1170" operator="containsText" text="REPORTADO">
      <formula>NOT(ISERROR(SEARCH("REPORTADO",AD55)))</formula>
    </cfRule>
  </conditionalFormatting>
  <conditionalFormatting sqref="AD56">
    <cfRule type="iconSet" priority="1168">
      <iconSet iconSet="3Symbols">
        <cfvo type="percent" val="0"/>
        <cfvo type="percent" val="33"/>
        <cfvo type="percent" val="67"/>
      </iconSet>
    </cfRule>
  </conditionalFormatting>
  <conditionalFormatting sqref="AD56">
    <cfRule type="containsText" dxfId="289" priority="1165" operator="containsText" text="PENDIENTE">
      <formula>NOT(ISERROR(SEARCH("PENDIENTE",AD56)))</formula>
    </cfRule>
    <cfRule type="iconSet" priority="1167">
      <iconSet iconSet="3Arrows">
        <cfvo type="percent" val="0"/>
        <cfvo type="percent" val="33"/>
        <cfvo type="percent" val="67"/>
      </iconSet>
    </cfRule>
  </conditionalFormatting>
  <conditionalFormatting sqref="AD56">
    <cfRule type="containsText" dxfId="288" priority="1166" operator="containsText" text="REPORTADO">
      <formula>NOT(ISERROR(SEARCH("REPORTADO",AD56)))</formula>
    </cfRule>
  </conditionalFormatting>
  <conditionalFormatting sqref="AD57">
    <cfRule type="containsText" dxfId="287" priority="1158" operator="containsText" text="REPORTADO">
      <formula>NOT(ISERROR(SEARCH("REPORTADO",AD57)))</formula>
    </cfRule>
  </conditionalFormatting>
  <conditionalFormatting sqref="AD57">
    <cfRule type="iconSet" priority="1160">
      <iconSet iconSet="3Symbols">
        <cfvo type="percent" val="0"/>
        <cfvo type="percent" val="33"/>
        <cfvo type="percent" val="67"/>
      </iconSet>
    </cfRule>
  </conditionalFormatting>
  <conditionalFormatting sqref="AD57">
    <cfRule type="containsText" dxfId="286" priority="1157" operator="containsText" text="PENDIENTE">
      <formula>NOT(ISERROR(SEARCH("PENDIENTE",AD57)))</formula>
    </cfRule>
    <cfRule type="iconSet" priority="1159">
      <iconSet iconSet="3Arrows">
        <cfvo type="percent" val="0"/>
        <cfvo type="percent" val="33"/>
        <cfvo type="percent" val="67"/>
      </iconSet>
    </cfRule>
  </conditionalFormatting>
  <conditionalFormatting sqref="AB58">
    <cfRule type="containsText" dxfId="285" priority="1154" operator="containsText" text="REPORTADO">
      <formula>NOT(ISERROR(SEARCH("REPORTADO",AB58)))</formula>
    </cfRule>
  </conditionalFormatting>
  <conditionalFormatting sqref="AB58">
    <cfRule type="iconSet" priority="1156">
      <iconSet iconSet="3Symbols">
        <cfvo type="percent" val="0"/>
        <cfvo type="percent" val="33"/>
        <cfvo type="percent" val="67"/>
      </iconSet>
    </cfRule>
  </conditionalFormatting>
  <conditionalFormatting sqref="AB58">
    <cfRule type="containsText" dxfId="284" priority="1153" operator="containsText" text="PENDIENTE">
      <formula>NOT(ISERROR(SEARCH("PENDIENTE",AB58)))</formula>
    </cfRule>
    <cfRule type="iconSet" priority="1155">
      <iconSet iconSet="3Arrows">
        <cfvo type="percent" val="0"/>
        <cfvo type="percent" val="33"/>
        <cfvo type="percent" val="67"/>
      </iconSet>
    </cfRule>
  </conditionalFormatting>
  <conditionalFormatting sqref="AF67">
    <cfRule type="iconSet" priority="1122">
      <iconSet iconSet="3Symbols2" showValue="0">
        <cfvo type="percent" val="0"/>
        <cfvo type="num" val="1"/>
        <cfvo type="num" val="2"/>
      </iconSet>
    </cfRule>
  </conditionalFormatting>
  <conditionalFormatting sqref="J66">
    <cfRule type="iconSet" priority="1113">
      <iconSet iconSet="3Symbols" showValue="0">
        <cfvo type="percent" val="0"/>
        <cfvo type="percent" val="0"/>
        <cfvo type="percent" val="1"/>
      </iconSet>
    </cfRule>
  </conditionalFormatting>
  <conditionalFormatting sqref="AF66">
    <cfRule type="iconSet" priority="1112">
      <iconSet iconSet="3Symbols2" showValue="0">
        <cfvo type="percent" val="0"/>
        <cfvo type="num" val="1"/>
        <cfvo type="num" val="2"/>
      </iconSet>
    </cfRule>
  </conditionalFormatting>
  <conditionalFormatting sqref="AF68">
    <cfRule type="iconSet" priority="1094">
      <iconSet iconSet="3Symbols2" showValue="0">
        <cfvo type="percent" val="0"/>
        <cfvo type="num" val="1"/>
        <cfvo type="num" val="2"/>
      </iconSet>
    </cfRule>
  </conditionalFormatting>
  <conditionalFormatting sqref="AF69">
    <cfRule type="iconSet" priority="1085">
      <iconSet iconSet="3Symbols2" showValue="0">
        <cfvo type="percent" val="0"/>
        <cfvo type="num" val="1"/>
        <cfvo type="num" val="2"/>
      </iconSet>
    </cfRule>
  </conditionalFormatting>
  <conditionalFormatting sqref="AF70">
    <cfRule type="iconSet" priority="1076">
      <iconSet iconSet="3Symbols2" showValue="0">
        <cfvo type="percent" val="0"/>
        <cfvo type="num" val="1"/>
        <cfvo type="num" val="2"/>
      </iconSet>
    </cfRule>
  </conditionalFormatting>
  <conditionalFormatting sqref="AF72">
    <cfRule type="iconSet" priority="1067">
      <iconSet iconSet="3Symbols2" showValue="0">
        <cfvo type="percent" val="0"/>
        <cfvo type="num" val="1"/>
        <cfvo type="num" val="2"/>
      </iconSet>
    </cfRule>
  </conditionalFormatting>
  <conditionalFormatting sqref="AF73">
    <cfRule type="iconSet" priority="1058">
      <iconSet iconSet="3Symbols2" showValue="0">
        <cfvo type="percent" val="0"/>
        <cfvo type="num" val="1"/>
        <cfvo type="num" val="2"/>
      </iconSet>
    </cfRule>
  </conditionalFormatting>
  <conditionalFormatting sqref="AF74">
    <cfRule type="iconSet" priority="1049">
      <iconSet iconSet="3Symbols2" showValue="0">
        <cfvo type="percent" val="0"/>
        <cfvo type="num" val="1"/>
        <cfvo type="num" val="2"/>
      </iconSet>
    </cfRule>
  </conditionalFormatting>
  <conditionalFormatting sqref="AF75">
    <cfRule type="iconSet" priority="1040">
      <iconSet iconSet="3Symbols2" showValue="0">
        <cfvo type="percent" val="0"/>
        <cfvo type="num" val="1"/>
        <cfvo type="num" val="2"/>
      </iconSet>
    </cfRule>
  </conditionalFormatting>
  <conditionalFormatting sqref="J71">
    <cfRule type="iconSet" priority="1022">
      <iconSet iconSet="3Symbols" showValue="0">
        <cfvo type="percent" val="0"/>
        <cfvo type="percent" val="0"/>
        <cfvo type="percent" val="1"/>
      </iconSet>
    </cfRule>
  </conditionalFormatting>
  <conditionalFormatting sqref="AF71">
    <cfRule type="iconSet" priority="1021">
      <iconSet iconSet="3Symbols2" showValue="0">
        <cfvo type="percent" val="0"/>
        <cfvo type="num" val="1"/>
        <cfvo type="num" val="2"/>
      </iconSet>
    </cfRule>
  </conditionalFormatting>
  <conditionalFormatting sqref="AF76">
    <cfRule type="iconSet" priority="1012">
      <iconSet iconSet="3Symbols2" showValue="0">
        <cfvo type="percent" val="0"/>
        <cfvo type="num" val="1"/>
        <cfvo type="num" val="2"/>
      </iconSet>
    </cfRule>
  </conditionalFormatting>
  <conditionalFormatting sqref="AF61:AF65">
    <cfRule type="iconSet" priority="1003">
      <iconSet iconSet="3Symbols2" showValue="0">
        <cfvo type="percent" val="0"/>
        <cfvo type="num" val="1"/>
        <cfvo type="num" val="2"/>
      </iconSet>
    </cfRule>
  </conditionalFormatting>
  <conditionalFormatting sqref="J78">
    <cfRule type="iconSet" priority="994">
      <iconSet iconSet="3Symbols" showValue="0">
        <cfvo type="percent" val="0"/>
        <cfvo type="percent" val="0"/>
        <cfvo type="percent" val="1"/>
      </iconSet>
    </cfRule>
  </conditionalFormatting>
  <conditionalFormatting sqref="AB56">
    <cfRule type="iconSet" priority="984">
      <iconSet iconSet="3Symbols">
        <cfvo type="percent" val="0"/>
        <cfvo type="percent" val="33"/>
        <cfvo type="percent" val="67"/>
      </iconSet>
    </cfRule>
  </conditionalFormatting>
  <conditionalFormatting sqref="AB56">
    <cfRule type="containsText" dxfId="283" priority="981" operator="containsText" text="PENDIENTE">
      <formula>NOT(ISERROR(SEARCH("PENDIENTE",AB56)))</formula>
    </cfRule>
    <cfRule type="iconSet" priority="983">
      <iconSet iconSet="3Arrows">
        <cfvo type="percent" val="0"/>
        <cfvo type="percent" val="33"/>
        <cfvo type="percent" val="67"/>
      </iconSet>
    </cfRule>
  </conditionalFormatting>
  <conditionalFormatting sqref="AB56">
    <cfRule type="containsText" dxfId="282" priority="982" operator="containsText" text="REPORTADO">
      <formula>NOT(ISERROR(SEARCH("REPORTADO",AB56)))</formula>
    </cfRule>
  </conditionalFormatting>
  <conditionalFormatting sqref="AB57">
    <cfRule type="iconSet" priority="980">
      <iconSet iconSet="3Symbols">
        <cfvo type="percent" val="0"/>
        <cfvo type="percent" val="33"/>
        <cfvo type="percent" val="67"/>
      </iconSet>
    </cfRule>
  </conditionalFormatting>
  <conditionalFormatting sqref="AB57">
    <cfRule type="containsText" dxfId="281" priority="977" operator="containsText" text="PENDIENTE">
      <formula>NOT(ISERROR(SEARCH("PENDIENTE",AB57)))</formula>
    </cfRule>
    <cfRule type="iconSet" priority="979">
      <iconSet iconSet="3Arrows">
        <cfvo type="percent" val="0"/>
        <cfvo type="percent" val="33"/>
        <cfvo type="percent" val="67"/>
      </iconSet>
    </cfRule>
  </conditionalFormatting>
  <conditionalFormatting sqref="AB57">
    <cfRule type="containsText" dxfId="280" priority="978" operator="containsText" text="REPORTADO">
      <formula>NOT(ISERROR(SEARCH("REPORTADO",AB57)))</formula>
    </cfRule>
  </conditionalFormatting>
  <conditionalFormatting sqref="AB60">
    <cfRule type="iconSet" priority="976">
      <iconSet iconSet="3Symbols">
        <cfvo type="percent" val="0"/>
        <cfvo type="percent" val="33"/>
        <cfvo type="percent" val="67"/>
      </iconSet>
    </cfRule>
  </conditionalFormatting>
  <conditionalFormatting sqref="AB60">
    <cfRule type="containsText" dxfId="279" priority="973" operator="containsText" text="PENDIENTE">
      <formula>NOT(ISERROR(SEARCH("PENDIENTE",AB60)))</formula>
    </cfRule>
    <cfRule type="iconSet" priority="975">
      <iconSet iconSet="3Arrows">
        <cfvo type="percent" val="0"/>
        <cfvo type="percent" val="33"/>
        <cfvo type="percent" val="67"/>
      </iconSet>
    </cfRule>
  </conditionalFormatting>
  <conditionalFormatting sqref="AB60">
    <cfRule type="containsText" dxfId="278" priority="974" operator="containsText" text="REPORTADO">
      <formula>NOT(ISERROR(SEARCH("REPORTADO",AB60)))</formula>
    </cfRule>
  </conditionalFormatting>
  <conditionalFormatting sqref="AB61">
    <cfRule type="iconSet" priority="972">
      <iconSet iconSet="3Symbols">
        <cfvo type="percent" val="0"/>
        <cfvo type="percent" val="33"/>
        <cfvo type="percent" val="67"/>
      </iconSet>
    </cfRule>
  </conditionalFormatting>
  <conditionalFormatting sqref="AB61">
    <cfRule type="containsText" dxfId="277" priority="969" operator="containsText" text="PENDIENTE">
      <formula>NOT(ISERROR(SEARCH("PENDIENTE",AB61)))</formula>
    </cfRule>
    <cfRule type="iconSet" priority="971">
      <iconSet iconSet="3Arrows">
        <cfvo type="percent" val="0"/>
        <cfvo type="percent" val="33"/>
        <cfvo type="percent" val="67"/>
      </iconSet>
    </cfRule>
  </conditionalFormatting>
  <conditionalFormatting sqref="AB61">
    <cfRule type="containsText" dxfId="276" priority="970" operator="containsText" text="REPORTADO">
      <formula>NOT(ISERROR(SEARCH("REPORTADO",AB61)))</formula>
    </cfRule>
  </conditionalFormatting>
  <conditionalFormatting sqref="AB62">
    <cfRule type="iconSet" priority="968">
      <iconSet iconSet="3Symbols">
        <cfvo type="percent" val="0"/>
        <cfvo type="percent" val="33"/>
        <cfvo type="percent" val="67"/>
      </iconSet>
    </cfRule>
  </conditionalFormatting>
  <conditionalFormatting sqref="AB62">
    <cfRule type="containsText" dxfId="275" priority="965" operator="containsText" text="PENDIENTE">
      <formula>NOT(ISERROR(SEARCH("PENDIENTE",AB62)))</formula>
    </cfRule>
    <cfRule type="iconSet" priority="967">
      <iconSet iconSet="3Arrows">
        <cfvo type="percent" val="0"/>
        <cfvo type="percent" val="33"/>
        <cfvo type="percent" val="67"/>
      </iconSet>
    </cfRule>
  </conditionalFormatting>
  <conditionalFormatting sqref="AB62">
    <cfRule type="containsText" dxfId="274" priority="966" operator="containsText" text="REPORTADO">
      <formula>NOT(ISERROR(SEARCH("REPORTADO",AB62)))</formula>
    </cfRule>
  </conditionalFormatting>
  <conditionalFormatting sqref="AB63">
    <cfRule type="iconSet" priority="964">
      <iconSet iconSet="3Symbols">
        <cfvo type="percent" val="0"/>
        <cfvo type="percent" val="33"/>
        <cfvo type="percent" val="67"/>
      </iconSet>
    </cfRule>
  </conditionalFormatting>
  <conditionalFormatting sqref="AB63">
    <cfRule type="containsText" dxfId="273" priority="961" operator="containsText" text="PENDIENTE">
      <formula>NOT(ISERROR(SEARCH("PENDIENTE",AB63)))</formula>
    </cfRule>
    <cfRule type="iconSet" priority="963">
      <iconSet iconSet="3Arrows">
        <cfvo type="percent" val="0"/>
        <cfvo type="percent" val="33"/>
        <cfvo type="percent" val="67"/>
      </iconSet>
    </cfRule>
  </conditionalFormatting>
  <conditionalFormatting sqref="AB63">
    <cfRule type="containsText" dxfId="272" priority="962" operator="containsText" text="REPORTADO">
      <formula>NOT(ISERROR(SEARCH("REPORTADO",AB63)))</formula>
    </cfRule>
  </conditionalFormatting>
  <conditionalFormatting sqref="AB64">
    <cfRule type="iconSet" priority="960">
      <iconSet iconSet="3Symbols">
        <cfvo type="percent" val="0"/>
        <cfvo type="percent" val="33"/>
        <cfvo type="percent" val="67"/>
      </iconSet>
    </cfRule>
  </conditionalFormatting>
  <conditionalFormatting sqref="AB64">
    <cfRule type="containsText" dxfId="271" priority="957" operator="containsText" text="PENDIENTE">
      <formula>NOT(ISERROR(SEARCH("PENDIENTE",AB64)))</formula>
    </cfRule>
    <cfRule type="iconSet" priority="959">
      <iconSet iconSet="3Arrows">
        <cfvo type="percent" val="0"/>
        <cfvo type="percent" val="33"/>
        <cfvo type="percent" val="67"/>
      </iconSet>
    </cfRule>
  </conditionalFormatting>
  <conditionalFormatting sqref="AB64">
    <cfRule type="containsText" dxfId="270" priority="958" operator="containsText" text="REPORTADO">
      <formula>NOT(ISERROR(SEARCH("REPORTADO",AB64)))</formula>
    </cfRule>
  </conditionalFormatting>
  <conditionalFormatting sqref="AB65">
    <cfRule type="iconSet" priority="956">
      <iconSet iconSet="3Symbols">
        <cfvo type="percent" val="0"/>
        <cfvo type="percent" val="33"/>
        <cfvo type="percent" val="67"/>
      </iconSet>
    </cfRule>
  </conditionalFormatting>
  <conditionalFormatting sqref="AB65">
    <cfRule type="containsText" dxfId="269" priority="953" operator="containsText" text="PENDIENTE">
      <formula>NOT(ISERROR(SEARCH("PENDIENTE",AB65)))</formula>
    </cfRule>
    <cfRule type="iconSet" priority="955">
      <iconSet iconSet="3Arrows">
        <cfvo type="percent" val="0"/>
        <cfvo type="percent" val="33"/>
        <cfvo type="percent" val="67"/>
      </iconSet>
    </cfRule>
  </conditionalFormatting>
  <conditionalFormatting sqref="AB65">
    <cfRule type="containsText" dxfId="268" priority="954" operator="containsText" text="REPORTADO">
      <formula>NOT(ISERROR(SEARCH("REPORTADO",AB65)))</formula>
    </cfRule>
  </conditionalFormatting>
  <conditionalFormatting sqref="AB66"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AB66">
    <cfRule type="containsText" dxfId="267" priority="949" operator="containsText" text="PENDIENTE">
      <formula>NOT(ISERROR(SEARCH("PENDIENTE",AB66)))</formula>
    </cfRule>
    <cfRule type="iconSet" priority="951">
      <iconSet iconSet="3Arrows">
        <cfvo type="percent" val="0"/>
        <cfvo type="percent" val="33"/>
        <cfvo type="percent" val="67"/>
      </iconSet>
    </cfRule>
  </conditionalFormatting>
  <conditionalFormatting sqref="AB66">
    <cfRule type="containsText" dxfId="266" priority="950" operator="containsText" text="REPORTADO">
      <formula>NOT(ISERROR(SEARCH("REPORTADO",AB66)))</formula>
    </cfRule>
  </conditionalFormatting>
  <conditionalFormatting sqref="AB67">
    <cfRule type="iconSet" priority="948">
      <iconSet iconSet="3Symbols">
        <cfvo type="percent" val="0"/>
        <cfvo type="percent" val="33"/>
        <cfvo type="percent" val="67"/>
      </iconSet>
    </cfRule>
  </conditionalFormatting>
  <conditionalFormatting sqref="AB67">
    <cfRule type="containsText" dxfId="265" priority="945" operator="containsText" text="PENDIENTE">
      <formula>NOT(ISERROR(SEARCH("PENDIENTE",AB67)))</formula>
    </cfRule>
    <cfRule type="iconSet" priority="947">
      <iconSet iconSet="3Arrows">
        <cfvo type="percent" val="0"/>
        <cfvo type="percent" val="33"/>
        <cfvo type="percent" val="67"/>
      </iconSet>
    </cfRule>
  </conditionalFormatting>
  <conditionalFormatting sqref="AB67">
    <cfRule type="containsText" dxfId="264" priority="946" operator="containsText" text="REPORTADO">
      <formula>NOT(ISERROR(SEARCH("REPORTADO",AB67)))</formula>
    </cfRule>
  </conditionalFormatting>
  <conditionalFormatting sqref="AB68">
    <cfRule type="iconSet" priority="944">
      <iconSet iconSet="3Symbols">
        <cfvo type="percent" val="0"/>
        <cfvo type="percent" val="33"/>
        <cfvo type="percent" val="67"/>
      </iconSet>
    </cfRule>
  </conditionalFormatting>
  <conditionalFormatting sqref="AB68">
    <cfRule type="containsText" dxfId="263" priority="941" operator="containsText" text="PENDIENTE">
      <formula>NOT(ISERROR(SEARCH("PENDIENTE",AB68)))</formula>
    </cfRule>
    <cfRule type="iconSet" priority="943">
      <iconSet iconSet="3Arrows">
        <cfvo type="percent" val="0"/>
        <cfvo type="percent" val="33"/>
        <cfvo type="percent" val="67"/>
      </iconSet>
    </cfRule>
  </conditionalFormatting>
  <conditionalFormatting sqref="AB68">
    <cfRule type="containsText" dxfId="262" priority="942" operator="containsText" text="REPORTADO">
      <formula>NOT(ISERROR(SEARCH("REPORTADO",AB68)))</formula>
    </cfRule>
  </conditionalFormatting>
  <conditionalFormatting sqref="AB69">
    <cfRule type="iconSet" priority="940">
      <iconSet iconSet="3Symbols">
        <cfvo type="percent" val="0"/>
        <cfvo type="percent" val="33"/>
        <cfvo type="percent" val="67"/>
      </iconSet>
    </cfRule>
  </conditionalFormatting>
  <conditionalFormatting sqref="AB69">
    <cfRule type="containsText" dxfId="261" priority="937" operator="containsText" text="PENDIENTE">
      <formula>NOT(ISERROR(SEARCH("PENDIENTE",AB69)))</formula>
    </cfRule>
    <cfRule type="iconSet" priority="939">
      <iconSet iconSet="3Arrows">
        <cfvo type="percent" val="0"/>
        <cfvo type="percent" val="33"/>
        <cfvo type="percent" val="67"/>
      </iconSet>
    </cfRule>
  </conditionalFormatting>
  <conditionalFormatting sqref="AB69">
    <cfRule type="containsText" dxfId="260" priority="938" operator="containsText" text="REPORTADO">
      <formula>NOT(ISERROR(SEARCH("REPORTADO",AB69)))</formula>
    </cfRule>
  </conditionalFormatting>
  <conditionalFormatting sqref="AB70">
    <cfRule type="iconSet" priority="936">
      <iconSet iconSet="3Symbols">
        <cfvo type="percent" val="0"/>
        <cfvo type="percent" val="33"/>
        <cfvo type="percent" val="67"/>
      </iconSet>
    </cfRule>
  </conditionalFormatting>
  <conditionalFormatting sqref="AB70">
    <cfRule type="containsText" dxfId="259" priority="933" operator="containsText" text="PENDIENTE">
      <formula>NOT(ISERROR(SEARCH("PENDIENTE",AB70)))</formula>
    </cfRule>
    <cfRule type="iconSet" priority="935">
      <iconSet iconSet="3Arrows">
        <cfvo type="percent" val="0"/>
        <cfvo type="percent" val="33"/>
        <cfvo type="percent" val="67"/>
      </iconSet>
    </cfRule>
  </conditionalFormatting>
  <conditionalFormatting sqref="AB70">
    <cfRule type="containsText" dxfId="258" priority="934" operator="containsText" text="REPORTADO">
      <formula>NOT(ISERROR(SEARCH("REPORTADO",AB70)))</formula>
    </cfRule>
  </conditionalFormatting>
  <conditionalFormatting sqref="AB71">
    <cfRule type="iconSet" priority="932">
      <iconSet iconSet="3Symbols">
        <cfvo type="percent" val="0"/>
        <cfvo type="percent" val="33"/>
        <cfvo type="percent" val="67"/>
      </iconSet>
    </cfRule>
  </conditionalFormatting>
  <conditionalFormatting sqref="AB71">
    <cfRule type="containsText" dxfId="257" priority="929" operator="containsText" text="PENDIENTE">
      <formula>NOT(ISERROR(SEARCH("PENDIENTE",AB71)))</formula>
    </cfRule>
    <cfRule type="iconSet" priority="931">
      <iconSet iconSet="3Arrows">
        <cfvo type="percent" val="0"/>
        <cfvo type="percent" val="33"/>
        <cfvo type="percent" val="67"/>
      </iconSet>
    </cfRule>
  </conditionalFormatting>
  <conditionalFormatting sqref="AB71">
    <cfRule type="containsText" dxfId="256" priority="930" operator="containsText" text="REPORTADO">
      <formula>NOT(ISERROR(SEARCH("REPORTADO",AB71)))</formula>
    </cfRule>
  </conditionalFormatting>
  <conditionalFormatting sqref="AB72">
    <cfRule type="iconSet" priority="928">
      <iconSet iconSet="3Symbols">
        <cfvo type="percent" val="0"/>
        <cfvo type="percent" val="33"/>
        <cfvo type="percent" val="67"/>
      </iconSet>
    </cfRule>
  </conditionalFormatting>
  <conditionalFormatting sqref="AB72">
    <cfRule type="containsText" dxfId="255" priority="925" operator="containsText" text="PENDIENTE">
      <formula>NOT(ISERROR(SEARCH("PENDIENTE",AB72)))</formula>
    </cfRule>
    <cfRule type="iconSet" priority="927">
      <iconSet iconSet="3Arrows">
        <cfvo type="percent" val="0"/>
        <cfvo type="percent" val="33"/>
        <cfvo type="percent" val="67"/>
      </iconSet>
    </cfRule>
  </conditionalFormatting>
  <conditionalFormatting sqref="AB72">
    <cfRule type="containsText" dxfId="254" priority="926" operator="containsText" text="REPORTADO">
      <formula>NOT(ISERROR(SEARCH("REPORTADO",AB72)))</formula>
    </cfRule>
  </conditionalFormatting>
  <conditionalFormatting sqref="AB74">
    <cfRule type="iconSet" priority="924">
      <iconSet iconSet="3Symbols">
        <cfvo type="percent" val="0"/>
        <cfvo type="percent" val="33"/>
        <cfvo type="percent" val="67"/>
      </iconSet>
    </cfRule>
  </conditionalFormatting>
  <conditionalFormatting sqref="AB74">
    <cfRule type="containsText" dxfId="253" priority="921" operator="containsText" text="PENDIENTE">
      <formula>NOT(ISERROR(SEARCH("PENDIENTE",AB74)))</formula>
    </cfRule>
    <cfRule type="iconSet" priority="923">
      <iconSet iconSet="3Arrows">
        <cfvo type="percent" val="0"/>
        <cfvo type="percent" val="33"/>
        <cfvo type="percent" val="67"/>
      </iconSet>
    </cfRule>
  </conditionalFormatting>
  <conditionalFormatting sqref="AB74">
    <cfRule type="containsText" dxfId="252" priority="922" operator="containsText" text="REPORTADO">
      <formula>NOT(ISERROR(SEARCH("REPORTADO",AB74)))</formula>
    </cfRule>
  </conditionalFormatting>
  <conditionalFormatting sqref="AB77">
    <cfRule type="iconSet" priority="920">
      <iconSet iconSet="3Symbols">
        <cfvo type="percent" val="0"/>
        <cfvo type="percent" val="33"/>
        <cfvo type="percent" val="67"/>
      </iconSet>
    </cfRule>
  </conditionalFormatting>
  <conditionalFormatting sqref="AB77">
    <cfRule type="containsText" dxfId="251" priority="917" operator="containsText" text="PENDIENTE">
      <formula>NOT(ISERROR(SEARCH("PENDIENTE",AB77)))</formula>
    </cfRule>
    <cfRule type="iconSet" priority="919">
      <iconSet iconSet="3Arrows">
        <cfvo type="percent" val="0"/>
        <cfvo type="percent" val="33"/>
        <cfvo type="percent" val="67"/>
      </iconSet>
    </cfRule>
  </conditionalFormatting>
  <conditionalFormatting sqref="AB77">
    <cfRule type="containsText" dxfId="250" priority="918" operator="containsText" text="REPORTADO">
      <formula>NOT(ISERROR(SEARCH("REPORTADO",AB77)))</formula>
    </cfRule>
  </conditionalFormatting>
  <conditionalFormatting sqref="AB78">
    <cfRule type="iconSet" priority="916">
      <iconSet iconSet="3Symbols">
        <cfvo type="percent" val="0"/>
        <cfvo type="percent" val="33"/>
        <cfvo type="percent" val="67"/>
      </iconSet>
    </cfRule>
  </conditionalFormatting>
  <conditionalFormatting sqref="AB78">
    <cfRule type="containsText" dxfId="249" priority="913" operator="containsText" text="PENDIENTE">
      <formula>NOT(ISERROR(SEARCH("PENDIENTE",AB78)))</formula>
    </cfRule>
    <cfRule type="iconSet" priority="915">
      <iconSet iconSet="3Arrows">
        <cfvo type="percent" val="0"/>
        <cfvo type="percent" val="33"/>
        <cfvo type="percent" val="67"/>
      </iconSet>
    </cfRule>
  </conditionalFormatting>
  <conditionalFormatting sqref="AB78">
    <cfRule type="containsText" dxfId="248" priority="914" operator="containsText" text="REPORTADO">
      <formula>NOT(ISERROR(SEARCH("REPORTADO",AB78)))</formula>
    </cfRule>
  </conditionalFormatting>
  <conditionalFormatting sqref="AB79">
    <cfRule type="iconSet" priority="912">
      <iconSet iconSet="3Symbols">
        <cfvo type="percent" val="0"/>
        <cfvo type="percent" val="33"/>
        <cfvo type="percent" val="67"/>
      </iconSet>
    </cfRule>
  </conditionalFormatting>
  <conditionalFormatting sqref="AB79">
    <cfRule type="containsText" dxfId="247" priority="909" operator="containsText" text="PENDIENTE">
      <formula>NOT(ISERROR(SEARCH("PENDIENTE",AB79)))</formula>
    </cfRule>
    <cfRule type="iconSet" priority="911">
      <iconSet iconSet="3Arrows">
        <cfvo type="percent" val="0"/>
        <cfvo type="percent" val="33"/>
        <cfvo type="percent" val="67"/>
      </iconSet>
    </cfRule>
  </conditionalFormatting>
  <conditionalFormatting sqref="AB79">
    <cfRule type="containsText" dxfId="246" priority="910" operator="containsText" text="REPORTADO">
      <formula>NOT(ISERROR(SEARCH("REPORTADO",AB79)))</formula>
    </cfRule>
  </conditionalFormatting>
  <conditionalFormatting sqref="AB80">
    <cfRule type="iconSet" priority="908">
      <iconSet iconSet="3Symbols">
        <cfvo type="percent" val="0"/>
        <cfvo type="percent" val="33"/>
        <cfvo type="percent" val="67"/>
      </iconSet>
    </cfRule>
  </conditionalFormatting>
  <conditionalFormatting sqref="AB80">
    <cfRule type="containsText" dxfId="245" priority="905" operator="containsText" text="PENDIENTE">
      <formula>NOT(ISERROR(SEARCH("PENDIENTE",AB80)))</formula>
    </cfRule>
    <cfRule type="iconSet" priority="907">
      <iconSet iconSet="3Arrows">
        <cfvo type="percent" val="0"/>
        <cfvo type="percent" val="33"/>
        <cfvo type="percent" val="67"/>
      </iconSet>
    </cfRule>
  </conditionalFormatting>
  <conditionalFormatting sqref="AB80">
    <cfRule type="containsText" dxfId="244" priority="906" operator="containsText" text="REPORTADO">
      <formula>NOT(ISERROR(SEARCH("REPORTADO",AB80)))</formula>
    </cfRule>
  </conditionalFormatting>
  <conditionalFormatting sqref="AB81">
    <cfRule type="iconSet" priority="904">
      <iconSet iconSet="3Symbols">
        <cfvo type="percent" val="0"/>
        <cfvo type="percent" val="33"/>
        <cfvo type="percent" val="67"/>
      </iconSet>
    </cfRule>
  </conditionalFormatting>
  <conditionalFormatting sqref="AB81">
    <cfRule type="containsText" dxfId="243" priority="901" operator="containsText" text="PENDIENTE">
      <formula>NOT(ISERROR(SEARCH("PENDIENTE",AB81)))</formula>
    </cfRule>
    <cfRule type="iconSet" priority="903">
      <iconSet iconSet="3Arrows">
        <cfvo type="percent" val="0"/>
        <cfvo type="percent" val="33"/>
        <cfvo type="percent" val="67"/>
      </iconSet>
    </cfRule>
  </conditionalFormatting>
  <conditionalFormatting sqref="AB81">
    <cfRule type="containsText" dxfId="242" priority="902" operator="containsText" text="REPORTADO">
      <formula>NOT(ISERROR(SEARCH("REPORTADO",AB81)))</formula>
    </cfRule>
  </conditionalFormatting>
  <conditionalFormatting sqref="AB82">
    <cfRule type="iconSet" priority="900">
      <iconSet iconSet="3Symbols">
        <cfvo type="percent" val="0"/>
        <cfvo type="percent" val="33"/>
        <cfvo type="percent" val="67"/>
      </iconSet>
    </cfRule>
  </conditionalFormatting>
  <conditionalFormatting sqref="AB82">
    <cfRule type="containsText" dxfId="241" priority="897" operator="containsText" text="PENDIENTE">
      <formula>NOT(ISERROR(SEARCH("PENDIENTE",AB82)))</formula>
    </cfRule>
    <cfRule type="iconSet" priority="899">
      <iconSet iconSet="3Arrows">
        <cfvo type="percent" val="0"/>
        <cfvo type="percent" val="33"/>
        <cfvo type="percent" val="67"/>
      </iconSet>
    </cfRule>
  </conditionalFormatting>
  <conditionalFormatting sqref="AB82">
    <cfRule type="containsText" dxfId="240" priority="898" operator="containsText" text="REPORTADO">
      <formula>NOT(ISERROR(SEARCH("REPORTADO",AB82)))</formula>
    </cfRule>
  </conditionalFormatting>
  <conditionalFormatting sqref="AB83">
    <cfRule type="iconSet" priority="896">
      <iconSet iconSet="3Symbols">
        <cfvo type="percent" val="0"/>
        <cfvo type="percent" val="33"/>
        <cfvo type="percent" val="67"/>
      </iconSet>
    </cfRule>
  </conditionalFormatting>
  <conditionalFormatting sqref="AB83">
    <cfRule type="containsText" dxfId="239" priority="893" operator="containsText" text="PENDIENTE">
      <formula>NOT(ISERROR(SEARCH("PENDIENTE",AB83)))</formula>
    </cfRule>
    <cfRule type="iconSet" priority="895">
      <iconSet iconSet="3Arrows">
        <cfvo type="percent" val="0"/>
        <cfvo type="percent" val="33"/>
        <cfvo type="percent" val="67"/>
      </iconSet>
    </cfRule>
  </conditionalFormatting>
  <conditionalFormatting sqref="AB83">
    <cfRule type="containsText" dxfId="238" priority="894" operator="containsText" text="REPORTADO">
      <formula>NOT(ISERROR(SEARCH("REPORTADO",AB83)))</formula>
    </cfRule>
  </conditionalFormatting>
  <conditionalFormatting sqref="AB84">
    <cfRule type="iconSet" priority="892">
      <iconSet iconSet="3Symbols">
        <cfvo type="percent" val="0"/>
        <cfvo type="percent" val="33"/>
        <cfvo type="percent" val="67"/>
      </iconSet>
    </cfRule>
  </conditionalFormatting>
  <conditionalFormatting sqref="AB84">
    <cfRule type="containsText" dxfId="237" priority="889" operator="containsText" text="PENDIENTE">
      <formula>NOT(ISERROR(SEARCH("PENDIENTE",AB84)))</formula>
    </cfRule>
    <cfRule type="iconSet" priority="891">
      <iconSet iconSet="3Arrows">
        <cfvo type="percent" val="0"/>
        <cfvo type="percent" val="33"/>
        <cfvo type="percent" val="67"/>
      </iconSet>
    </cfRule>
  </conditionalFormatting>
  <conditionalFormatting sqref="AB84">
    <cfRule type="containsText" dxfId="236" priority="890" operator="containsText" text="REPORTADO">
      <formula>NOT(ISERROR(SEARCH("REPORTADO",AB84)))</formula>
    </cfRule>
  </conditionalFormatting>
  <conditionalFormatting sqref="AB85">
    <cfRule type="iconSet" priority="888">
      <iconSet iconSet="3Symbols">
        <cfvo type="percent" val="0"/>
        <cfvo type="percent" val="33"/>
        <cfvo type="percent" val="67"/>
      </iconSet>
    </cfRule>
  </conditionalFormatting>
  <conditionalFormatting sqref="AB85">
    <cfRule type="containsText" dxfId="235" priority="885" operator="containsText" text="PENDIENTE">
      <formula>NOT(ISERROR(SEARCH("PENDIENTE",AB85)))</formula>
    </cfRule>
    <cfRule type="iconSet" priority="887">
      <iconSet iconSet="3Arrows">
        <cfvo type="percent" val="0"/>
        <cfvo type="percent" val="33"/>
        <cfvo type="percent" val="67"/>
      </iconSet>
    </cfRule>
  </conditionalFormatting>
  <conditionalFormatting sqref="AB85">
    <cfRule type="containsText" dxfId="234" priority="886" operator="containsText" text="REPORTADO">
      <formula>NOT(ISERROR(SEARCH("REPORTADO",AB85)))</formula>
    </cfRule>
  </conditionalFormatting>
  <conditionalFormatting sqref="AB86">
    <cfRule type="iconSet" priority="884">
      <iconSet iconSet="3Symbols">
        <cfvo type="percent" val="0"/>
        <cfvo type="percent" val="33"/>
        <cfvo type="percent" val="67"/>
      </iconSet>
    </cfRule>
  </conditionalFormatting>
  <conditionalFormatting sqref="AB86">
    <cfRule type="containsText" dxfId="233" priority="881" operator="containsText" text="PENDIENTE">
      <formula>NOT(ISERROR(SEARCH("PENDIENTE",AB86)))</formula>
    </cfRule>
    <cfRule type="iconSet" priority="883">
      <iconSet iconSet="3Arrows">
        <cfvo type="percent" val="0"/>
        <cfvo type="percent" val="33"/>
        <cfvo type="percent" val="67"/>
      </iconSet>
    </cfRule>
  </conditionalFormatting>
  <conditionalFormatting sqref="AB86">
    <cfRule type="containsText" dxfId="232" priority="882" operator="containsText" text="REPORTADO">
      <formula>NOT(ISERROR(SEARCH("REPORTADO",AB86)))</formula>
    </cfRule>
  </conditionalFormatting>
  <conditionalFormatting sqref="AB87">
    <cfRule type="iconSet" priority="880">
      <iconSet iconSet="3Symbols">
        <cfvo type="percent" val="0"/>
        <cfvo type="percent" val="33"/>
        <cfvo type="percent" val="67"/>
      </iconSet>
    </cfRule>
  </conditionalFormatting>
  <conditionalFormatting sqref="AB87">
    <cfRule type="containsText" dxfId="231" priority="877" operator="containsText" text="PENDIENTE">
      <formula>NOT(ISERROR(SEARCH("PENDIENTE",AB87)))</formula>
    </cfRule>
    <cfRule type="iconSet" priority="879">
      <iconSet iconSet="3Arrows">
        <cfvo type="percent" val="0"/>
        <cfvo type="percent" val="33"/>
        <cfvo type="percent" val="67"/>
      </iconSet>
    </cfRule>
  </conditionalFormatting>
  <conditionalFormatting sqref="AB87">
    <cfRule type="containsText" dxfId="230" priority="878" operator="containsText" text="REPORTADO">
      <formula>NOT(ISERROR(SEARCH("REPORTADO",AB87)))</formula>
    </cfRule>
  </conditionalFormatting>
  <conditionalFormatting sqref="AB88">
    <cfRule type="iconSet" priority="876">
      <iconSet iconSet="3Symbols">
        <cfvo type="percent" val="0"/>
        <cfvo type="percent" val="33"/>
        <cfvo type="percent" val="67"/>
      </iconSet>
    </cfRule>
  </conditionalFormatting>
  <conditionalFormatting sqref="AB88">
    <cfRule type="containsText" dxfId="229" priority="873" operator="containsText" text="PENDIENTE">
      <formula>NOT(ISERROR(SEARCH("PENDIENTE",AB88)))</formula>
    </cfRule>
    <cfRule type="iconSet" priority="875">
      <iconSet iconSet="3Arrows">
        <cfvo type="percent" val="0"/>
        <cfvo type="percent" val="33"/>
        <cfvo type="percent" val="67"/>
      </iconSet>
    </cfRule>
  </conditionalFormatting>
  <conditionalFormatting sqref="AB88">
    <cfRule type="containsText" dxfId="228" priority="874" operator="containsText" text="REPORTADO">
      <formula>NOT(ISERROR(SEARCH("REPORTADO",AB88)))</formula>
    </cfRule>
  </conditionalFormatting>
  <conditionalFormatting sqref="AB89">
    <cfRule type="iconSet" priority="872">
      <iconSet iconSet="3Symbols">
        <cfvo type="percent" val="0"/>
        <cfvo type="percent" val="33"/>
        <cfvo type="percent" val="67"/>
      </iconSet>
    </cfRule>
  </conditionalFormatting>
  <conditionalFormatting sqref="AB89">
    <cfRule type="containsText" dxfId="227" priority="869" operator="containsText" text="PENDIENTE">
      <formula>NOT(ISERROR(SEARCH("PENDIENTE",AB89)))</formula>
    </cfRule>
    <cfRule type="iconSet" priority="871">
      <iconSet iconSet="3Arrows">
        <cfvo type="percent" val="0"/>
        <cfvo type="percent" val="33"/>
        <cfvo type="percent" val="67"/>
      </iconSet>
    </cfRule>
  </conditionalFormatting>
  <conditionalFormatting sqref="AB89">
    <cfRule type="containsText" dxfId="226" priority="870" operator="containsText" text="REPORTADO">
      <formula>NOT(ISERROR(SEARCH("REPORTADO",AB89)))</formula>
    </cfRule>
  </conditionalFormatting>
  <conditionalFormatting sqref="AF92">
    <cfRule type="iconSet" priority="850">
      <iconSet iconSet="3Symbols2" showValue="0">
        <cfvo type="percent" val="0"/>
        <cfvo type="num" val="1"/>
        <cfvo type="num" val="2"/>
      </iconSet>
    </cfRule>
  </conditionalFormatting>
  <conditionalFormatting sqref="J93:J94">
    <cfRule type="iconSet" priority="841">
      <iconSet iconSet="3Symbols" showValue="0">
        <cfvo type="percent" val="0"/>
        <cfvo type="percent" val="0"/>
        <cfvo type="percent" val="1"/>
      </iconSet>
    </cfRule>
  </conditionalFormatting>
  <conditionalFormatting sqref="J95:J100">
    <cfRule type="iconSet" priority="822">
      <iconSet iconSet="3Symbols" showValue="0">
        <cfvo type="percent" val="0"/>
        <cfvo type="percent" val="0"/>
        <cfvo type="percent" val="1"/>
      </iconSet>
    </cfRule>
  </conditionalFormatting>
  <conditionalFormatting sqref="AF97">
    <cfRule type="iconSet" priority="803">
      <iconSet iconSet="3Symbols2" showValue="0">
        <cfvo type="percent" val="0"/>
        <cfvo type="num" val="1"/>
        <cfvo type="num" val="2"/>
      </iconSet>
    </cfRule>
  </conditionalFormatting>
  <conditionalFormatting sqref="AF98">
    <cfRule type="iconSet" priority="794">
      <iconSet iconSet="3Symbols2" showValue="0">
        <cfvo type="percent" val="0"/>
        <cfvo type="num" val="1"/>
        <cfvo type="num" val="2"/>
      </iconSet>
    </cfRule>
  </conditionalFormatting>
  <conditionalFormatting sqref="AF99">
    <cfRule type="iconSet" priority="785">
      <iconSet iconSet="3Symbols2" showValue="0">
        <cfvo type="percent" val="0"/>
        <cfvo type="num" val="1"/>
        <cfvo type="num" val="2"/>
      </iconSet>
    </cfRule>
  </conditionalFormatting>
  <conditionalFormatting sqref="AF100">
    <cfRule type="iconSet" priority="776">
      <iconSet iconSet="3Symbols2" showValue="0">
        <cfvo type="percent" val="0"/>
        <cfvo type="num" val="1"/>
        <cfvo type="num" val="2"/>
      </iconSet>
    </cfRule>
  </conditionalFormatting>
  <conditionalFormatting sqref="AB73">
    <cfRule type="iconSet" priority="771">
      <iconSet iconSet="3Symbols">
        <cfvo type="percent" val="0"/>
        <cfvo type="percent" val="33"/>
        <cfvo type="percent" val="67"/>
      </iconSet>
    </cfRule>
  </conditionalFormatting>
  <conditionalFormatting sqref="AB73">
    <cfRule type="containsText" dxfId="225" priority="768" operator="containsText" text="PENDIENTE">
      <formula>NOT(ISERROR(SEARCH("PENDIENTE",AB73)))</formula>
    </cfRule>
    <cfRule type="iconSet" priority="770">
      <iconSet iconSet="3Arrows">
        <cfvo type="percent" val="0"/>
        <cfvo type="percent" val="33"/>
        <cfvo type="percent" val="67"/>
      </iconSet>
    </cfRule>
  </conditionalFormatting>
  <conditionalFormatting sqref="AB73">
    <cfRule type="containsText" dxfId="224" priority="769" operator="containsText" text="REPORTADO">
      <formula>NOT(ISERROR(SEARCH("REPORTADO",AB73)))</formula>
    </cfRule>
  </conditionalFormatting>
  <conditionalFormatting sqref="AB75">
    <cfRule type="iconSet" priority="767">
      <iconSet iconSet="3Symbols">
        <cfvo type="percent" val="0"/>
        <cfvo type="percent" val="33"/>
        <cfvo type="percent" val="67"/>
      </iconSet>
    </cfRule>
  </conditionalFormatting>
  <conditionalFormatting sqref="AB75">
    <cfRule type="containsText" dxfId="223" priority="764" operator="containsText" text="PENDIENTE">
      <formula>NOT(ISERROR(SEARCH("PENDIENTE",AB75)))</formula>
    </cfRule>
    <cfRule type="iconSet" priority="766">
      <iconSet iconSet="3Arrows">
        <cfvo type="percent" val="0"/>
        <cfvo type="percent" val="33"/>
        <cfvo type="percent" val="67"/>
      </iconSet>
    </cfRule>
  </conditionalFormatting>
  <conditionalFormatting sqref="AB75">
    <cfRule type="containsText" dxfId="222" priority="765" operator="containsText" text="REPORTADO">
      <formula>NOT(ISERROR(SEARCH("REPORTADO",AB75)))</formula>
    </cfRule>
  </conditionalFormatting>
  <conditionalFormatting sqref="AB76">
    <cfRule type="iconSet" priority="763">
      <iconSet iconSet="3Symbols">
        <cfvo type="percent" val="0"/>
        <cfvo type="percent" val="33"/>
        <cfvo type="percent" val="67"/>
      </iconSet>
    </cfRule>
  </conditionalFormatting>
  <conditionalFormatting sqref="AB76">
    <cfRule type="containsText" dxfId="221" priority="760" operator="containsText" text="PENDIENTE">
      <formula>NOT(ISERROR(SEARCH("PENDIENTE",AB76)))</formula>
    </cfRule>
    <cfRule type="iconSet" priority="762">
      <iconSet iconSet="3Arrows">
        <cfvo type="percent" val="0"/>
        <cfvo type="percent" val="33"/>
        <cfvo type="percent" val="67"/>
      </iconSet>
    </cfRule>
  </conditionalFormatting>
  <conditionalFormatting sqref="AB76">
    <cfRule type="containsText" dxfId="220" priority="761" operator="containsText" text="REPORTADO">
      <formula>NOT(ISERROR(SEARCH("REPORTADO",AB76)))</formula>
    </cfRule>
  </conditionalFormatting>
  <conditionalFormatting sqref="AB90">
    <cfRule type="iconSet" priority="759">
      <iconSet iconSet="3Symbols">
        <cfvo type="percent" val="0"/>
        <cfvo type="percent" val="33"/>
        <cfvo type="percent" val="67"/>
      </iconSet>
    </cfRule>
  </conditionalFormatting>
  <conditionalFormatting sqref="AB90">
    <cfRule type="containsText" dxfId="219" priority="756" operator="containsText" text="PENDIENTE">
      <formula>NOT(ISERROR(SEARCH("PENDIENTE",AB90)))</formula>
    </cfRule>
    <cfRule type="iconSet" priority="758">
      <iconSet iconSet="3Arrows">
        <cfvo type="percent" val="0"/>
        <cfvo type="percent" val="33"/>
        <cfvo type="percent" val="67"/>
      </iconSet>
    </cfRule>
  </conditionalFormatting>
  <conditionalFormatting sqref="AB90">
    <cfRule type="containsText" dxfId="218" priority="757" operator="containsText" text="REPORTADO">
      <formula>NOT(ISERROR(SEARCH("REPORTADO",AB90)))</formula>
    </cfRule>
  </conditionalFormatting>
  <conditionalFormatting sqref="AB91">
    <cfRule type="iconSet" priority="755">
      <iconSet iconSet="3Symbols">
        <cfvo type="percent" val="0"/>
        <cfvo type="percent" val="33"/>
        <cfvo type="percent" val="67"/>
      </iconSet>
    </cfRule>
  </conditionalFormatting>
  <conditionalFormatting sqref="AB91">
    <cfRule type="containsText" dxfId="217" priority="752" operator="containsText" text="PENDIENTE">
      <formula>NOT(ISERROR(SEARCH("PENDIENTE",AB91)))</formula>
    </cfRule>
    <cfRule type="iconSet" priority="754">
      <iconSet iconSet="3Arrows">
        <cfvo type="percent" val="0"/>
        <cfvo type="percent" val="33"/>
        <cfvo type="percent" val="67"/>
      </iconSet>
    </cfRule>
  </conditionalFormatting>
  <conditionalFormatting sqref="AB91">
    <cfRule type="containsText" dxfId="216" priority="753" operator="containsText" text="REPORTADO">
      <formula>NOT(ISERROR(SEARCH("REPORTADO",AB91)))</formula>
    </cfRule>
  </conditionalFormatting>
  <conditionalFormatting sqref="AB92">
    <cfRule type="iconSet" priority="751">
      <iconSet iconSet="3Symbols">
        <cfvo type="percent" val="0"/>
        <cfvo type="percent" val="33"/>
        <cfvo type="percent" val="67"/>
      </iconSet>
    </cfRule>
  </conditionalFormatting>
  <conditionalFormatting sqref="AB92">
    <cfRule type="containsText" dxfId="215" priority="748" operator="containsText" text="PENDIENTE">
      <formula>NOT(ISERROR(SEARCH("PENDIENTE",AB92)))</formula>
    </cfRule>
    <cfRule type="iconSet" priority="750">
      <iconSet iconSet="3Arrows">
        <cfvo type="percent" val="0"/>
        <cfvo type="percent" val="33"/>
        <cfvo type="percent" val="67"/>
      </iconSet>
    </cfRule>
  </conditionalFormatting>
  <conditionalFormatting sqref="AB92">
    <cfRule type="containsText" dxfId="214" priority="749" operator="containsText" text="REPORTADO">
      <formula>NOT(ISERROR(SEARCH("REPORTADO",AB92)))</formula>
    </cfRule>
  </conditionalFormatting>
  <conditionalFormatting sqref="AB93:AB100">
    <cfRule type="iconSet" priority="747">
      <iconSet iconSet="3Symbols">
        <cfvo type="percent" val="0"/>
        <cfvo type="percent" val="33"/>
        <cfvo type="percent" val="67"/>
      </iconSet>
    </cfRule>
  </conditionalFormatting>
  <conditionalFormatting sqref="AB93:AB100">
    <cfRule type="containsText" dxfId="213" priority="744" operator="containsText" text="PENDIENTE">
      <formula>NOT(ISERROR(SEARCH("PENDIENTE",AB93)))</formula>
    </cfRule>
    <cfRule type="iconSet" priority="746">
      <iconSet iconSet="3Arrows">
        <cfvo type="percent" val="0"/>
        <cfvo type="percent" val="33"/>
        <cfvo type="percent" val="67"/>
      </iconSet>
    </cfRule>
  </conditionalFormatting>
  <conditionalFormatting sqref="AB93:AB100">
    <cfRule type="containsText" dxfId="212" priority="745" operator="containsText" text="REPORTADO">
      <formula>NOT(ISERROR(SEARCH("REPORTADO",AB93)))</formula>
    </cfRule>
  </conditionalFormatting>
  <conditionalFormatting sqref="AD60">
    <cfRule type="containsText" dxfId="211" priority="725" operator="containsText" text="REPORTADO">
      <formula>NOT(ISERROR(SEARCH("REPORTADO",AD60)))</formula>
    </cfRule>
  </conditionalFormatting>
  <conditionalFormatting sqref="AD60">
    <cfRule type="iconSet" priority="727">
      <iconSet iconSet="3Symbols">
        <cfvo type="percent" val="0"/>
        <cfvo type="percent" val="33"/>
        <cfvo type="percent" val="67"/>
      </iconSet>
    </cfRule>
  </conditionalFormatting>
  <conditionalFormatting sqref="AD60">
    <cfRule type="containsText" dxfId="210" priority="724" operator="containsText" text="PENDIENTE">
      <formula>NOT(ISERROR(SEARCH("PENDIENTE",AD60)))</formula>
    </cfRule>
    <cfRule type="iconSet" priority="726">
      <iconSet iconSet="3Arrows">
        <cfvo type="percent" val="0"/>
        <cfvo type="percent" val="33"/>
        <cfvo type="percent" val="67"/>
      </iconSet>
    </cfRule>
  </conditionalFormatting>
  <conditionalFormatting sqref="AD61">
    <cfRule type="containsText" dxfId="209" priority="721" operator="containsText" text="REPORTADO">
      <formula>NOT(ISERROR(SEARCH("REPORTADO",AD61)))</formula>
    </cfRule>
  </conditionalFormatting>
  <conditionalFormatting sqref="AD61">
    <cfRule type="iconSet" priority="723">
      <iconSet iconSet="3Symbols">
        <cfvo type="percent" val="0"/>
        <cfvo type="percent" val="33"/>
        <cfvo type="percent" val="67"/>
      </iconSet>
    </cfRule>
  </conditionalFormatting>
  <conditionalFormatting sqref="AD61">
    <cfRule type="containsText" dxfId="208" priority="720" operator="containsText" text="PENDIENTE">
      <formula>NOT(ISERROR(SEARCH("PENDIENTE",AD61)))</formula>
    </cfRule>
    <cfRule type="iconSet" priority="722">
      <iconSet iconSet="3Arrows">
        <cfvo type="percent" val="0"/>
        <cfvo type="percent" val="33"/>
        <cfvo type="percent" val="67"/>
      </iconSet>
    </cfRule>
  </conditionalFormatting>
  <conditionalFormatting sqref="AD62">
    <cfRule type="containsText" dxfId="207" priority="717" operator="containsText" text="REPORTADO">
      <formula>NOT(ISERROR(SEARCH("REPORTADO",AD62)))</formula>
    </cfRule>
  </conditionalFormatting>
  <conditionalFormatting sqref="AD62">
    <cfRule type="iconSet" priority="719">
      <iconSet iconSet="3Symbols">
        <cfvo type="percent" val="0"/>
        <cfvo type="percent" val="33"/>
        <cfvo type="percent" val="67"/>
      </iconSet>
    </cfRule>
  </conditionalFormatting>
  <conditionalFormatting sqref="AD62">
    <cfRule type="containsText" dxfId="206" priority="716" operator="containsText" text="PENDIENTE">
      <formula>NOT(ISERROR(SEARCH("PENDIENTE",AD62)))</formula>
    </cfRule>
    <cfRule type="iconSet" priority="718">
      <iconSet iconSet="3Arrows">
        <cfvo type="percent" val="0"/>
        <cfvo type="percent" val="33"/>
        <cfvo type="percent" val="67"/>
      </iconSet>
    </cfRule>
  </conditionalFormatting>
  <conditionalFormatting sqref="AD63">
    <cfRule type="containsText" dxfId="205" priority="713" operator="containsText" text="REPORTADO">
      <formula>NOT(ISERROR(SEARCH("REPORTADO",AD63)))</formula>
    </cfRule>
  </conditionalFormatting>
  <conditionalFormatting sqref="AD63">
    <cfRule type="iconSet" priority="715">
      <iconSet iconSet="3Symbols">
        <cfvo type="percent" val="0"/>
        <cfvo type="percent" val="33"/>
        <cfvo type="percent" val="67"/>
      </iconSet>
    </cfRule>
  </conditionalFormatting>
  <conditionalFormatting sqref="AD63">
    <cfRule type="containsText" dxfId="204" priority="712" operator="containsText" text="PENDIENTE">
      <formula>NOT(ISERROR(SEARCH("PENDIENTE",AD63)))</formula>
    </cfRule>
    <cfRule type="iconSet" priority="714">
      <iconSet iconSet="3Arrows">
        <cfvo type="percent" val="0"/>
        <cfvo type="percent" val="33"/>
        <cfvo type="percent" val="67"/>
      </iconSet>
    </cfRule>
  </conditionalFormatting>
  <conditionalFormatting sqref="AD64">
    <cfRule type="containsText" dxfId="203" priority="709" operator="containsText" text="REPORTADO">
      <formula>NOT(ISERROR(SEARCH("REPORTADO",AD64)))</formula>
    </cfRule>
  </conditionalFormatting>
  <conditionalFormatting sqref="AD64">
    <cfRule type="iconSet" priority="711">
      <iconSet iconSet="3Symbols">
        <cfvo type="percent" val="0"/>
        <cfvo type="percent" val="33"/>
        <cfvo type="percent" val="67"/>
      </iconSet>
    </cfRule>
  </conditionalFormatting>
  <conditionalFormatting sqref="AD64">
    <cfRule type="containsText" dxfId="202" priority="708" operator="containsText" text="PENDIENTE">
      <formula>NOT(ISERROR(SEARCH("PENDIENTE",AD64)))</formula>
    </cfRule>
    <cfRule type="iconSet" priority="710">
      <iconSet iconSet="3Arrows">
        <cfvo type="percent" val="0"/>
        <cfvo type="percent" val="33"/>
        <cfvo type="percent" val="67"/>
      </iconSet>
    </cfRule>
  </conditionalFormatting>
  <conditionalFormatting sqref="AD65">
    <cfRule type="containsText" dxfId="201" priority="705" operator="containsText" text="REPORTADO">
      <formula>NOT(ISERROR(SEARCH("REPORTADO",AD65)))</formula>
    </cfRule>
  </conditionalFormatting>
  <conditionalFormatting sqref="AD65">
    <cfRule type="iconSet" priority="707">
      <iconSet iconSet="3Symbols">
        <cfvo type="percent" val="0"/>
        <cfvo type="percent" val="33"/>
        <cfvo type="percent" val="67"/>
      </iconSet>
    </cfRule>
  </conditionalFormatting>
  <conditionalFormatting sqref="AD65">
    <cfRule type="containsText" dxfId="200" priority="704" operator="containsText" text="PENDIENTE">
      <formula>NOT(ISERROR(SEARCH("PENDIENTE",AD65)))</formula>
    </cfRule>
    <cfRule type="iconSet" priority="706">
      <iconSet iconSet="3Arrows">
        <cfvo type="percent" val="0"/>
        <cfvo type="percent" val="33"/>
        <cfvo type="percent" val="67"/>
      </iconSet>
    </cfRule>
  </conditionalFormatting>
  <conditionalFormatting sqref="AD66">
    <cfRule type="containsText" dxfId="199" priority="701" operator="containsText" text="REPORTADO">
      <formula>NOT(ISERROR(SEARCH("REPORTADO",AD66)))</formula>
    </cfRule>
  </conditionalFormatting>
  <conditionalFormatting sqref="AD66">
    <cfRule type="iconSet" priority="703">
      <iconSet iconSet="3Symbols">
        <cfvo type="percent" val="0"/>
        <cfvo type="percent" val="33"/>
        <cfvo type="percent" val="67"/>
      </iconSet>
    </cfRule>
  </conditionalFormatting>
  <conditionalFormatting sqref="AD66">
    <cfRule type="containsText" dxfId="198" priority="700" operator="containsText" text="PENDIENTE">
      <formula>NOT(ISERROR(SEARCH("PENDIENTE",AD66)))</formula>
    </cfRule>
    <cfRule type="iconSet" priority="702">
      <iconSet iconSet="3Arrows">
        <cfvo type="percent" val="0"/>
        <cfvo type="percent" val="33"/>
        <cfvo type="percent" val="67"/>
      </iconSet>
    </cfRule>
  </conditionalFormatting>
  <conditionalFormatting sqref="AD67">
    <cfRule type="containsText" dxfId="197" priority="697" operator="containsText" text="REPORTADO">
      <formula>NOT(ISERROR(SEARCH("REPORTADO",AD67)))</formula>
    </cfRule>
  </conditionalFormatting>
  <conditionalFormatting sqref="AD67">
    <cfRule type="iconSet" priority="699">
      <iconSet iconSet="3Symbols">
        <cfvo type="percent" val="0"/>
        <cfvo type="percent" val="33"/>
        <cfvo type="percent" val="67"/>
      </iconSet>
    </cfRule>
  </conditionalFormatting>
  <conditionalFormatting sqref="AD67">
    <cfRule type="containsText" dxfId="196" priority="696" operator="containsText" text="PENDIENTE">
      <formula>NOT(ISERROR(SEARCH("PENDIENTE",AD67)))</formula>
    </cfRule>
    <cfRule type="iconSet" priority="698">
      <iconSet iconSet="3Arrows">
        <cfvo type="percent" val="0"/>
        <cfvo type="percent" val="33"/>
        <cfvo type="percent" val="67"/>
      </iconSet>
    </cfRule>
  </conditionalFormatting>
  <conditionalFormatting sqref="AD68">
    <cfRule type="containsText" dxfId="195" priority="693" operator="containsText" text="REPORTADO">
      <formula>NOT(ISERROR(SEARCH("REPORTADO",AD68)))</formula>
    </cfRule>
  </conditionalFormatting>
  <conditionalFormatting sqref="AD68">
    <cfRule type="iconSet" priority="695">
      <iconSet iconSet="3Symbols">
        <cfvo type="percent" val="0"/>
        <cfvo type="percent" val="33"/>
        <cfvo type="percent" val="67"/>
      </iconSet>
    </cfRule>
  </conditionalFormatting>
  <conditionalFormatting sqref="AD68">
    <cfRule type="containsText" dxfId="194" priority="692" operator="containsText" text="PENDIENTE">
      <formula>NOT(ISERROR(SEARCH("PENDIENTE",AD68)))</formula>
    </cfRule>
    <cfRule type="iconSet" priority="694">
      <iconSet iconSet="3Arrows">
        <cfvo type="percent" val="0"/>
        <cfvo type="percent" val="33"/>
        <cfvo type="percent" val="67"/>
      </iconSet>
    </cfRule>
  </conditionalFormatting>
  <conditionalFormatting sqref="AD69">
    <cfRule type="containsText" dxfId="193" priority="689" operator="containsText" text="REPORTADO">
      <formula>NOT(ISERROR(SEARCH("REPORTADO",AD69)))</formula>
    </cfRule>
  </conditionalFormatting>
  <conditionalFormatting sqref="AD69">
    <cfRule type="iconSet" priority="691">
      <iconSet iconSet="3Symbols">
        <cfvo type="percent" val="0"/>
        <cfvo type="percent" val="33"/>
        <cfvo type="percent" val="67"/>
      </iconSet>
    </cfRule>
  </conditionalFormatting>
  <conditionalFormatting sqref="AD69">
    <cfRule type="containsText" dxfId="192" priority="688" operator="containsText" text="PENDIENTE">
      <formula>NOT(ISERROR(SEARCH("PENDIENTE",AD69)))</formula>
    </cfRule>
    <cfRule type="iconSet" priority="690">
      <iconSet iconSet="3Arrows">
        <cfvo type="percent" val="0"/>
        <cfvo type="percent" val="33"/>
        <cfvo type="percent" val="67"/>
      </iconSet>
    </cfRule>
  </conditionalFormatting>
  <conditionalFormatting sqref="AD70">
    <cfRule type="containsText" dxfId="191" priority="685" operator="containsText" text="REPORTADO">
      <formula>NOT(ISERROR(SEARCH("REPORTADO",AD70)))</formula>
    </cfRule>
  </conditionalFormatting>
  <conditionalFormatting sqref="AD70">
    <cfRule type="iconSet" priority="687">
      <iconSet iconSet="3Symbols">
        <cfvo type="percent" val="0"/>
        <cfvo type="percent" val="33"/>
        <cfvo type="percent" val="67"/>
      </iconSet>
    </cfRule>
  </conditionalFormatting>
  <conditionalFormatting sqref="AD70">
    <cfRule type="containsText" dxfId="190" priority="684" operator="containsText" text="PENDIENTE">
      <formula>NOT(ISERROR(SEARCH("PENDIENTE",AD70)))</formula>
    </cfRule>
    <cfRule type="iconSet" priority="686">
      <iconSet iconSet="3Arrows">
        <cfvo type="percent" val="0"/>
        <cfvo type="percent" val="33"/>
        <cfvo type="percent" val="67"/>
      </iconSet>
    </cfRule>
  </conditionalFormatting>
  <conditionalFormatting sqref="AD71">
    <cfRule type="containsText" dxfId="189" priority="681" operator="containsText" text="REPORTADO">
      <formula>NOT(ISERROR(SEARCH("REPORTADO",AD71)))</formula>
    </cfRule>
  </conditionalFormatting>
  <conditionalFormatting sqref="AD71">
    <cfRule type="iconSet" priority="683">
      <iconSet iconSet="3Symbols">
        <cfvo type="percent" val="0"/>
        <cfvo type="percent" val="33"/>
        <cfvo type="percent" val="67"/>
      </iconSet>
    </cfRule>
  </conditionalFormatting>
  <conditionalFormatting sqref="AD71">
    <cfRule type="containsText" dxfId="188" priority="680" operator="containsText" text="PENDIENTE">
      <formula>NOT(ISERROR(SEARCH("PENDIENTE",AD71)))</formula>
    </cfRule>
    <cfRule type="iconSet" priority="682">
      <iconSet iconSet="3Arrows">
        <cfvo type="percent" val="0"/>
        <cfvo type="percent" val="33"/>
        <cfvo type="percent" val="67"/>
      </iconSet>
    </cfRule>
  </conditionalFormatting>
  <conditionalFormatting sqref="AD72">
    <cfRule type="containsText" dxfId="187" priority="677" operator="containsText" text="REPORTADO">
      <formula>NOT(ISERROR(SEARCH("REPORTADO",AD72)))</formula>
    </cfRule>
  </conditionalFormatting>
  <conditionalFormatting sqref="AD72">
    <cfRule type="iconSet" priority="679">
      <iconSet iconSet="3Symbols">
        <cfvo type="percent" val="0"/>
        <cfvo type="percent" val="33"/>
        <cfvo type="percent" val="67"/>
      </iconSet>
    </cfRule>
  </conditionalFormatting>
  <conditionalFormatting sqref="AD72">
    <cfRule type="containsText" dxfId="186" priority="676" operator="containsText" text="PENDIENTE">
      <formula>NOT(ISERROR(SEARCH("PENDIENTE",AD72)))</formula>
    </cfRule>
    <cfRule type="iconSet" priority="678">
      <iconSet iconSet="3Arrows">
        <cfvo type="percent" val="0"/>
        <cfvo type="percent" val="33"/>
        <cfvo type="percent" val="67"/>
      </iconSet>
    </cfRule>
  </conditionalFormatting>
  <conditionalFormatting sqref="AD73">
    <cfRule type="containsText" dxfId="185" priority="673" operator="containsText" text="REPORTADO">
      <formula>NOT(ISERROR(SEARCH("REPORTADO",AD73)))</formula>
    </cfRule>
  </conditionalFormatting>
  <conditionalFormatting sqref="AD73">
    <cfRule type="iconSet" priority="675">
      <iconSet iconSet="3Symbols">
        <cfvo type="percent" val="0"/>
        <cfvo type="percent" val="33"/>
        <cfvo type="percent" val="67"/>
      </iconSet>
    </cfRule>
  </conditionalFormatting>
  <conditionalFormatting sqref="AD73">
    <cfRule type="containsText" dxfId="184" priority="672" operator="containsText" text="PENDIENTE">
      <formula>NOT(ISERROR(SEARCH("PENDIENTE",AD73)))</formula>
    </cfRule>
    <cfRule type="iconSet" priority="674">
      <iconSet iconSet="3Arrows">
        <cfvo type="percent" val="0"/>
        <cfvo type="percent" val="33"/>
        <cfvo type="percent" val="67"/>
      </iconSet>
    </cfRule>
  </conditionalFormatting>
  <conditionalFormatting sqref="AD74">
    <cfRule type="containsText" dxfId="183" priority="669" operator="containsText" text="REPORTADO">
      <formula>NOT(ISERROR(SEARCH("REPORTADO",AD74)))</formula>
    </cfRule>
  </conditionalFormatting>
  <conditionalFormatting sqref="AD74">
    <cfRule type="iconSet" priority="671">
      <iconSet iconSet="3Symbols">
        <cfvo type="percent" val="0"/>
        <cfvo type="percent" val="33"/>
        <cfvo type="percent" val="67"/>
      </iconSet>
    </cfRule>
  </conditionalFormatting>
  <conditionalFormatting sqref="AD74">
    <cfRule type="containsText" dxfId="182" priority="668" operator="containsText" text="PENDIENTE">
      <formula>NOT(ISERROR(SEARCH("PENDIENTE",AD74)))</formula>
    </cfRule>
    <cfRule type="iconSet" priority="670">
      <iconSet iconSet="3Arrows">
        <cfvo type="percent" val="0"/>
        <cfvo type="percent" val="33"/>
        <cfvo type="percent" val="67"/>
      </iconSet>
    </cfRule>
  </conditionalFormatting>
  <conditionalFormatting sqref="AD75">
    <cfRule type="containsText" dxfId="181" priority="665" operator="containsText" text="REPORTADO">
      <formula>NOT(ISERROR(SEARCH("REPORTADO",AD75)))</formula>
    </cfRule>
  </conditionalFormatting>
  <conditionalFormatting sqref="AD75">
    <cfRule type="iconSet" priority="667">
      <iconSet iconSet="3Symbols">
        <cfvo type="percent" val="0"/>
        <cfvo type="percent" val="33"/>
        <cfvo type="percent" val="67"/>
      </iconSet>
    </cfRule>
  </conditionalFormatting>
  <conditionalFormatting sqref="AD75">
    <cfRule type="containsText" dxfId="180" priority="664" operator="containsText" text="PENDIENTE">
      <formula>NOT(ISERROR(SEARCH("PENDIENTE",AD75)))</formula>
    </cfRule>
    <cfRule type="iconSet" priority="666">
      <iconSet iconSet="3Arrows">
        <cfvo type="percent" val="0"/>
        <cfvo type="percent" val="33"/>
        <cfvo type="percent" val="67"/>
      </iconSet>
    </cfRule>
  </conditionalFormatting>
  <conditionalFormatting sqref="AD76">
    <cfRule type="containsText" dxfId="179" priority="661" operator="containsText" text="REPORTADO">
      <formula>NOT(ISERROR(SEARCH("REPORTADO",AD76)))</formula>
    </cfRule>
  </conditionalFormatting>
  <conditionalFormatting sqref="AD76">
    <cfRule type="iconSet" priority="663">
      <iconSet iconSet="3Symbols">
        <cfvo type="percent" val="0"/>
        <cfvo type="percent" val="33"/>
        <cfvo type="percent" val="67"/>
      </iconSet>
    </cfRule>
  </conditionalFormatting>
  <conditionalFormatting sqref="AD76">
    <cfRule type="containsText" dxfId="178" priority="660" operator="containsText" text="PENDIENTE">
      <formula>NOT(ISERROR(SEARCH("PENDIENTE",AD76)))</formula>
    </cfRule>
    <cfRule type="iconSet" priority="662">
      <iconSet iconSet="3Arrows">
        <cfvo type="percent" val="0"/>
        <cfvo type="percent" val="33"/>
        <cfvo type="percent" val="67"/>
      </iconSet>
    </cfRule>
  </conditionalFormatting>
  <conditionalFormatting sqref="AD77">
    <cfRule type="containsText" dxfId="177" priority="657" operator="containsText" text="REPORTADO">
      <formula>NOT(ISERROR(SEARCH("REPORTADO",AD77)))</formula>
    </cfRule>
  </conditionalFormatting>
  <conditionalFormatting sqref="AD77">
    <cfRule type="iconSet" priority="659">
      <iconSet iconSet="3Symbols">
        <cfvo type="percent" val="0"/>
        <cfvo type="percent" val="33"/>
        <cfvo type="percent" val="67"/>
      </iconSet>
    </cfRule>
  </conditionalFormatting>
  <conditionalFormatting sqref="AD77">
    <cfRule type="containsText" dxfId="176" priority="656" operator="containsText" text="PENDIENTE">
      <formula>NOT(ISERROR(SEARCH("PENDIENTE",AD77)))</formula>
    </cfRule>
    <cfRule type="iconSet" priority="658">
      <iconSet iconSet="3Arrows">
        <cfvo type="percent" val="0"/>
        <cfvo type="percent" val="33"/>
        <cfvo type="percent" val="67"/>
      </iconSet>
    </cfRule>
  </conditionalFormatting>
  <conditionalFormatting sqref="AD78">
    <cfRule type="containsText" dxfId="175" priority="653" operator="containsText" text="REPORTADO">
      <formula>NOT(ISERROR(SEARCH("REPORTADO",AD78)))</formula>
    </cfRule>
  </conditionalFormatting>
  <conditionalFormatting sqref="AD78">
    <cfRule type="iconSet" priority="655">
      <iconSet iconSet="3Symbols">
        <cfvo type="percent" val="0"/>
        <cfvo type="percent" val="33"/>
        <cfvo type="percent" val="67"/>
      </iconSet>
    </cfRule>
  </conditionalFormatting>
  <conditionalFormatting sqref="AD78">
    <cfRule type="containsText" dxfId="174" priority="652" operator="containsText" text="PENDIENTE">
      <formula>NOT(ISERROR(SEARCH("PENDIENTE",AD78)))</formula>
    </cfRule>
    <cfRule type="iconSet" priority="654">
      <iconSet iconSet="3Arrows">
        <cfvo type="percent" val="0"/>
        <cfvo type="percent" val="33"/>
        <cfvo type="percent" val="67"/>
      </iconSet>
    </cfRule>
  </conditionalFormatting>
  <conditionalFormatting sqref="AD79">
    <cfRule type="containsText" dxfId="173" priority="649" operator="containsText" text="REPORTADO">
      <formula>NOT(ISERROR(SEARCH("REPORTADO",AD79)))</formula>
    </cfRule>
  </conditionalFormatting>
  <conditionalFormatting sqref="AD79">
    <cfRule type="iconSet" priority="651">
      <iconSet iconSet="3Symbols">
        <cfvo type="percent" val="0"/>
        <cfvo type="percent" val="33"/>
        <cfvo type="percent" val="67"/>
      </iconSet>
    </cfRule>
  </conditionalFormatting>
  <conditionalFormatting sqref="AD79">
    <cfRule type="containsText" dxfId="172" priority="648" operator="containsText" text="PENDIENTE">
      <formula>NOT(ISERROR(SEARCH("PENDIENTE",AD79)))</formula>
    </cfRule>
    <cfRule type="iconSet" priority="650">
      <iconSet iconSet="3Arrows">
        <cfvo type="percent" val="0"/>
        <cfvo type="percent" val="33"/>
        <cfvo type="percent" val="67"/>
      </iconSet>
    </cfRule>
  </conditionalFormatting>
  <conditionalFormatting sqref="AD80">
    <cfRule type="containsText" dxfId="171" priority="645" operator="containsText" text="REPORTADO">
      <formula>NOT(ISERROR(SEARCH("REPORTADO",AD80)))</formula>
    </cfRule>
  </conditionalFormatting>
  <conditionalFormatting sqref="AD80">
    <cfRule type="iconSet" priority="647">
      <iconSet iconSet="3Symbols">
        <cfvo type="percent" val="0"/>
        <cfvo type="percent" val="33"/>
        <cfvo type="percent" val="67"/>
      </iconSet>
    </cfRule>
  </conditionalFormatting>
  <conditionalFormatting sqref="AD80">
    <cfRule type="containsText" dxfId="170" priority="644" operator="containsText" text="PENDIENTE">
      <formula>NOT(ISERROR(SEARCH("PENDIENTE",AD80)))</formula>
    </cfRule>
    <cfRule type="iconSet" priority="646">
      <iconSet iconSet="3Arrows">
        <cfvo type="percent" val="0"/>
        <cfvo type="percent" val="33"/>
        <cfvo type="percent" val="67"/>
      </iconSet>
    </cfRule>
  </conditionalFormatting>
  <conditionalFormatting sqref="AD81">
    <cfRule type="containsText" dxfId="169" priority="641" operator="containsText" text="REPORTADO">
      <formula>NOT(ISERROR(SEARCH("REPORTADO",AD81)))</formula>
    </cfRule>
  </conditionalFormatting>
  <conditionalFormatting sqref="AD81">
    <cfRule type="iconSet" priority="643">
      <iconSet iconSet="3Symbols">
        <cfvo type="percent" val="0"/>
        <cfvo type="percent" val="33"/>
        <cfvo type="percent" val="67"/>
      </iconSet>
    </cfRule>
  </conditionalFormatting>
  <conditionalFormatting sqref="AD81">
    <cfRule type="containsText" dxfId="168" priority="640" operator="containsText" text="PENDIENTE">
      <formula>NOT(ISERROR(SEARCH("PENDIENTE",AD81)))</formula>
    </cfRule>
    <cfRule type="iconSet" priority="642">
      <iconSet iconSet="3Arrows">
        <cfvo type="percent" val="0"/>
        <cfvo type="percent" val="33"/>
        <cfvo type="percent" val="67"/>
      </iconSet>
    </cfRule>
  </conditionalFormatting>
  <conditionalFormatting sqref="AD82">
    <cfRule type="containsText" dxfId="167" priority="637" operator="containsText" text="REPORTADO">
      <formula>NOT(ISERROR(SEARCH("REPORTADO",AD82)))</formula>
    </cfRule>
  </conditionalFormatting>
  <conditionalFormatting sqref="AD82">
    <cfRule type="iconSet" priority="639">
      <iconSet iconSet="3Symbols">
        <cfvo type="percent" val="0"/>
        <cfvo type="percent" val="33"/>
        <cfvo type="percent" val="67"/>
      </iconSet>
    </cfRule>
  </conditionalFormatting>
  <conditionalFormatting sqref="AD82">
    <cfRule type="containsText" dxfId="166" priority="636" operator="containsText" text="PENDIENTE">
      <formula>NOT(ISERROR(SEARCH("PENDIENTE",AD82)))</formula>
    </cfRule>
    <cfRule type="iconSet" priority="638">
      <iconSet iconSet="3Arrows">
        <cfvo type="percent" val="0"/>
        <cfvo type="percent" val="33"/>
        <cfvo type="percent" val="67"/>
      </iconSet>
    </cfRule>
  </conditionalFormatting>
  <conditionalFormatting sqref="AD83">
    <cfRule type="containsText" dxfId="165" priority="633" operator="containsText" text="REPORTADO">
      <formula>NOT(ISERROR(SEARCH("REPORTADO",AD83)))</formula>
    </cfRule>
  </conditionalFormatting>
  <conditionalFormatting sqref="AD83">
    <cfRule type="iconSet" priority="635">
      <iconSet iconSet="3Symbols">
        <cfvo type="percent" val="0"/>
        <cfvo type="percent" val="33"/>
        <cfvo type="percent" val="67"/>
      </iconSet>
    </cfRule>
  </conditionalFormatting>
  <conditionalFormatting sqref="AD83">
    <cfRule type="containsText" dxfId="164" priority="632" operator="containsText" text="PENDIENTE">
      <formula>NOT(ISERROR(SEARCH("PENDIENTE",AD83)))</formula>
    </cfRule>
    <cfRule type="iconSet" priority="634">
      <iconSet iconSet="3Arrows">
        <cfvo type="percent" val="0"/>
        <cfvo type="percent" val="33"/>
        <cfvo type="percent" val="67"/>
      </iconSet>
    </cfRule>
  </conditionalFormatting>
  <conditionalFormatting sqref="AD84">
    <cfRule type="containsText" dxfId="163" priority="629" operator="containsText" text="REPORTADO">
      <formula>NOT(ISERROR(SEARCH("REPORTADO",AD84)))</formula>
    </cfRule>
  </conditionalFormatting>
  <conditionalFormatting sqref="AD84">
    <cfRule type="iconSet" priority="631">
      <iconSet iconSet="3Symbols">
        <cfvo type="percent" val="0"/>
        <cfvo type="percent" val="33"/>
        <cfvo type="percent" val="67"/>
      </iconSet>
    </cfRule>
  </conditionalFormatting>
  <conditionalFormatting sqref="AD84">
    <cfRule type="containsText" dxfId="162" priority="628" operator="containsText" text="PENDIENTE">
      <formula>NOT(ISERROR(SEARCH("PENDIENTE",AD84)))</formula>
    </cfRule>
    <cfRule type="iconSet" priority="630">
      <iconSet iconSet="3Arrows">
        <cfvo type="percent" val="0"/>
        <cfvo type="percent" val="33"/>
        <cfvo type="percent" val="67"/>
      </iconSet>
    </cfRule>
  </conditionalFormatting>
  <conditionalFormatting sqref="AD85">
    <cfRule type="containsText" dxfId="161" priority="625" operator="containsText" text="REPORTADO">
      <formula>NOT(ISERROR(SEARCH("REPORTADO",AD85)))</formula>
    </cfRule>
  </conditionalFormatting>
  <conditionalFormatting sqref="AD85">
    <cfRule type="iconSet" priority="627">
      <iconSet iconSet="3Symbols">
        <cfvo type="percent" val="0"/>
        <cfvo type="percent" val="33"/>
        <cfvo type="percent" val="67"/>
      </iconSet>
    </cfRule>
  </conditionalFormatting>
  <conditionalFormatting sqref="AD85">
    <cfRule type="containsText" dxfId="160" priority="624" operator="containsText" text="PENDIENTE">
      <formula>NOT(ISERROR(SEARCH("PENDIENTE",AD85)))</formula>
    </cfRule>
    <cfRule type="iconSet" priority="626">
      <iconSet iconSet="3Arrows">
        <cfvo type="percent" val="0"/>
        <cfvo type="percent" val="33"/>
        <cfvo type="percent" val="67"/>
      </iconSet>
    </cfRule>
  </conditionalFormatting>
  <conditionalFormatting sqref="AD86">
    <cfRule type="containsText" dxfId="159" priority="621" operator="containsText" text="REPORTADO">
      <formula>NOT(ISERROR(SEARCH("REPORTADO",AD86)))</formula>
    </cfRule>
  </conditionalFormatting>
  <conditionalFormatting sqref="AD86">
    <cfRule type="iconSet" priority="623">
      <iconSet iconSet="3Symbols">
        <cfvo type="percent" val="0"/>
        <cfvo type="percent" val="33"/>
        <cfvo type="percent" val="67"/>
      </iconSet>
    </cfRule>
  </conditionalFormatting>
  <conditionalFormatting sqref="AD86">
    <cfRule type="containsText" dxfId="158" priority="620" operator="containsText" text="PENDIENTE">
      <formula>NOT(ISERROR(SEARCH("PENDIENTE",AD86)))</formula>
    </cfRule>
    <cfRule type="iconSet" priority="622">
      <iconSet iconSet="3Arrows">
        <cfvo type="percent" val="0"/>
        <cfvo type="percent" val="33"/>
        <cfvo type="percent" val="67"/>
      </iconSet>
    </cfRule>
  </conditionalFormatting>
  <conditionalFormatting sqref="AD87">
    <cfRule type="containsText" dxfId="157" priority="617" operator="containsText" text="REPORTADO">
      <formula>NOT(ISERROR(SEARCH("REPORTADO",AD87)))</formula>
    </cfRule>
  </conditionalFormatting>
  <conditionalFormatting sqref="AD87">
    <cfRule type="iconSet" priority="619">
      <iconSet iconSet="3Symbols">
        <cfvo type="percent" val="0"/>
        <cfvo type="percent" val="33"/>
        <cfvo type="percent" val="67"/>
      </iconSet>
    </cfRule>
  </conditionalFormatting>
  <conditionalFormatting sqref="AD87">
    <cfRule type="containsText" dxfId="156" priority="616" operator="containsText" text="PENDIENTE">
      <formula>NOT(ISERROR(SEARCH("PENDIENTE",AD87)))</formula>
    </cfRule>
    <cfRule type="iconSet" priority="618">
      <iconSet iconSet="3Arrows">
        <cfvo type="percent" val="0"/>
        <cfvo type="percent" val="33"/>
        <cfvo type="percent" val="67"/>
      </iconSet>
    </cfRule>
  </conditionalFormatting>
  <conditionalFormatting sqref="AD88">
    <cfRule type="containsText" dxfId="155" priority="613" operator="containsText" text="REPORTADO">
      <formula>NOT(ISERROR(SEARCH("REPORTADO",AD88)))</formula>
    </cfRule>
  </conditionalFormatting>
  <conditionalFormatting sqref="AD88">
    <cfRule type="iconSet" priority="615">
      <iconSet iconSet="3Symbols">
        <cfvo type="percent" val="0"/>
        <cfvo type="percent" val="33"/>
        <cfvo type="percent" val="67"/>
      </iconSet>
    </cfRule>
  </conditionalFormatting>
  <conditionalFormatting sqref="AD88">
    <cfRule type="containsText" dxfId="154" priority="612" operator="containsText" text="PENDIENTE">
      <formula>NOT(ISERROR(SEARCH("PENDIENTE",AD88)))</formula>
    </cfRule>
    <cfRule type="iconSet" priority="614">
      <iconSet iconSet="3Arrows">
        <cfvo type="percent" val="0"/>
        <cfvo type="percent" val="33"/>
        <cfvo type="percent" val="67"/>
      </iconSet>
    </cfRule>
  </conditionalFormatting>
  <conditionalFormatting sqref="AD89">
    <cfRule type="containsText" dxfId="153" priority="609" operator="containsText" text="REPORTADO">
      <formula>NOT(ISERROR(SEARCH("REPORTADO",AD89)))</formula>
    </cfRule>
  </conditionalFormatting>
  <conditionalFormatting sqref="AD89">
    <cfRule type="iconSet" priority="611">
      <iconSet iconSet="3Symbols">
        <cfvo type="percent" val="0"/>
        <cfvo type="percent" val="33"/>
        <cfvo type="percent" val="67"/>
      </iconSet>
    </cfRule>
  </conditionalFormatting>
  <conditionalFormatting sqref="AD89">
    <cfRule type="containsText" dxfId="152" priority="608" operator="containsText" text="PENDIENTE">
      <formula>NOT(ISERROR(SEARCH("PENDIENTE",AD89)))</formula>
    </cfRule>
    <cfRule type="iconSet" priority="610">
      <iconSet iconSet="3Arrows">
        <cfvo type="percent" val="0"/>
        <cfvo type="percent" val="33"/>
        <cfvo type="percent" val="67"/>
      </iconSet>
    </cfRule>
  </conditionalFormatting>
  <conditionalFormatting sqref="AD90">
    <cfRule type="containsText" dxfId="151" priority="605" operator="containsText" text="REPORTADO">
      <formula>NOT(ISERROR(SEARCH("REPORTADO",AD90)))</formula>
    </cfRule>
  </conditionalFormatting>
  <conditionalFormatting sqref="AD90">
    <cfRule type="iconSet" priority="607">
      <iconSet iconSet="3Symbols">
        <cfvo type="percent" val="0"/>
        <cfvo type="percent" val="33"/>
        <cfvo type="percent" val="67"/>
      </iconSet>
    </cfRule>
  </conditionalFormatting>
  <conditionalFormatting sqref="AD90">
    <cfRule type="containsText" dxfId="150" priority="604" operator="containsText" text="PENDIENTE">
      <formula>NOT(ISERROR(SEARCH("PENDIENTE",AD90)))</formula>
    </cfRule>
    <cfRule type="iconSet" priority="606">
      <iconSet iconSet="3Arrows">
        <cfvo type="percent" val="0"/>
        <cfvo type="percent" val="33"/>
        <cfvo type="percent" val="67"/>
      </iconSet>
    </cfRule>
  </conditionalFormatting>
  <conditionalFormatting sqref="AD91">
    <cfRule type="containsText" dxfId="149" priority="601" operator="containsText" text="REPORTADO">
      <formula>NOT(ISERROR(SEARCH("REPORTADO",AD91)))</formula>
    </cfRule>
  </conditionalFormatting>
  <conditionalFormatting sqref="AD91">
    <cfRule type="iconSet" priority="603">
      <iconSet iconSet="3Symbols">
        <cfvo type="percent" val="0"/>
        <cfvo type="percent" val="33"/>
        <cfvo type="percent" val="67"/>
      </iconSet>
    </cfRule>
  </conditionalFormatting>
  <conditionalFormatting sqref="AD91">
    <cfRule type="containsText" dxfId="148" priority="600" operator="containsText" text="PENDIENTE">
      <formula>NOT(ISERROR(SEARCH("PENDIENTE",AD91)))</formula>
    </cfRule>
    <cfRule type="iconSet" priority="602">
      <iconSet iconSet="3Arrows">
        <cfvo type="percent" val="0"/>
        <cfvo type="percent" val="33"/>
        <cfvo type="percent" val="67"/>
      </iconSet>
    </cfRule>
  </conditionalFormatting>
  <conditionalFormatting sqref="AD92">
    <cfRule type="containsText" dxfId="147" priority="597" operator="containsText" text="REPORTADO">
      <formula>NOT(ISERROR(SEARCH("REPORTADO",AD92)))</formula>
    </cfRule>
  </conditionalFormatting>
  <conditionalFormatting sqref="AD92">
    <cfRule type="iconSet" priority="599">
      <iconSet iconSet="3Symbols">
        <cfvo type="percent" val="0"/>
        <cfvo type="percent" val="33"/>
        <cfvo type="percent" val="67"/>
      </iconSet>
    </cfRule>
  </conditionalFormatting>
  <conditionalFormatting sqref="AD92">
    <cfRule type="containsText" dxfId="146" priority="596" operator="containsText" text="PENDIENTE">
      <formula>NOT(ISERROR(SEARCH("PENDIENTE",AD92)))</formula>
    </cfRule>
    <cfRule type="iconSet" priority="598">
      <iconSet iconSet="3Arrows">
        <cfvo type="percent" val="0"/>
        <cfvo type="percent" val="33"/>
        <cfvo type="percent" val="67"/>
      </iconSet>
    </cfRule>
  </conditionalFormatting>
  <conditionalFormatting sqref="AD93">
    <cfRule type="containsText" dxfId="145" priority="593" operator="containsText" text="REPORTADO">
      <formula>NOT(ISERROR(SEARCH("REPORTADO",AD93)))</formula>
    </cfRule>
  </conditionalFormatting>
  <conditionalFormatting sqref="AD93">
    <cfRule type="iconSet" priority="595">
      <iconSet iconSet="3Symbols">
        <cfvo type="percent" val="0"/>
        <cfvo type="percent" val="33"/>
        <cfvo type="percent" val="67"/>
      </iconSet>
    </cfRule>
  </conditionalFormatting>
  <conditionalFormatting sqref="AD93">
    <cfRule type="containsText" dxfId="144" priority="592" operator="containsText" text="PENDIENTE">
      <formula>NOT(ISERROR(SEARCH("PENDIENTE",AD93)))</formula>
    </cfRule>
    <cfRule type="iconSet" priority="594">
      <iconSet iconSet="3Arrows">
        <cfvo type="percent" val="0"/>
        <cfvo type="percent" val="33"/>
        <cfvo type="percent" val="67"/>
      </iconSet>
    </cfRule>
  </conditionalFormatting>
  <conditionalFormatting sqref="AD94">
    <cfRule type="containsText" dxfId="143" priority="589" operator="containsText" text="REPORTADO">
      <formula>NOT(ISERROR(SEARCH("REPORTADO",AD94)))</formula>
    </cfRule>
  </conditionalFormatting>
  <conditionalFormatting sqref="AD94">
    <cfRule type="iconSet" priority="591">
      <iconSet iconSet="3Symbols">
        <cfvo type="percent" val="0"/>
        <cfvo type="percent" val="33"/>
        <cfvo type="percent" val="67"/>
      </iconSet>
    </cfRule>
  </conditionalFormatting>
  <conditionalFormatting sqref="AD94">
    <cfRule type="containsText" dxfId="142" priority="588" operator="containsText" text="PENDIENTE">
      <formula>NOT(ISERROR(SEARCH("PENDIENTE",AD94)))</formula>
    </cfRule>
    <cfRule type="iconSet" priority="590">
      <iconSet iconSet="3Arrows">
        <cfvo type="percent" val="0"/>
        <cfvo type="percent" val="33"/>
        <cfvo type="percent" val="67"/>
      </iconSet>
    </cfRule>
  </conditionalFormatting>
  <conditionalFormatting sqref="AD95">
    <cfRule type="containsText" dxfId="141" priority="585" operator="containsText" text="REPORTADO">
      <formula>NOT(ISERROR(SEARCH("REPORTADO",AD95)))</formula>
    </cfRule>
  </conditionalFormatting>
  <conditionalFormatting sqref="AD95">
    <cfRule type="iconSet" priority="587">
      <iconSet iconSet="3Symbols">
        <cfvo type="percent" val="0"/>
        <cfvo type="percent" val="33"/>
        <cfvo type="percent" val="67"/>
      </iconSet>
    </cfRule>
  </conditionalFormatting>
  <conditionalFormatting sqref="AD95">
    <cfRule type="containsText" dxfId="140" priority="584" operator="containsText" text="PENDIENTE">
      <formula>NOT(ISERROR(SEARCH("PENDIENTE",AD95)))</formula>
    </cfRule>
    <cfRule type="iconSet" priority="586">
      <iconSet iconSet="3Arrows">
        <cfvo type="percent" val="0"/>
        <cfvo type="percent" val="33"/>
        <cfvo type="percent" val="67"/>
      </iconSet>
    </cfRule>
  </conditionalFormatting>
  <conditionalFormatting sqref="AD96">
    <cfRule type="containsText" dxfId="139" priority="581" operator="containsText" text="REPORTADO">
      <formula>NOT(ISERROR(SEARCH("REPORTADO",AD96)))</formula>
    </cfRule>
  </conditionalFormatting>
  <conditionalFormatting sqref="AD96">
    <cfRule type="iconSet" priority="583">
      <iconSet iconSet="3Symbols">
        <cfvo type="percent" val="0"/>
        <cfvo type="percent" val="33"/>
        <cfvo type="percent" val="67"/>
      </iconSet>
    </cfRule>
  </conditionalFormatting>
  <conditionalFormatting sqref="AD96">
    <cfRule type="containsText" dxfId="138" priority="580" operator="containsText" text="PENDIENTE">
      <formula>NOT(ISERROR(SEARCH("PENDIENTE",AD96)))</formula>
    </cfRule>
    <cfRule type="iconSet" priority="582">
      <iconSet iconSet="3Arrows">
        <cfvo type="percent" val="0"/>
        <cfvo type="percent" val="33"/>
        <cfvo type="percent" val="67"/>
      </iconSet>
    </cfRule>
  </conditionalFormatting>
  <conditionalFormatting sqref="AD97">
    <cfRule type="containsText" dxfId="137" priority="577" operator="containsText" text="REPORTADO">
      <formula>NOT(ISERROR(SEARCH("REPORTADO",AD97)))</formula>
    </cfRule>
  </conditionalFormatting>
  <conditionalFormatting sqref="AD97">
    <cfRule type="iconSet" priority="579">
      <iconSet iconSet="3Symbols">
        <cfvo type="percent" val="0"/>
        <cfvo type="percent" val="33"/>
        <cfvo type="percent" val="67"/>
      </iconSet>
    </cfRule>
  </conditionalFormatting>
  <conditionalFormatting sqref="AD97">
    <cfRule type="containsText" dxfId="136" priority="576" operator="containsText" text="PENDIENTE">
      <formula>NOT(ISERROR(SEARCH("PENDIENTE",AD97)))</formula>
    </cfRule>
    <cfRule type="iconSet" priority="578">
      <iconSet iconSet="3Arrows">
        <cfvo type="percent" val="0"/>
        <cfvo type="percent" val="33"/>
        <cfvo type="percent" val="67"/>
      </iconSet>
    </cfRule>
  </conditionalFormatting>
  <conditionalFormatting sqref="AD98">
    <cfRule type="containsText" dxfId="135" priority="573" operator="containsText" text="REPORTADO">
      <formula>NOT(ISERROR(SEARCH("REPORTADO",AD98)))</formula>
    </cfRule>
  </conditionalFormatting>
  <conditionalFormatting sqref="AD98">
    <cfRule type="iconSet" priority="575">
      <iconSet iconSet="3Symbols">
        <cfvo type="percent" val="0"/>
        <cfvo type="percent" val="33"/>
        <cfvo type="percent" val="67"/>
      </iconSet>
    </cfRule>
  </conditionalFormatting>
  <conditionalFormatting sqref="AD98">
    <cfRule type="containsText" dxfId="134" priority="572" operator="containsText" text="PENDIENTE">
      <formula>NOT(ISERROR(SEARCH("PENDIENTE",AD98)))</formula>
    </cfRule>
    <cfRule type="iconSet" priority="574">
      <iconSet iconSet="3Arrows">
        <cfvo type="percent" val="0"/>
        <cfvo type="percent" val="33"/>
        <cfvo type="percent" val="67"/>
      </iconSet>
    </cfRule>
  </conditionalFormatting>
  <conditionalFormatting sqref="AD99">
    <cfRule type="containsText" dxfId="133" priority="569" operator="containsText" text="REPORTADO">
      <formula>NOT(ISERROR(SEARCH("REPORTADO",AD99)))</formula>
    </cfRule>
  </conditionalFormatting>
  <conditionalFormatting sqref="AD99">
    <cfRule type="iconSet" priority="571">
      <iconSet iconSet="3Symbols">
        <cfvo type="percent" val="0"/>
        <cfvo type="percent" val="33"/>
        <cfvo type="percent" val="67"/>
      </iconSet>
    </cfRule>
  </conditionalFormatting>
  <conditionalFormatting sqref="AD99">
    <cfRule type="containsText" dxfId="132" priority="568" operator="containsText" text="PENDIENTE">
      <formula>NOT(ISERROR(SEARCH("PENDIENTE",AD99)))</formula>
    </cfRule>
    <cfRule type="iconSet" priority="570">
      <iconSet iconSet="3Arrows">
        <cfvo type="percent" val="0"/>
        <cfvo type="percent" val="33"/>
        <cfvo type="percent" val="67"/>
      </iconSet>
    </cfRule>
  </conditionalFormatting>
  <conditionalFormatting sqref="AD100">
    <cfRule type="containsText" dxfId="131" priority="565" operator="containsText" text="REPORTADO">
      <formula>NOT(ISERROR(SEARCH("REPORTADO",AD100)))</formula>
    </cfRule>
  </conditionalFormatting>
  <conditionalFormatting sqref="AD100">
    <cfRule type="iconSet" priority="567">
      <iconSet iconSet="3Symbols">
        <cfvo type="percent" val="0"/>
        <cfvo type="percent" val="33"/>
        <cfvo type="percent" val="67"/>
      </iconSet>
    </cfRule>
  </conditionalFormatting>
  <conditionalFormatting sqref="AD100">
    <cfRule type="containsText" dxfId="130" priority="564" operator="containsText" text="PENDIENTE">
      <formula>NOT(ISERROR(SEARCH("PENDIENTE",AD100)))</formula>
    </cfRule>
    <cfRule type="iconSet" priority="566">
      <iconSet iconSet="3Arrows">
        <cfvo type="percent" val="0"/>
        <cfvo type="percent" val="33"/>
        <cfvo type="percent" val="67"/>
      </iconSet>
    </cfRule>
  </conditionalFormatting>
  <conditionalFormatting sqref="J101:J102">
    <cfRule type="iconSet" priority="563">
      <iconSet iconSet="3Symbols" showValue="0">
        <cfvo type="percent" val="0"/>
        <cfvo type="percent" val="0"/>
        <cfvo type="percent" val="1"/>
      </iconSet>
    </cfRule>
  </conditionalFormatting>
  <conditionalFormatting sqref="J105:J106">
    <cfRule type="iconSet" priority="498">
      <iconSet iconSet="3Symbols" showValue="0">
        <cfvo type="percent" val="0"/>
        <cfvo type="percent" val="0"/>
        <cfvo type="percent" val="1"/>
      </iconSet>
    </cfRule>
  </conditionalFormatting>
  <conditionalFormatting sqref="AF107">
    <cfRule type="iconSet" priority="475">
      <iconSet iconSet="3Symbols2" showValue="0">
        <cfvo type="percent" val="0"/>
        <cfvo type="num" val="1"/>
        <cfvo type="num" val="2"/>
      </iconSet>
    </cfRule>
  </conditionalFormatting>
  <conditionalFormatting sqref="AF108">
    <cfRule type="iconSet" priority="466">
      <iconSet iconSet="3Symbols2" showValue="0">
        <cfvo type="percent" val="0"/>
        <cfvo type="num" val="1"/>
        <cfvo type="num" val="2"/>
      </iconSet>
    </cfRule>
  </conditionalFormatting>
  <conditionalFormatting sqref="AF109">
    <cfRule type="iconSet" priority="457">
      <iconSet iconSet="3Symbols2" showValue="0">
        <cfvo type="percent" val="0"/>
        <cfvo type="num" val="1"/>
        <cfvo type="num" val="2"/>
      </iconSet>
    </cfRule>
  </conditionalFormatting>
  <conditionalFormatting sqref="AF110">
    <cfRule type="iconSet" priority="448">
      <iconSet iconSet="3Symbols2" showValue="0">
        <cfvo type="percent" val="0"/>
        <cfvo type="num" val="1"/>
        <cfvo type="num" val="2"/>
      </iconSet>
    </cfRule>
  </conditionalFormatting>
  <conditionalFormatting sqref="AF111">
    <cfRule type="iconSet" priority="439">
      <iconSet iconSet="3Symbols2" showValue="0">
        <cfvo type="percent" val="0"/>
        <cfvo type="num" val="1"/>
        <cfvo type="num" val="2"/>
      </iconSet>
    </cfRule>
  </conditionalFormatting>
  <conditionalFormatting sqref="J112">
    <cfRule type="iconSet" priority="434">
      <iconSet iconSet="3Symbols" showValue="0">
        <cfvo type="percent" val="0"/>
        <cfvo type="percent" val="0"/>
        <cfvo type="percent" val="1"/>
      </iconSet>
    </cfRule>
  </conditionalFormatting>
  <conditionalFormatting sqref="AF112">
    <cfRule type="iconSet" priority="420">
      <iconSet iconSet="3Symbols2" showValue="0">
        <cfvo type="percent" val="0"/>
        <cfvo type="num" val="1"/>
        <cfvo type="num" val="2"/>
      </iconSet>
    </cfRule>
  </conditionalFormatting>
  <conditionalFormatting sqref="AF113">
    <cfRule type="iconSet" priority="411">
      <iconSet iconSet="3Symbols2" showValue="0">
        <cfvo type="percent" val="0"/>
        <cfvo type="num" val="1"/>
        <cfvo type="num" val="2"/>
      </iconSet>
    </cfRule>
  </conditionalFormatting>
  <conditionalFormatting sqref="AF114">
    <cfRule type="iconSet" priority="402">
      <iconSet iconSet="3Symbols2" showValue="0">
        <cfvo type="percent" val="0"/>
        <cfvo type="num" val="1"/>
        <cfvo type="num" val="2"/>
      </iconSet>
    </cfRule>
  </conditionalFormatting>
  <conditionalFormatting sqref="AF115">
    <cfRule type="iconSet" priority="393">
      <iconSet iconSet="3Symbols2" showValue="0">
        <cfvo type="percent" val="0"/>
        <cfvo type="num" val="1"/>
        <cfvo type="num" val="2"/>
      </iconSet>
    </cfRule>
  </conditionalFormatting>
  <conditionalFormatting sqref="AF59">
    <cfRule type="iconSet" priority="387">
      <iconSet iconSet="3Symbols2" showValue="0">
        <cfvo type="percent" val="0"/>
        <cfvo type="num" val="1"/>
        <cfvo type="num" val="2"/>
      </iconSet>
    </cfRule>
  </conditionalFormatting>
  <conditionalFormatting sqref="J59">
    <cfRule type="iconSet" priority="388">
      <iconSet iconSet="3Symbols" showValue="0">
        <cfvo type="percent" val="0"/>
        <cfvo type="percent" val="0"/>
        <cfvo type="percent" val="1"/>
      </iconSet>
    </cfRule>
  </conditionalFormatting>
  <conditionalFormatting sqref="AB59">
    <cfRule type="containsText" dxfId="129" priority="376" operator="containsText" text="REPORTADO">
      <formula>NOT(ISERROR(SEARCH("REPORTADO",AB59)))</formula>
    </cfRule>
  </conditionalFormatting>
  <conditionalFormatting sqref="AB59">
    <cfRule type="iconSet" priority="378">
      <iconSet iconSet="3Symbols">
        <cfvo type="percent" val="0"/>
        <cfvo type="percent" val="33"/>
        <cfvo type="percent" val="67"/>
      </iconSet>
    </cfRule>
  </conditionalFormatting>
  <conditionalFormatting sqref="AB59">
    <cfRule type="containsText" dxfId="128" priority="375" operator="containsText" text="PENDIENTE">
      <formula>NOT(ISERROR(SEARCH("PENDIENTE",AB59)))</formula>
    </cfRule>
    <cfRule type="iconSet" priority="377">
      <iconSet iconSet="3Arrows">
        <cfvo type="percent" val="0"/>
        <cfvo type="percent" val="33"/>
        <cfvo type="percent" val="67"/>
      </iconSet>
    </cfRule>
  </conditionalFormatting>
  <conditionalFormatting sqref="AB101">
    <cfRule type="containsText" dxfId="127" priority="372" operator="containsText" text="REPORTADO">
      <formula>NOT(ISERROR(SEARCH("REPORTADO",AB101)))</formula>
    </cfRule>
  </conditionalFormatting>
  <conditionalFormatting sqref="AB101">
    <cfRule type="iconSet" priority="374">
      <iconSet iconSet="3Symbols">
        <cfvo type="percent" val="0"/>
        <cfvo type="percent" val="33"/>
        <cfvo type="percent" val="67"/>
      </iconSet>
    </cfRule>
  </conditionalFormatting>
  <conditionalFormatting sqref="AB101">
    <cfRule type="containsText" dxfId="126" priority="371" operator="containsText" text="PENDIENTE">
      <formula>NOT(ISERROR(SEARCH("PENDIENTE",AB101)))</formula>
    </cfRule>
    <cfRule type="iconSet" priority="373">
      <iconSet iconSet="3Arrows">
        <cfvo type="percent" val="0"/>
        <cfvo type="percent" val="33"/>
        <cfvo type="percent" val="67"/>
      </iconSet>
    </cfRule>
  </conditionalFormatting>
  <conditionalFormatting sqref="AB102">
    <cfRule type="containsText" dxfId="125" priority="368" operator="containsText" text="REPORTADO">
      <formula>NOT(ISERROR(SEARCH("REPORTADO",AB102)))</formula>
    </cfRule>
  </conditionalFormatting>
  <conditionalFormatting sqref="AB102">
    <cfRule type="iconSet" priority="370">
      <iconSet iconSet="3Symbols">
        <cfvo type="percent" val="0"/>
        <cfvo type="percent" val="33"/>
        <cfvo type="percent" val="67"/>
      </iconSet>
    </cfRule>
  </conditionalFormatting>
  <conditionalFormatting sqref="AB102">
    <cfRule type="containsText" dxfId="124" priority="367" operator="containsText" text="PENDIENTE">
      <formula>NOT(ISERROR(SEARCH("PENDIENTE",AB102)))</formula>
    </cfRule>
    <cfRule type="iconSet" priority="369">
      <iconSet iconSet="3Arrows">
        <cfvo type="percent" val="0"/>
        <cfvo type="percent" val="33"/>
        <cfvo type="percent" val="67"/>
      </iconSet>
    </cfRule>
  </conditionalFormatting>
  <conditionalFormatting sqref="AB103">
    <cfRule type="containsText" dxfId="123" priority="364" operator="containsText" text="REPORTADO">
      <formula>NOT(ISERROR(SEARCH("REPORTADO",AB103)))</formula>
    </cfRule>
  </conditionalFormatting>
  <conditionalFormatting sqref="AB103">
    <cfRule type="iconSet" priority="366">
      <iconSet iconSet="3Symbols">
        <cfvo type="percent" val="0"/>
        <cfvo type="percent" val="33"/>
        <cfvo type="percent" val="67"/>
      </iconSet>
    </cfRule>
  </conditionalFormatting>
  <conditionalFormatting sqref="AB103">
    <cfRule type="containsText" dxfId="122" priority="363" operator="containsText" text="PENDIENTE">
      <formula>NOT(ISERROR(SEARCH("PENDIENTE",AB103)))</formula>
    </cfRule>
    <cfRule type="iconSet" priority="365">
      <iconSet iconSet="3Arrows">
        <cfvo type="percent" val="0"/>
        <cfvo type="percent" val="33"/>
        <cfvo type="percent" val="67"/>
      </iconSet>
    </cfRule>
  </conditionalFormatting>
  <conditionalFormatting sqref="AB104">
    <cfRule type="containsText" dxfId="121" priority="360" operator="containsText" text="REPORTADO">
      <formula>NOT(ISERROR(SEARCH("REPORTADO",AB104)))</formula>
    </cfRule>
  </conditionalFormatting>
  <conditionalFormatting sqref="AB104">
    <cfRule type="iconSet" priority="362">
      <iconSet iconSet="3Symbols">
        <cfvo type="percent" val="0"/>
        <cfvo type="percent" val="33"/>
        <cfvo type="percent" val="67"/>
      </iconSet>
    </cfRule>
  </conditionalFormatting>
  <conditionalFormatting sqref="AB104">
    <cfRule type="containsText" dxfId="120" priority="359" operator="containsText" text="PENDIENTE">
      <formula>NOT(ISERROR(SEARCH("PENDIENTE",AB104)))</formula>
    </cfRule>
    <cfRule type="iconSet" priority="361">
      <iconSet iconSet="3Arrows">
        <cfvo type="percent" val="0"/>
        <cfvo type="percent" val="33"/>
        <cfvo type="percent" val="67"/>
      </iconSet>
    </cfRule>
  </conditionalFormatting>
  <conditionalFormatting sqref="AB105">
    <cfRule type="containsText" dxfId="119" priority="356" operator="containsText" text="REPORTADO">
      <formula>NOT(ISERROR(SEARCH("REPORTADO",AB105)))</formula>
    </cfRule>
  </conditionalFormatting>
  <conditionalFormatting sqref="AB105">
    <cfRule type="iconSet" priority="358">
      <iconSet iconSet="3Symbols">
        <cfvo type="percent" val="0"/>
        <cfvo type="percent" val="33"/>
        <cfvo type="percent" val="67"/>
      </iconSet>
    </cfRule>
  </conditionalFormatting>
  <conditionalFormatting sqref="AB105">
    <cfRule type="containsText" dxfId="118" priority="355" operator="containsText" text="PENDIENTE">
      <formula>NOT(ISERROR(SEARCH("PENDIENTE",AB105)))</formula>
    </cfRule>
    <cfRule type="iconSet" priority="357">
      <iconSet iconSet="3Arrows">
        <cfvo type="percent" val="0"/>
        <cfvo type="percent" val="33"/>
        <cfvo type="percent" val="67"/>
      </iconSet>
    </cfRule>
  </conditionalFormatting>
  <conditionalFormatting sqref="AB106">
    <cfRule type="containsText" dxfId="117" priority="352" operator="containsText" text="REPORTADO">
      <formula>NOT(ISERROR(SEARCH("REPORTADO",AB106)))</formula>
    </cfRule>
  </conditionalFormatting>
  <conditionalFormatting sqref="AB106">
    <cfRule type="iconSet" priority="354">
      <iconSet iconSet="3Symbols">
        <cfvo type="percent" val="0"/>
        <cfvo type="percent" val="33"/>
        <cfvo type="percent" val="67"/>
      </iconSet>
    </cfRule>
  </conditionalFormatting>
  <conditionalFormatting sqref="AB106">
    <cfRule type="containsText" dxfId="116" priority="351" operator="containsText" text="PENDIENTE">
      <formula>NOT(ISERROR(SEARCH("PENDIENTE",AB106)))</formula>
    </cfRule>
    <cfRule type="iconSet" priority="353">
      <iconSet iconSet="3Arrows">
        <cfvo type="percent" val="0"/>
        <cfvo type="percent" val="33"/>
        <cfvo type="percent" val="67"/>
      </iconSet>
    </cfRule>
  </conditionalFormatting>
  <conditionalFormatting sqref="AB107">
    <cfRule type="containsText" dxfId="115" priority="348" operator="containsText" text="REPORTADO">
      <formula>NOT(ISERROR(SEARCH("REPORTADO",AB107)))</formula>
    </cfRule>
  </conditionalFormatting>
  <conditionalFormatting sqref="AB107">
    <cfRule type="iconSet" priority="350">
      <iconSet iconSet="3Symbols">
        <cfvo type="percent" val="0"/>
        <cfvo type="percent" val="33"/>
        <cfvo type="percent" val="67"/>
      </iconSet>
    </cfRule>
  </conditionalFormatting>
  <conditionalFormatting sqref="AB107">
    <cfRule type="containsText" dxfId="114" priority="347" operator="containsText" text="PENDIENTE">
      <formula>NOT(ISERROR(SEARCH("PENDIENTE",AB107)))</formula>
    </cfRule>
    <cfRule type="iconSet" priority="349">
      <iconSet iconSet="3Arrows">
        <cfvo type="percent" val="0"/>
        <cfvo type="percent" val="33"/>
        <cfvo type="percent" val="67"/>
      </iconSet>
    </cfRule>
  </conditionalFormatting>
  <conditionalFormatting sqref="AB108">
    <cfRule type="containsText" dxfId="113" priority="344" operator="containsText" text="REPORTADO">
      <formula>NOT(ISERROR(SEARCH("REPORTADO",AB108)))</formula>
    </cfRule>
  </conditionalFormatting>
  <conditionalFormatting sqref="AB108">
    <cfRule type="iconSet" priority="346">
      <iconSet iconSet="3Symbols">
        <cfvo type="percent" val="0"/>
        <cfvo type="percent" val="33"/>
        <cfvo type="percent" val="67"/>
      </iconSet>
    </cfRule>
  </conditionalFormatting>
  <conditionalFormatting sqref="AB108">
    <cfRule type="containsText" dxfId="112" priority="343" operator="containsText" text="PENDIENTE">
      <formula>NOT(ISERROR(SEARCH("PENDIENTE",AB108)))</formula>
    </cfRule>
    <cfRule type="iconSet" priority="345">
      <iconSet iconSet="3Arrows">
        <cfvo type="percent" val="0"/>
        <cfvo type="percent" val="33"/>
        <cfvo type="percent" val="67"/>
      </iconSet>
    </cfRule>
  </conditionalFormatting>
  <conditionalFormatting sqref="AB109">
    <cfRule type="containsText" dxfId="111" priority="340" operator="containsText" text="REPORTADO">
      <formula>NOT(ISERROR(SEARCH("REPORTADO",AB109)))</formula>
    </cfRule>
  </conditionalFormatting>
  <conditionalFormatting sqref="AB109">
    <cfRule type="iconSet" priority="342">
      <iconSet iconSet="3Symbols">
        <cfvo type="percent" val="0"/>
        <cfvo type="percent" val="33"/>
        <cfvo type="percent" val="67"/>
      </iconSet>
    </cfRule>
  </conditionalFormatting>
  <conditionalFormatting sqref="AB109">
    <cfRule type="containsText" dxfId="110" priority="339" operator="containsText" text="PENDIENTE">
      <formula>NOT(ISERROR(SEARCH("PENDIENTE",AB109)))</formula>
    </cfRule>
    <cfRule type="iconSet" priority="341">
      <iconSet iconSet="3Arrows">
        <cfvo type="percent" val="0"/>
        <cfvo type="percent" val="33"/>
        <cfvo type="percent" val="67"/>
      </iconSet>
    </cfRule>
  </conditionalFormatting>
  <conditionalFormatting sqref="AB110">
    <cfRule type="containsText" dxfId="109" priority="336" operator="containsText" text="REPORTADO">
      <formula>NOT(ISERROR(SEARCH("REPORTADO",AB110)))</formula>
    </cfRule>
  </conditionalFormatting>
  <conditionalFormatting sqref="AB110">
    <cfRule type="iconSet" priority="338">
      <iconSet iconSet="3Symbols">
        <cfvo type="percent" val="0"/>
        <cfvo type="percent" val="33"/>
        <cfvo type="percent" val="67"/>
      </iconSet>
    </cfRule>
  </conditionalFormatting>
  <conditionalFormatting sqref="AB110">
    <cfRule type="containsText" dxfId="108" priority="335" operator="containsText" text="PENDIENTE">
      <formula>NOT(ISERROR(SEARCH("PENDIENTE",AB110)))</formula>
    </cfRule>
    <cfRule type="iconSet" priority="337">
      <iconSet iconSet="3Arrows">
        <cfvo type="percent" val="0"/>
        <cfvo type="percent" val="33"/>
        <cfvo type="percent" val="67"/>
      </iconSet>
    </cfRule>
  </conditionalFormatting>
  <conditionalFormatting sqref="AB111">
    <cfRule type="containsText" dxfId="107" priority="332" operator="containsText" text="REPORTADO">
      <formula>NOT(ISERROR(SEARCH("REPORTADO",AB111)))</formula>
    </cfRule>
  </conditionalFormatting>
  <conditionalFormatting sqref="AB111">
    <cfRule type="iconSet" priority="334">
      <iconSet iconSet="3Symbols">
        <cfvo type="percent" val="0"/>
        <cfvo type="percent" val="33"/>
        <cfvo type="percent" val="67"/>
      </iconSet>
    </cfRule>
  </conditionalFormatting>
  <conditionalFormatting sqref="AB111">
    <cfRule type="containsText" dxfId="106" priority="331" operator="containsText" text="PENDIENTE">
      <formula>NOT(ISERROR(SEARCH("PENDIENTE",AB111)))</formula>
    </cfRule>
    <cfRule type="iconSet" priority="333">
      <iconSet iconSet="3Arrows">
        <cfvo type="percent" val="0"/>
        <cfvo type="percent" val="33"/>
        <cfvo type="percent" val="67"/>
      </iconSet>
    </cfRule>
  </conditionalFormatting>
  <conditionalFormatting sqref="AB112">
    <cfRule type="containsText" dxfId="105" priority="328" operator="containsText" text="REPORTADO">
      <formula>NOT(ISERROR(SEARCH("REPORTADO",AB112)))</formula>
    </cfRule>
  </conditionalFormatting>
  <conditionalFormatting sqref="AB112">
    <cfRule type="iconSet" priority="330">
      <iconSet iconSet="3Symbols">
        <cfvo type="percent" val="0"/>
        <cfvo type="percent" val="33"/>
        <cfvo type="percent" val="67"/>
      </iconSet>
    </cfRule>
  </conditionalFormatting>
  <conditionalFormatting sqref="AB112">
    <cfRule type="containsText" dxfId="104" priority="327" operator="containsText" text="PENDIENTE">
      <formula>NOT(ISERROR(SEARCH("PENDIENTE",AB112)))</formula>
    </cfRule>
    <cfRule type="iconSet" priority="329">
      <iconSet iconSet="3Arrows">
        <cfvo type="percent" val="0"/>
        <cfvo type="percent" val="33"/>
        <cfvo type="percent" val="67"/>
      </iconSet>
    </cfRule>
  </conditionalFormatting>
  <conditionalFormatting sqref="AB113">
    <cfRule type="containsText" dxfId="103" priority="324" operator="containsText" text="REPORTADO">
      <formula>NOT(ISERROR(SEARCH("REPORTADO",AB113)))</formula>
    </cfRule>
  </conditionalFormatting>
  <conditionalFormatting sqref="AB113">
    <cfRule type="iconSet" priority="326">
      <iconSet iconSet="3Symbols">
        <cfvo type="percent" val="0"/>
        <cfvo type="percent" val="33"/>
        <cfvo type="percent" val="67"/>
      </iconSet>
    </cfRule>
  </conditionalFormatting>
  <conditionalFormatting sqref="AB113">
    <cfRule type="containsText" dxfId="102" priority="323" operator="containsText" text="PENDIENTE">
      <formula>NOT(ISERROR(SEARCH("PENDIENTE",AB113)))</formula>
    </cfRule>
    <cfRule type="iconSet" priority="325">
      <iconSet iconSet="3Arrows">
        <cfvo type="percent" val="0"/>
        <cfvo type="percent" val="33"/>
        <cfvo type="percent" val="67"/>
      </iconSet>
    </cfRule>
  </conditionalFormatting>
  <conditionalFormatting sqref="AB114">
    <cfRule type="containsText" dxfId="101" priority="320" operator="containsText" text="REPORTADO">
      <formula>NOT(ISERROR(SEARCH("REPORTADO",AB114)))</formula>
    </cfRule>
  </conditionalFormatting>
  <conditionalFormatting sqref="AB114">
    <cfRule type="iconSet" priority="322">
      <iconSet iconSet="3Symbols">
        <cfvo type="percent" val="0"/>
        <cfvo type="percent" val="33"/>
        <cfvo type="percent" val="67"/>
      </iconSet>
    </cfRule>
  </conditionalFormatting>
  <conditionalFormatting sqref="AB114">
    <cfRule type="containsText" dxfId="100" priority="319" operator="containsText" text="PENDIENTE">
      <formula>NOT(ISERROR(SEARCH("PENDIENTE",AB114)))</formula>
    </cfRule>
    <cfRule type="iconSet" priority="321">
      <iconSet iconSet="3Arrows">
        <cfvo type="percent" val="0"/>
        <cfvo type="percent" val="33"/>
        <cfvo type="percent" val="67"/>
      </iconSet>
    </cfRule>
  </conditionalFormatting>
  <conditionalFormatting sqref="AB115">
    <cfRule type="containsText" dxfId="99" priority="316" operator="containsText" text="REPORTADO">
      <formula>NOT(ISERROR(SEARCH("REPORTADO",AB115)))</formula>
    </cfRule>
  </conditionalFormatting>
  <conditionalFormatting sqref="AB115">
    <cfRule type="iconSet" priority="318">
      <iconSet iconSet="3Symbols">
        <cfvo type="percent" val="0"/>
        <cfvo type="percent" val="33"/>
        <cfvo type="percent" val="67"/>
      </iconSet>
    </cfRule>
  </conditionalFormatting>
  <conditionalFormatting sqref="AB115">
    <cfRule type="containsText" dxfId="98" priority="315" operator="containsText" text="PENDIENTE">
      <formula>NOT(ISERROR(SEARCH("PENDIENTE",AB115)))</formula>
    </cfRule>
    <cfRule type="iconSet" priority="317">
      <iconSet iconSet="3Arrows">
        <cfvo type="percent" val="0"/>
        <cfvo type="percent" val="33"/>
        <cfvo type="percent" val="67"/>
      </iconSet>
    </cfRule>
  </conditionalFormatting>
  <conditionalFormatting sqref="J120 J116:J118">
    <cfRule type="iconSet" priority="314">
      <iconSet iconSet="3Symbols" showValue="0">
        <cfvo type="percent" val="0"/>
        <cfvo type="percent" val="0"/>
        <cfvo type="percent" val="1"/>
      </iconSet>
    </cfRule>
  </conditionalFormatting>
  <conditionalFormatting sqref="AF117">
    <cfRule type="iconSet" priority="305">
      <iconSet iconSet="3Symbols2" showValue="0">
        <cfvo type="percent" val="0"/>
        <cfvo type="num" val="1"/>
        <cfvo type="num" val="2"/>
      </iconSet>
    </cfRule>
  </conditionalFormatting>
  <conditionalFormatting sqref="AF118">
    <cfRule type="iconSet" priority="295">
      <iconSet iconSet="3Symbols2" showValue="0">
        <cfvo type="percent" val="0"/>
        <cfvo type="num" val="1"/>
        <cfvo type="num" val="2"/>
      </iconSet>
    </cfRule>
  </conditionalFormatting>
  <conditionalFormatting sqref="AB120">
    <cfRule type="iconSet" priority="289">
      <iconSet iconSet="3Symbols">
        <cfvo type="percent" val="0"/>
        <cfvo type="percent" val="33"/>
        <cfvo type="percent" val="67"/>
      </iconSet>
    </cfRule>
  </conditionalFormatting>
  <conditionalFormatting sqref="AB120">
    <cfRule type="containsText" dxfId="97" priority="286" operator="containsText" text="PENDIENTE">
      <formula>NOT(ISERROR(SEARCH("PENDIENTE",AB120)))</formula>
    </cfRule>
    <cfRule type="iconSet" priority="288">
      <iconSet iconSet="3Arrows">
        <cfvo type="percent" val="0"/>
        <cfvo type="percent" val="33"/>
        <cfvo type="percent" val="67"/>
      </iconSet>
    </cfRule>
  </conditionalFormatting>
  <conditionalFormatting sqref="AB120">
    <cfRule type="containsText" dxfId="96" priority="287" operator="containsText" text="REPORTADO">
      <formula>NOT(ISERROR(SEARCH("REPORTADO",AB120)))</formula>
    </cfRule>
  </conditionalFormatting>
  <conditionalFormatting sqref="AF120">
    <cfRule type="iconSet" priority="285">
      <iconSet iconSet="3Symbols2" showValue="0">
        <cfvo type="percent" val="0"/>
        <cfvo type="num" val="1"/>
        <cfvo type="num" val="2"/>
      </iconSet>
    </cfRule>
  </conditionalFormatting>
  <conditionalFormatting sqref="AD120">
    <cfRule type="iconSet" priority="284">
      <iconSet iconSet="3Symbols">
        <cfvo type="percent" val="0"/>
        <cfvo type="percent" val="33"/>
        <cfvo type="percent" val="67"/>
      </iconSet>
    </cfRule>
  </conditionalFormatting>
  <conditionalFormatting sqref="AD120">
    <cfRule type="containsText" dxfId="95" priority="281" operator="containsText" text="PENDIENTE">
      <formula>NOT(ISERROR(SEARCH("PENDIENTE",AD120)))</formula>
    </cfRule>
    <cfRule type="iconSet" priority="283">
      <iconSet iconSet="3Arrows">
        <cfvo type="percent" val="0"/>
        <cfvo type="percent" val="33"/>
        <cfvo type="percent" val="67"/>
      </iconSet>
    </cfRule>
  </conditionalFormatting>
  <conditionalFormatting sqref="AD120">
    <cfRule type="containsText" dxfId="94" priority="282" operator="containsText" text="REPORTADO">
      <formula>NOT(ISERROR(SEARCH("REPORTADO",AD120)))</formula>
    </cfRule>
  </conditionalFormatting>
  <conditionalFormatting sqref="J119">
    <cfRule type="iconSet" priority="243">
      <iconSet iconSet="3Symbols" showValue="0">
        <cfvo type="percent" val="0"/>
        <cfvo type="percent" val="0"/>
        <cfvo type="percent" val="1"/>
      </iconSet>
    </cfRule>
  </conditionalFormatting>
  <conditionalFormatting sqref="AF119">
    <cfRule type="iconSet" priority="1866">
      <iconSet iconSet="3Symbols2" showValue="0">
        <cfvo type="percent" val="0"/>
        <cfvo type="num" val="1"/>
        <cfvo type="num" val="2"/>
      </iconSet>
    </cfRule>
  </conditionalFormatting>
  <conditionalFormatting sqref="AB121">
    <cfRule type="iconSet" priority="233">
      <iconSet iconSet="3Symbols">
        <cfvo type="percent" val="0"/>
        <cfvo type="percent" val="33"/>
        <cfvo type="percent" val="67"/>
      </iconSet>
    </cfRule>
  </conditionalFormatting>
  <conditionalFormatting sqref="AB121">
    <cfRule type="containsText" dxfId="93" priority="230" operator="containsText" text="PENDIENTE">
      <formula>NOT(ISERROR(SEARCH("PENDIENTE",AB121)))</formula>
    </cfRule>
    <cfRule type="iconSet" priority="232">
      <iconSet iconSet="3Arrows">
        <cfvo type="percent" val="0"/>
        <cfvo type="percent" val="33"/>
        <cfvo type="percent" val="67"/>
      </iconSet>
    </cfRule>
  </conditionalFormatting>
  <conditionalFormatting sqref="AB121">
    <cfRule type="containsText" dxfId="92" priority="231" operator="containsText" text="REPORTADO">
      <formula>NOT(ISERROR(SEARCH("REPORTADO",AB121)))</formula>
    </cfRule>
  </conditionalFormatting>
  <conditionalFormatting sqref="AF121">
    <cfRule type="iconSet" priority="229">
      <iconSet iconSet="3Symbols2" showValue="0">
        <cfvo type="percent" val="0"/>
        <cfvo type="num" val="1"/>
        <cfvo type="num" val="2"/>
      </iconSet>
    </cfRule>
  </conditionalFormatting>
  <conditionalFormatting sqref="AD121">
    <cfRule type="iconSet" priority="228">
      <iconSet iconSet="3Symbols">
        <cfvo type="percent" val="0"/>
        <cfvo type="percent" val="33"/>
        <cfvo type="percent" val="67"/>
      </iconSet>
    </cfRule>
  </conditionalFormatting>
  <conditionalFormatting sqref="AD121">
    <cfRule type="containsText" dxfId="91" priority="225" operator="containsText" text="PENDIENTE">
      <formula>NOT(ISERROR(SEARCH("PENDIENTE",AD121)))</formula>
    </cfRule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AD121">
    <cfRule type="containsText" dxfId="90" priority="226" operator="containsText" text="REPORTADO">
      <formula>NOT(ISERROR(SEARCH("REPORTADO",AD121)))</formula>
    </cfRule>
  </conditionalFormatting>
  <conditionalFormatting sqref="AF106">
    <cfRule type="iconSet" priority="224">
      <iconSet iconSet="3Symbols2" showValue="0">
        <cfvo type="percent" val="0"/>
        <cfvo type="num" val="1"/>
        <cfvo type="num" val="2"/>
      </iconSet>
    </cfRule>
  </conditionalFormatting>
  <conditionalFormatting sqref="AF105">
    <cfRule type="iconSet" priority="223">
      <iconSet iconSet="3Symbols2" showValue="0">
        <cfvo type="percent" val="0"/>
        <cfvo type="num" val="1"/>
        <cfvo type="num" val="2"/>
      </iconSet>
    </cfRule>
  </conditionalFormatting>
  <conditionalFormatting sqref="AF104">
    <cfRule type="iconSet" priority="222">
      <iconSet iconSet="3Symbols2" showValue="0">
        <cfvo type="percent" val="0"/>
        <cfvo type="num" val="1"/>
        <cfvo type="num" val="2"/>
      </iconSet>
    </cfRule>
  </conditionalFormatting>
  <conditionalFormatting sqref="AF103">
    <cfRule type="iconSet" priority="221">
      <iconSet iconSet="3Symbols2" showValue="0">
        <cfvo type="percent" val="0"/>
        <cfvo type="num" val="1"/>
        <cfvo type="num" val="2"/>
      </iconSet>
    </cfRule>
  </conditionalFormatting>
  <conditionalFormatting sqref="AF102">
    <cfRule type="iconSet" priority="220">
      <iconSet iconSet="3Symbols2" showValue="0">
        <cfvo type="percent" val="0"/>
        <cfvo type="num" val="1"/>
        <cfvo type="num" val="2"/>
      </iconSet>
    </cfRule>
  </conditionalFormatting>
  <conditionalFormatting sqref="AF101">
    <cfRule type="iconSet" priority="219">
      <iconSet iconSet="3Symbols2" showValue="0">
        <cfvo type="percent" val="0"/>
        <cfvo type="num" val="1"/>
        <cfvo type="num" val="2"/>
      </iconSet>
    </cfRule>
  </conditionalFormatting>
  <conditionalFormatting sqref="AF77:AF91">
    <cfRule type="iconSet" priority="218">
      <iconSet iconSet="3Symbols2" showValue="0">
        <cfvo type="percent" val="0"/>
        <cfvo type="num" val="1"/>
        <cfvo type="num" val="2"/>
      </iconSet>
    </cfRule>
  </conditionalFormatting>
  <conditionalFormatting sqref="AF93:AF96">
    <cfRule type="iconSet" priority="217">
      <iconSet iconSet="3Symbols2" showValue="0">
        <cfvo type="percent" val="0"/>
        <cfvo type="num" val="1"/>
        <cfvo type="num" val="2"/>
      </iconSet>
    </cfRule>
  </conditionalFormatting>
  <conditionalFormatting sqref="AD58">
    <cfRule type="containsText" dxfId="89" priority="214" operator="containsText" text="REPORTADO">
      <formula>NOT(ISERROR(SEARCH("REPORTADO",AD58)))</formula>
    </cfRule>
  </conditionalFormatting>
  <conditionalFormatting sqref="AD58">
    <cfRule type="iconSet" priority="216">
      <iconSet iconSet="3Symbols">
        <cfvo type="percent" val="0"/>
        <cfvo type="percent" val="33"/>
        <cfvo type="percent" val="67"/>
      </iconSet>
    </cfRule>
  </conditionalFormatting>
  <conditionalFormatting sqref="AD58">
    <cfRule type="containsText" dxfId="88" priority="213" operator="containsText" text="PENDIENTE">
      <formula>NOT(ISERROR(SEARCH("PENDIENTE",AD58)))</formula>
    </cfRule>
    <cfRule type="iconSet" priority="215">
      <iconSet iconSet="3Arrows">
        <cfvo type="percent" val="0"/>
        <cfvo type="percent" val="33"/>
        <cfvo type="percent" val="67"/>
      </iconSet>
    </cfRule>
  </conditionalFormatting>
  <conditionalFormatting sqref="AD59">
    <cfRule type="containsText" dxfId="87" priority="210" operator="containsText" text="REPORTADO">
      <formula>NOT(ISERROR(SEARCH("REPORTADO",AD59)))</formula>
    </cfRule>
  </conditionalFormatting>
  <conditionalFormatting sqref="AD59">
    <cfRule type="iconSet" priority="212">
      <iconSet iconSet="3Symbols">
        <cfvo type="percent" val="0"/>
        <cfvo type="percent" val="33"/>
        <cfvo type="percent" val="67"/>
      </iconSet>
    </cfRule>
  </conditionalFormatting>
  <conditionalFormatting sqref="AD59">
    <cfRule type="containsText" dxfId="86" priority="209" operator="containsText" text="PENDIENTE">
      <formula>NOT(ISERROR(SEARCH("PENDIENTE",AD59)))</formula>
    </cfRule>
    <cfRule type="iconSet" priority="211">
      <iconSet iconSet="3Arrows">
        <cfvo type="percent" val="0"/>
        <cfvo type="percent" val="33"/>
        <cfvo type="percent" val="67"/>
      </iconSet>
    </cfRule>
  </conditionalFormatting>
  <conditionalFormatting sqref="AD101">
    <cfRule type="containsText" dxfId="85" priority="206" operator="containsText" text="REPORTADO">
      <formula>NOT(ISERROR(SEARCH("REPORTADO",AD101)))</formula>
    </cfRule>
  </conditionalFormatting>
  <conditionalFormatting sqref="AD101">
    <cfRule type="iconSet" priority="208">
      <iconSet iconSet="3Symbols">
        <cfvo type="percent" val="0"/>
        <cfvo type="percent" val="33"/>
        <cfvo type="percent" val="67"/>
      </iconSet>
    </cfRule>
  </conditionalFormatting>
  <conditionalFormatting sqref="AD101">
    <cfRule type="containsText" dxfId="84" priority="205" operator="containsText" text="PENDIENTE">
      <formula>NOT(ISERROR(SEARCH("PENDIENTE",AD101)))</formula>
    </cfRule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AD102">
    <cfRule type="containsText" dxfId="83" priority="202" operator="containsText" text="REPORTADO">
      <formula>NOT(ISERROR(SEARCH("REPORTADO",AD102)))</formula>
    </cfRule>
  </conditionalFormatting>
  <conditionalFormatting sqref="AD102">
    <cfRule type="iconSet" priority="204">
      <iconSet iconSet="3Symbols">
        <cfvo type="percent" val="0"/>
        <cfvo type="percent" val="33"/>
        <cfvo type="percent" val="67"/>
      </iconSet>
    </cfRule>
  </conditionalFormatting>
  <conditionalFormatting sqref="AD102">
    <cfRule type="containsText" dxfId="82" priority="201" operator="containsText" text="PENDIENTE">
      <formula>NOT(ISERROR(SEARCH("PENDIENTE",AD102)))</formula>
    </cfRule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AD103">
    <cfRule type="containsText" dxfId="81" priority="198" operator="containsText" text="REPORTADO">
      <formula>NOT(ISERROR(SEARCH("REPORTADO",AD103)))</formula>
    </cfRule>
  </conditionalFormatting>
  <conditionalFormatting sqref="AD103">
    <cfRule type="iconSet" priority="200">
      <iconSet iconSet="3Symbols">
        <cfvo type="percent" val="0"/>
        <cfvo type="percent" val="33"/>
        <cfvo type="percent" val="67"/>
      </iconSet>
    </cfRule>
  </conditionalFormatting>
  <conditionalFormatting sqref="AD103">
    <cfRule type="containsText" dxfId="80" priority="197" operator="containsText" text="PENDIENTE">
      <formula>NOT(ISERROR(SEARCH("PENDIENTE",AD103)))</formula>
    </cfRule>
    <cfRule type="iconSet" priority="199">
      <iconSet iconSet="3Arrows">
        <cfvo type="percent" val="0"/>
        <cfvo type="percent" val="33"/>
        <cfvo type="percent" val="67"/>
      </iconSet>
    </cfRule>
  </conditionalFormatting>
  <conditionalFormatting sqref="AD104">
    <cfRule type="containsText" dxfId="79" priority="194" operator="containsText" text="REPORTADO">
      <formula>NOT(ISERROR(SEARCH("REPORTADO",AD104)))</formula>
    </cfRule>
  </conditionalFormatting>
  <conditionalFormatting sqref="AD104">
    <cfRule type="iconSet" priority="196">
      <iconSet iconSet="3Symbols">
        <cfvo type="percent" val="0"/>
        <cfvo type="percent" val="33"/>
        <cfvo type="percent" val="67"/>
      </iconSet>
    </cfRule>
  </conditionalFormatting>
  <conditionalFormatting sqref="AD104">
    <cfRule type="containsText" dxfId="78" priority="193" operator="containsText" text="PENDIENTE">
      <formula>NOT(ISERROR(SEARCH("PENDIENTE",AD104)))</formula>
    </cfRule>
    <cfRule type="iconSet" priority="195">
      <iconSet iconSet="3Arrows">
        <cfvo type="percent" val="0"/>
        <cfvo type="percent" val="33"/>
        <cfvo type="percent" val="67"/>
      </iconSet>
    </cfRule>
  </conditionalFormatting>
  <conditionalFormatting sqref="AD105">
    <cfRule type="containsText" dxfId="77" priority="190" operator="containsText" text="REPORTADO">
      <formula>NOT(ISERROR(SEARCH("REPORTADO",AD105)))</formula>
    </cfRule>
  </conditionalFormatting>
  <conditionalFormatting sqref="AD105">
    <cfRule type="iconSet" priority="192">
      <iconSet iconSet="3Symbols">
        <cfvo type="percent" val="0"/>
        <cfvo type="percent" val="33"/>
        <cfvo type="percent" val="67"/>
      </iconSet>
    </cfRule>
  </conditionalFormatting>
  <conditionalFormatting sqref="AD105">
    <cfRule type="containsText" dxfId="76" priority="189" operator="containsText" text="PENDIENTE">
      <formula>NOT(ISERROR(SEARCH("PENDIENTE",AD105)))</formula>
    </cfRule>
    <cfRule type="iconSet" priority="191">
      <iconSet iconSet="3Arrows">
        <cfvo type="percent" val="0"/>
        <cfvo type="percent" val="33"/>
        <cfvo type="percent" val="67"/>
      </iconSet>
    </cfRule>
  </conditionalFormatting>
  <conditionalFormatting sqref="AD106">
    <cfRule type="containsText" dxfId="75" priority="186" operator="containsText" text="REPORTADO">
      <formula>NOT(ISERROR(SEARCH("REPORTADO",AD106)))</formula>
    </cfRule>
  </conditionalFormatting>
  <conditionalFormatting sqref="AD106">
    <cfRule type="iconSet" priority="188">
      <iconSet iconSet="3Symbols">
        <cfvo type="percent" val="0"/>
        <cfvo type="percent" val="33"/>
        <cfvo type="percent" val="67"/>
      </iconSet>
    </cfRule>
  </conditionalFormatting>
  <conditionalFormatting sqref="AD106">
    <cfRule type="containsText" dxfId="74" priority="185" operator="containsText" text="PENDIENTE">
      <formula>NOT(ISERROR(SEARCH("PENDIENTE",AD106)))</formula>
    </cfRule>
    <cfRule type="iconSet" priority="187">
      <iconSet iconSet="3Arrows">
        <cfvo type="percent" val="0"/>
        <cfvo type="percent" val="33"/>
        <cfvo type="percent" val="67"/>
      </iconSet>
    </cfRule>
  </conditionalFormatting>
  <conditionalFormatting sqref="AD107">
    <cfRule type="containsText" dxfId="73" priority="182" operator="containsText" text="REPORTADO">
      <formula>NOT(ISERROR(SEARCH("REPORTADO",AD107)))</formula>
    </cfRule>
  </conditionalFormatting>
  <conditionalFormatting sqref="AD107">
    <cfRule type="iconSet" priority="184">
      <iconSet iconSet="3Symbols">
        <cfvo type="percent" val="0"/>
        <cfvo type="percent" val="33"/>
        <cfvo type="percent" val="67"/>
      </iconSet>
    </cfRule>
  </conditionalFormatting>
  <conditionalFormatting sqref="AD107">
    <cfRule type="containsText" dxfId="72" priority="181" operator="containsText" text="PENDIENTE">
      <formula>NOT(ISERROR(SEARCH("PENDIENTE",AD107)))</formula>
    </cfRule>
    <cfRule type="iconSet" priority="183">
      <iconSet iconSet="3Arrows">
        <cfvo type="percent" val="0"/>
        <cfvo type="percent" val="33"/>
        <cfvo type="percent" val="67"/>
      </iconSet>
    </cfRule>
  </conditionalFormatting>
  <conditionalFormatting sqref="AD108">
    <cfRule type="containsText" dxfId="71" priority="178" operator="containsText" text="REPORTADO">
      <formula>NOT(ISERROR(SEARCH("REPORTADO",AD108)))</formula>
    </cfRule>
  </conditionalFormatting>
  <conditionalFormatting sqref="AD108">
    <cfRule type="iconSet" priority="180">
      <iconSet iconSet="3Symbols">
        <cfvo type="percent" val="0"/>
        <cfvo type="percent" val="33"/>
        <cfvo type="percent" val="67"/>
      </iconSet>
    </cfRule>
  </conditionalFormatting>
  <conditionalFormatting sqref="AD108">
    <cfRule type="containsText" dxfId="70" priority="177" operator="containsText" text="PENDIENTE">
      <formula>NOT(ISERROR(SEARCH("PENDIENTE",AD108)))</formula>
    </cfRule>
    <cfRule type="iconSet" priority="179">
      <iconSet iconSet="3Arrows">
        <cfvo type="percent" val="0"/>
        <cfvo type="percent" val="33"/>
        <cfvo type="percent" val="67"/>
      </iconSet>
    </cfRule>
  </conditionalFormatting>
  <conditionalFormatting sqref="AD109">
    <cfRule type="containsText" dxfId="69" priority="174" operator="containsText" text="REPORTADO">
      <formula>NOT(ISERROR(SEARCH("REPORTADO",AD109)))</formula>
    </cfRule>
  </conditionalFormatting>
  <conditionalFormatting sqref="AD109">
    <cfRule type="iconSet" priority="176">
      <iconSet iconSet="3Symbols">
        <cfvo type="percent" val="0"/>
        <cfvo type="percent" val="33"/>
        <cfvo type="percent" val="67"/>
      </iconSet>
    </cfRule>
  </conditionalFormatting>
  <conditionalFormatting sqref="AD109">
    <cfRule type="containsText" dxfId="68" priority="173" operator="containsText" text="PENDIENTE">
      <formula>NOT(ISERROR(SEARCH("PENDIENTE",AD109)))</formula>
    </cfRule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AD110">
    <cfRule type="containsText" dxfId="67" priority="170" operator="containsText" text="REPORTADO">
      <formula>NOT(ISERROR(SEARCH("REPORTADO",AD110)))</formula>
    </cfRule>
  </conditionalFormatting>
  <conditionalFormatting sqref="AD110">
    <cfRule type="iconSet" priority="172">
      <iconSet iconSet="3Symbols">
        <cfvo type="percent" val="0"/>
        <cfvo type="percent" val="33"/>
        <cfvo type="percent" val="67"/>
      </iconSet>
    </cfRule>
  </conditionalFormatting>
  <conditionalFormatting sqref="AD110">
    <cfRule type="containsText" dxfId="66" priority="169" operator="containsText" text="PENDIENTE">
      <formula>NOT(ISERROR(SEARCH("PENDIENTE",AD110)))</formula>
    </cfRule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AD111">
    <cfRule type="containsText" dxfId="65" priority="166" operator="containsText" text="REPORTADO">
      <formula>NOT(ISERROR(SEARCH("REPORTADO",AD111)))</formula>
    </cfRule>
  </conditionalFormatting>
  <conditionalFormatting sqref="AD111">
    <cfRule type="iconSet" priority="168">
      <iconSet iconSet="3Symbols">
        <cfvo type="percent" val="0"/>
        <cfvo type="percent" val="33"/>
        <cfvo type="percent" val="67"/>
      </iconSet>
    </cfRule>
  </conditionalFormatting>
  <conditionalFormatting sqref="AD111">
    <cfRule type="containsText" dxfId="64" priority="165" operator="containsText" text="PENDIENTE">
      <formula>NOT(ISERROR(SEARCH("PENDIENTE",AD111)))</formula>
    </cfRule>
    <cfRule type="iconSet" priority="167">
      <iconSet iconSet="3Arrows">
        <cfvo type="percent" val="0"/>
        <cfvo type="percent" val="33"/>
        <cfvo type="percent" val="67"/>
      </iconSet>
    </cfRule>
  </conditionalFormatting>
  <conditionalFormatting sqref="AD112">
    <cfRule type="containsText" dxfId="63" priority="162" operator="containsText" text="REPORTADO">
      <formula>NOT(ISERROR(SEARCH("REPORTADO",AD112)))</formula>
    </cfRule>
  </conditionalFormatting>
  <conditionalFormatting sqref="AD112">
    <cfRule type="iconSet" priority="164">
      <iconSet iconSet="3Symbols">
        <cfvo type="percent" val="0"/>
        <cfvo type="percent" val="33"/>
        <cfvo type="percent" val="67"/>
      </iconSet>
    </cfRule>
  </conditionalFormatting>
  <conditionalFormatting sqref="AD112">
    <cfRule type="containsText" dxfId="62" priority="161" operator="containsText" text="PENDIENTE">
      <formula>NOT(ISERROR(SEARCH("PENDIENTE",AD112)))</formula>
    </cfRule>
    <cfRule type="iconSet" priority="163">
      <iconSet iconSet="3Arrows">
        <cfvo type="percent" val="0"/>
        <cfvo type="percent" val="33"/>
        <cfvo type="percent" val="67"/>
      </iconSet>
    </cfRule>
  </conditionalFormatting>
  <conditionalFormatting sqref="AD113">
    <cfRule type="containsText" dxfId="61" priority="158" operator="containsText" text="REPORTADO">
      <formula>NOT(ISERROR(SEARCH("REPORTADO",AD113)))</formula>
    </cfRule>
  </conditionalFormatting>
  <conditionalFormatting sqref="AD113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AD113">
    <cfRule type="containsText" dxfId="60" priority="157" operator="containsText" text="PENDIENTE">
      <formula>NOT(ISERROR(SEARCH("PENDIENTE",AD113)))</formula>
    </cfRule>
    <cfRule type="iconSet" priority="159">
      <iconSet iconSet="3Arrows">
        <cfvo type="percent" val="0"/>
        <cfvo type="percent" val="33"/>
        <cfvo type="percent" val="67"/>
      </iconSet>
    </cfRule>
  </conditionalFormatting>
  <conditionalFormatting sqref="AD114">
    <cfRule type="containsText" dxfId="59" priority="154" operator="containsText" text="REPORTADO">
      <formula>NOT(ISERROR(SEARCH("REPORTADO",AD114)))</formula>
    </cfRule>
  </conditionalFormatting>
  <conditionalFormatting sqref="AD114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AD114">
    <cfRule type="containsText" dxfId="58" priority="153" operator="containsText" text="PENDIENTE">
      <formula>NOT(ISERROR(SEARCH("PENDIENTE",AD114)))</formula>
    </cfRule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AD115">
    <cfRule type="containsText" dxfId="57" priority="150" operator="containsText" text="REPORTADO">
      <formula>NOT(ISERROR(SEARCH("REPORTADO",AD115)))</formula>
    </cfRule>
  </conditionalFormatting>
  <conditionalFormatting sqref="AD115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AD115">
    <cfRule type="containsText" dxfId="56" priority="149" operator="containsText" text="PENDIENTE">
      <formula>NOT(ISERROR(SEARCH("PENDIENTE",AD115)))</formula>
    </cfRule>
    <cfRule type="iconSet" priority="151">
      <iconSet iconSet="3Arrows">
        <cfvo type="percent" val="0"/>
        <cfvo type="percent" val="33"/>
        <cfvo type="percent" val="67"/>
      </iconSet>
    </cfRule>
  </conditionalFormatting>
  <conditionalFormatting sqref="AD116">
    <cfRule type="containsText" dxfId="55" priority="146" operator="containsText" text="REPORTADO">
      <formula>NOT(ISERROR(SEARCH("REPORTADO",AD116)))</formula>
    </cfRule>
  </conditionalFormatting>
  <conditionalFormatting sqref="AD116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AD116">
    <cfRule type="containsText" dxfId="54" priority="145" operator="containsText" text="PENDIENTE">
      <formula>NOT(ISERROR(SEARCH("PENDIENTE",AD116)))</formula>
    </cfRule>
    <cfRule type="iconSet" priority="147">
      <iconSet iconSet="3Arrows">
        <cfvo type="percent" val="0"/>
        <cfvo type="percent" val="33"/>
        <cfvo type="percent" val="67"/>
      </iconSet>
    </cfRule>
  </conditionalFormatting>
  <conditionalFormatting sqref="AD117">
    <cfRule type="containsText" dxfId="53" priority="142" operator="containsText" text="REPORTADO">
      <formula>NOT(ISERROR(SEARCH("REPORTADO",AD117)))</formula>
    </cfRule>
  </conditionalFormatting>
  <conditionalFormatting sqref="AD117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AD117">
    <cfRule type="containsText" dxfId="52" priority="141" operator="containsText" text="PENDIENTE">
      <formula>NOT(ISERROR(SEARCH("PENDIENTE",AD117)))</formula>
    </cfRule>
    <cfRule type="iconSet" priority="143">
      <iconSet iconSet="3Arrows">
        <cfvo type="percent" val="0"/>
        <cfvo type="percent" val="33"/>
        <cfvo type="percent" val="67"/>
      </iconSet>
    </cfRule>
  </conditionalFormatting>
  <conditionalFormatting sqref="AD118">
    <cfRule type="containsText" dxfId="51" priority="138" operator="containsText" text="REPORTADO">
      <formula>NOT(ISERROR(SEARCH("REPORTADO",AD118)))</formula>
    </cfRule>
  </conditionalFormatting>
  <conditionalFormatting sqref="AD118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AD118">
    <cfRule type="containsText" dxfId="50" priority="137" operator="containsText" text="PENDIENTE">
      <formula>NOT(ISERROR(SEARCH("PENDIENTE",AD118)))</formula>
    </cfRule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AB116">
    <cfRule type="containsText" dxfId="49" priority="130" operator="containsText" text="REPORTADO">
      <formula>NOT(ISERROR(SEARCH("REPORTADO",AB116)))</formula>
    </cfRule>
  </conditionalFormatting>
  <conditionalFormatting sqref="AB116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AB116">
    <cfRule type="containsText" dxfId="48" priority="129" operator="containsText" text="PENDIENTE">
      <formula>NOT(ISERROR(SEARCH("PENDIENTE",AB116)))</formula>
    </cfRule>
    <cfRule type="iconSet" priority="131">
      <iconSet iconSet="3Arrows">
        <cfvo type="percent" val="0"/>
        <cfvo type="percent" val="33"/>
        <cfvo type="percent" val="67"/>
      </iconSet>
    </cfRule>
  </conditionalFormatting>
  <conditionalFormatting sqref="AB117">
    <cfRule type="containsText" dxfId="47" priority="126" operator="containsText" text="REPORTADO">
      <formula>NOT(ISERROR(SEARCH("REPORTADO",AB117)))</formula>
    </cfRule>
  </conditionalFormatting>
  <conditionalFormatting sqref="AB117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AB117">
    <cfRule type="containsText" dxfId="46" priority="125" operator="containsText" text="PENDIENTE">
      <formula>NOT(ISERROR(SEARCH("PENDIENTE",AB117)))</formula>
    </cfRule>
    <cfRule type="iconSet" priority="127">
      <iconSet iconSet="3Arrows">
        <cfvo type="percent" val="0"/>
        <cfvo type="percent" val="33"/>
        <cfvo type="percent" val="67"/>
      </iconSet>
    </cfRule>
  </conditionalFormatting>
  <conditionalFormatting sqref="AB118">
    <cfRule type="containsText" dxfId="45" priority="122" operator="containsText" text="REPORTADO">
      <formula>NOT(ISERROR(SEARCH("REPORTADO",AB118)))</formula>
    </cfRule>
  </conditionalFormatting>
  <conditionalFormatting sqref="AB118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AB118">
    <cfRule type="containsText" dxfId="44" priority="121" operator="containsText" text="PENDIENTE">
      <formula>NOT(ISERROR(SEARCH("PENDIENTE",AB118)))</formula>
    </cfRule>
    <cfRule type="iconSet" priority="123">
      <iconSet iconSet="3Arrows">
        <cfvo type="percent" val="0"/>
        <cfvo type="percent" val="33"/>
        <cfvo type="percent" val="67"/>
      </iconSet>
    </cfRule>
  </conditionalFormatting>
  <conditionalFormatting sqref="AB119">
    <cfRule type="containsText" dxfId="43" priority="118" operator="containsText" text="REPORTADO">
      <formula>NOT(ISERROR(SEARCH("REPORTADO",AB119)))</formula>
    </cfRule>
  </conditionalFormatting>
  <conditionalFormatting sqref="AB119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AB119">
    <cfRule type="containsText" dxfId="42" priority="117" operator="containsText" text="PENDIENTE">
      <formula>NOT(ISERROR(SEARCH("PENDIENTE",AB119)))</formula>
    </cfRule>
    <cfRule type="iconSet" priority="119">
      <iconSet iconSet="3Arrows">
        <cfvo type="percent" val="0"/>
        <cfvo type="percent" val="33"/>
        <cfvo type="percent" val="67"/>
      </iconSet>
    </cfRule>
  </conditionalFormatting>
  <conditionalFormatting sqref="AD122">
    <cfRule type="containsText" dxfId="41" priority="109" operator="containsText" text="REPORTADO">
      <formula>NOT(ISERROR(SEARCH("REPORTADO",AD122)))</formula>
    </cfRule>
  </conditionalFormatting>
  <conditionalFormatting sqref="AB122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AB122">
    <cfRule type="containsText" dxfId="40" priority="113" operator="containsText" text="PENDIENTE">
      <formula>NOT(ISERROR(SEARCH("PENDIENTE",AB122)))</formula>
    </cfRule>
    <cfRule type="iconSet" priority="115">
      <iconSet iconSet="3Arrows">
        <cfvo type="percent" val="0"/>
        <cfvo type="percent" val="33"/>
        <cfvo type="percent" val="67"/>
      </iconSet>
    </cfRule>
  </conditionalFormatting>
  <conditionalFormatting sqref="AB122">
    <cfRule type="containsText" dxfId="39" priority="114" operator="containsText" text="REPORTADO">
      <formula>NOT(ISERROR(SEARCH("REPORTADO",AB122)))</formula>
    </cfRule>
  </conditionalFormatting>
  <conditionalFormatting sqref="AF122">
    <cfRule type="iconSet" priority="112">
      <iconSet iconSet="3Symbols2" showValue="0">
        <cfvo type="percent" val="0"/>
        <cfvo type="num" val="1"/>
        <cfvo type="num" val="2"/>
      </iconSet>
    </cfRule>
  </conditionalFormatting>
  <conditionalFormatting sqref="AD122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AD122">
    <cfRule type="containsText" dxfId="38" priority="108" operator="containsText" text="PENDIENTE">
      <formula>NOT(ISERROR(SEARCH("PENDIENTE",AD122)))</formula>
    </cfRule>
    <cfRule type="iconSet" priority="110">
      <iconSet iconSet="3Arrows">
        <cfvo type="percent" val="0"/>
        <cfvo type="percent" val="33"/>
        <cfvo type="percent" val="67"/>
      </iconSet>
    </cfRule>
  </conditionalFormatting>
  <conditionalFormatting sqref="AF123">
    <cfRule type="iconSet" priority="103">
      <iconSet iconSet="3Symbols2" showValue="0">
        <cfvo type="percent" val="0"/>
        <cfvo type="num" val="1"/>
        <cfvo type="num" val="2"/>
      </iconSet>
    </cfRule>
  </conditionalFormatting>
  <conditionalFormatting sqref="AD124">
    <cfRule type="containsText" dxfId="37" priority="91" operator="containsText" text="REPORTADO">
      <formula>NOT(ISERROR(SEARCH("REPORTADO",AD124)))</formula>
    </cfRule>
  </conditionalFormatting>
  <conditionalFormatting sqref="AB124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AB124">
    <cfRule type="containsText" dxfId="36" priority="95" operator="containsText" text="PENDIENTE">
      <formula>NOT(ISERROR(SEARCH("PENDIENTE",AB124)))</formula>
    </cfRule>
    <cfRule type="iconSet" priority="97">
      <iconSet iconSet="3Arrows">
        <cfvo type="percent" val="0"/>
        <cfvo type="percent" val="33"/>
        <cfvo type="percent" val="67"/>
      </iconSet>
    </cfRule>
  </conditionalFormatting>
  <conditionalFormatting sqref="AB124">
    <cfRule type="containsText" dxfId="35" priority="96" operator="containsText" text="REPORTADO">
      <formula>NOT(ISERROR(SEARCH("REPORTADO",AB124)))</formula>
    </cfRule>
  </conditionalFormatting>
  <conditionalFormatting sqref="AF124">
    <cfRule type="iconSet" priority="94">
      <iconSet iconSet="3Symbols2" showValue="0">
        <cfvo type="percent" val="0"/>
        <cfvo type="num" val="1"/>
        <cfvo type="num" val="2"/>
      </iconSet>
    </cfRule>
  </conditionalFormatting>
  <conditionalFormatting sqref="AD124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AD124">
    <cfRule type="containsText" dxfId="34" priority="90" operator="containsText" text="PENDIENTE">
      <formula>NOT(ISERROR(SEARCH("PENDIENTE",AD124)))</formula>
    </cfRule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J195:J198">
    <cfRule type="iconSet" priority="89">
      <iconSet iconSet="3Symbols" showValue="0">
        <cfvo type="percent" val="0"/>
        <cfvo type="percent" val="0"/>
        <cfvo type="percent" val="1"/>
      </iconSet>
    </cfRule>
  </conditionalFormatting>
  <conditionalFormatting sqref="AD195">
    <cfRule type="containsText" dxfId="33" priority="78" operator="containsText" text="REPORTADO">
      <formula>NOT(ISERROR(SEARCH("REPORTADO",AD195)))</formula>
    </cfRule>
  </conditionalFormatting>
  <conditionalFormatting sqref="AD195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AD195">
    <cfRule type="containsText" dxfId="32" priority="77" operator="containsText" text="PENDIENTE">
      <formula>NOT(ISERROR(SEARCH("PENDIENTE",AD195)))</formula>
    </cfRule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AD196">
    <cfRule type="containsText" dxfId="31" priority="74" operator="containsText" text="REPORTADO">
      <formula>NOT(ISERROR(SEARCH("REPORTADO",AD196)))</formula>
    </cfRule>
  </conditionalFormatting>
  <conditionalFormatting sqref="AD196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AD196">
    <cfRule type="containsText" dxfId="30" priority="73" operator="containsText" text="PENDIENTE">
      <formula>NOT(ISERROR(SEARCH("PENDIENTE",AD196)))</formula>
    </cfRule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J128">
    <cfRule type="iconSet" priority="72">
      <iconSet iconSet="3Symbols" showValue="0">
        <cfvo type="percent" val="0"/>
        <cfvo type="percent" val="0"/>
        <cfvo type="percent" val="1"/>
      </iconSet>
    </cfRule>
  </conditionalFormatting>
  <conditionalFormatting sqref="AB146:AB149 AB125:AB144 AB30 AB4:AB10 AB42">
    <cfRule type="iconSet" priority="1915">
      <iconSet iconSet="3Symbols">
        <cfvo type="percent" val="0"/>
        <cfvo type="percent" val="33"/>
        <cfvo type="percent" val="67"/>
      </iconSet>
    </cfRule>
  </conditionalFormatting>
  <conditionalFormatting sqref="AB146:AB149 AB125:AB144 AB30 AB4:AB10 AB42">
    <cfRule type="containsText" dxfId="29" priority="1920" operator="containsText" text="PENDIENTE">
      <formula>NOT(ISERROR(SEARCH("PENDIENTE",AB4)))</formula>
    </cfRule>
    <cfRule type="iconSet" priority="1921">
      <iconSet iconSet="3Arrows">
        <cfvo type="percent" val="0"/>
        <cfvo type="percent" val="33"/>
        <cfvo type="percent" val="67"/>
      </iconSet>
    </cfRule>
  </conditionalFormatting>
  <conditionalFormatting sqref="J142">
    <cfRule type="iconSet" priority="71">
      <iconSet iconSet="3Symbols" showValue="0">
        <cfvo type="percent" val="0"/>
        <cfvo type="percent" val="0"/>
        <cfvo type="percent" val="1"/>
      </iconSet>
    </cfRule>
  </conditionalFormatting>
  <conditionalFormatting sqref="J143">
    <cfRule type="iconSet" priority="70">
      <iconSet iconSet="3Symbols" showValue="0">
        <cfvo type="percent" val="0"/>
        <cfvo type="percent" val="0"/>
        <cfvo type="percent" val="1"/>
      </iconSet>
    </cfRule>
  </conditionalFormatting>
  <conditionalFormatting sqref="J144">
    <cfRule type="iconSet" priority="69">
      <iconSet iconSet="3Symbols" showValue="0">
        <cfvo type="percent" val="0"/>
        <cfvo type="percent" val="0"/>
        <cfvo type="percent" val="1"/>
      </iconSet>
    </cfRule>
  </conditionalFormatting>
  <conditionalFormatting sqref="AB145 AD145">
    <cfRule type="containsText" dxfId="28" priority="60" operator="containsText" text="REPORTADO">
      <formula>NOT(ISERROR(SEARCH("REPORTADO",AB145)))</formula>
    </cfRule>
  </conditionalFormatting>
  <conditionalFormatting sqref="AB145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AB145">
    <cfRule type="containsText" dxfId="27" priority="62" operator="containsText" text="PENDIENTE">
      <formula>NOT(ISERROR(SEARCH("PENDIENTE",AB145)))</formula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AF145">
    <cfRule type="iconSet" priority="64">
      <iconSet iconSet="3Symbols2" showValue="0">
        <cfvo type="percent" val="0"/>
        <cfvo type="num" val="1"/>
        <cfvo type="num" val="2"/>
      </iconSet>
    </cfRule>
  </conditionalFormatting>
  <conditionalFormatting sqref="AD145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AD145">
    <cfRule type="containsText" dxfId="26" priority="66" operator="containsText" text="PENDIENTE">
      <formula>NOT(ISERROR(SEARCH("PENDIENTE",AD145)))</formula>
    </cfRule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J145">
    <cfRule type="iconSet" priority="68">
      <iconSet iconSet="3Symbols" showValue="0">
        <cfvo type="percent" val="0"/>
        <cfvo type="percent" val="0"/>
        <cfvo type="percent" val="1"/>
      </iconSet>
    </cfRule>
  </conditionalFormatting>
  <conditionalFormatting sqref="J139">
    <cfRule type="iconSet" priority="59">
      <iconSet iconSet="3Symbols" showValue="0">
        <cfvo type="percent" val="0"/>
        <cfvo type="percent" val="0"/>
        <cfvo type="percent" val="1"/>
      </iconSet>
    </cfRule>
  </conditionalFormatting>
  <conditionalFormatting sqref="J199:J211">
    <cfRule type="iconSet" priority="57">
      <iconSet iconSet="3Symbols" showValue="0">
        <cfvo type="percent" val="0"/>
        <cfvo type="percent" val="0"/>
        <cfvo type="percent" val="1"/>
      </iconSet>
    </cfRule>
  </conditionalFormatting>
  <conditionalFormatting sqref="J212:J736">
    <cfRule type="iconSet" priority="56">
      <iconSet iconSet="3Symbols" showValue="0">
        <cfvo type="percent" val="0"/>
        <cfvo type="percent" val="0"/>
        <cfvo type="percent" val="1"/>
      </iconSet>
    </cfRule>
  </conditionalFormatting>
  <conditionalFormatting sqref="AB150:AB161">
    <cfRule type="containsText" dxfId="25" priority="52" operator="containsText" text="REPORTADO">
      <formula>NOT(ISERROR(SEARCH("REPORTADO",AB150)))</formula>
    </cfRule>
  </conditionalFormatting>
  <conditionalFormatting sqref="AB123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AB123">
    <cfRule type="containsText" dxfId="24" priority="44" operator="containsText" text="PENDIENTE">
      <formula>NOT(ISERROR(SEARCH("PENDIENTE",AB123)))</formula>
    </cfRule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AB123">
    <cfRule type="containsText" dxfId="23" priority="45" operator="containsText" text="REPORTADO">
      <formula>NOT(ISERROR(SEARCH("REPORTADO",AB123)))</formula>
    </cfRule>
  </conditionalFormatting>
  <conditionalFormatting sqref="AD123">
    <cfRule type="containsText" dxfId="22" priority="40" operator="containsText" text="REPORTADO">
      <formula>NOT(ISERROR(SEARCH("REPORTADO",AD123)))</formula>
    </cfRule>
  </conditionalFormatting>
  <conditionalFormatting sqref="AD123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AD123">
    <cfRule type="containsText" dxfId="21" priority="42" operator="containsText" text="PENDIENTE">
      <formula>NOT(ISERROR(SEARCH("PENDIENTE",AD123)))</formula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AD125:AD133">
    <cfRule type="containsText" dxfId="20" priority="32" operator="containsText" text="REPORTADO">
      <formula>NOT(ISERROR(SEARCH("REPORTADO",AD125)))</formula>
    </cfRule>
  </conditionalFormatting>
  <conditionalFormatting sqref="AD125:AD13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AD125:AD133">
    <cfRule type="containsText" dxfId="19" priority="34" operator="containsText" text="PENDIENTE">
      <formula>NOT(ISERROR(SEARCH("PENDIENTE",AD125)))</formula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AD162 AD146:AD160 AD134:AD142">
    <cfRule type="containsText" dxfId="18" priority="28" operator="containsText" text="REPORTADO">
      <formula>NOT(ISERROR(SEARCH("REPORTADO",AD134)))</formula>
    </cfRule>
  </conditionalFormatting>
  <conditionalFormatting sqref="AD162 AD146:AD160 AD134:AD142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AD162 AD146:AD160 AD134:AD142">
    <cfRule type="containsText" dxfId="17" priority="30" operator="containsText" text="PENDIENTE">
      <formula>NOT(ISERROR(SEARCH("PENDIENTE",AD134)))</formula>
    </cfRule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AD119">
    <cfRule type="containsText" dxfId="16" priority="24" operator="containsText" text="REPORTADO">
      <formula>NOT(ISERROR(SEARCH("REPORTADO",AD119)))</formula>
    </cfRule>
  </conditionalFormatting>
  <conditionalFormatting sqref="AD119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AD119">
    <cfRule type="containsText" dxfId="15" priority="26" operator="containsText" text="PENDIENTE">
      <formula>NOT(ISERROR(SEARCH("PENDIENTE",AD119)))</formula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AF146:AF194 AF125:AF144 AF116 AF4:AF26 AF30 AF42 AF48 AF50:AF52 AF57:AF58 AF60">
    <cfRule type="iconSet" priority="1955">
      <iconSet iconSet="3Symbols2" showValue="0">
        <cfvo type="percent" val="0"/>
        <cfvo type="num" val="1"/>
        <cfvo type="num" val="2"/>
      </iconSet>
    </cfRule>
  </conditionalFormatting>
  <conditionalFormatting sqref="AD161 AD143:AD144 AD10 AD7 AD163:AD194">
    <cfRule type="iconSet" priority="1966">
      <iconSet iconSet="3Symbols">
        <cfvo type="percent" val="0"/>
        <cfvo type="percent" val="33"/>
        <cfvo type="percent" val="67"/>
      </iconSet>
    </cfRule>
  </conditionalFormatting>
  <conditionalFormatting sqref="AD161 AD143:AD144 AD10 AD7 AD163:AD194">
    <cfRule type="containsText" dxfId="14" priority="1972" operator="containsText" text="PENDIENTE">
      <formula>NOT(ISERROR(SEARCH("PENDIENTE",AD7)))</formula>
    </cfRule>
    <cfRule type="iconSet" priority="1973">
      <iconSet iconSet="3Arrows">
        <cfvo type="percent" val="0"/>
        <cfvo type="percent" val="33"/>
        <cfvo type="percent" val="67"/>
      </iconSet>
    </cfRule>
  </conditionalFormatting>
  <conditionalFormatting sqref="J146:J179 J121:J127 J79:J92 J27:J46 J48:J52 J67:J70 J55:J58 J72:J77 J103:J104 J107:J111 J113:J115 J60:J65 J129:J138 J140:J141 J187:J193">
    <cfRule type="iconSet" priority="1984">
      <iconSet iconSet="3Symbols" showValue="0">
        <cfvo type="percent" val="0"/>
        <cfvo type="percent" val="0"/>
        <cfvo type="percent" val="1"/>
      </iconSet>
    </cfRule>
  </conditionalFormatting>
  <conditionalFormatting sqref="AB150:AB161">
    <cfRule type="iconSet" priority="2001">
      <iconSet iconSet="3Symbols">
        <cfvo type="percent" val="0"/>
        <cfvo type="percent" val="33"/>
        <cfvo type="percent" val="67"/>
      </iconSet>
    </cfRule>
  </conditionalFormatting>
  <conditionalFormatting sqref="AB150:AB161">
    <cfRule type="containsText" dxfId="13" priority="2004" operator="containsText" text="PENDIENTE">
      <formula>NOT(ISERROR(SEARCH("PENDIENTE",AB150)))</formula>
    </cfRule>
    <cfRule type="iconSet" priority="2005">
      <iconSet iconSet="3Arrows">
        <cfvo type="percent" val="0"/>
        <cfvo type="percent" val="33"/>
        <cfvo type="percent" val="67"/>
      </iconSet>
    </cfRule>
  </conditionalFormatting>
  <conditionalFormatting sqref="AB166:AB400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AB166:AB400">
    <cfRule type="containsText" dxfId="12" priority="20" operator="containsText" text="PENDIENTE">
      <formula>NOT(ISERROR(SEARCH("PENDIENTE",AB166)))</formula>
    </cfRule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AB166:AB400">
    <cfRule type="containsText" dxfId="11" priority="21" operator="containsText" text="REPORTADO">
      <formula>NOT(ISERROR(SEARCH("REPORTADO",AB166)))</formula>
    </cfRule>
  </conditionalFormatting>
  <conditionalFormatting sqref="AB162:AB1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AB162:AB163">
    <cfRule type="containsText" dxfId="10" priority="16" operator="containsText" text="PENDIENTE">
      <formula>NOT(ISERROR(SEARCH("PENDIENTE",AB162)))</formula>
    </cfRule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AB162:AB163">
    <cfRule type="containsText" dxfId="9" priority="17" operator="containsText" text="REPORTADO">
      <formula>NOT(ISERROR(SEARCH("REPORTADO",AB162)))</formula>
    </cfRule>
  </conditionalFormatting>
  <conditionalFormatting sqref="AB164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AB164">
    <cfRule type="containsText" dxfId="8" priority="12" operator="containsText" text="PENDIENTE">
      <formula>NOT(ISERROR(SEARCH("PENDIENTE",AB164)))</formula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AB164">
    <cfRule type="containsText" dxfId="7" priority="13" operator="containsText" text="REPORTADO">
      <formula>NOT(ISERROR(SEARCH("REPORTADO",AB164)))</formula>
    </cfRule>
  </conditionalFormatting>
  <conditionalFormatting sqref="AB16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AB165">
    <cfRule type="containsText" dxfId="6" priority="8" operator="containsText" text="PENDIENTE">
      <formula>NOT(ISERROR(SEARCH("PENDIENTE",AB165)))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B165">
    <cfRule type="containsText" dxfId="5" priority="9" operator="containsText" text="REPORTADO">
      <formula>NOT(ISERROR(SEARCH("REPORTADO",AB165)))</formula>
    </cfRule>
  </conditionalFormatting>
  <conditionalFormatting sqref="J180">
    <cfRule type="iconSet" priority="7">
      <iconSet iconSet="3Symbols" showValue="0">
        <cfvo type="percent" val="0"/>
        <cfvo type="percent" val="0"/>
        <cfvo type="percent" val="1"/>
      </iconSet>
    </cfRule>
  </conditionalFormatting>
  <conditionalFormatting sqref="J181">
    <cfRule type="iconSet" priority="6">
      <iconSet iconSet="3Symbols" showValue="0">
        <cfvo type="percent" val="0"/>
        <cfvo type="percent" val="0"/>
        <cfvo type="percent" val="1"/>
      </iconSet>
    </cfRule>
  </conditionalFormatting>
  <conditionalFormatting sqref="J182">
    <cfRule type="iconSet" priority="5">
      <iconSet iconSet="3Symbols" showValue="0">
        <cfvo type="percent" val="0"/>
        <cfvo type="percent" val="0"/>
        <cfvo type="percent" val="1"/>
      </iconSet>
    </cfRule>
  </conditionalFormatting>
  <conditionalFormatting sqref="J183">
    <cfRule type="iconSet" priority="4">
      <iconSet iconSet="3Symbols" showValue="0">
        <cfvo type="percent" val="0"/>
        <cfvo type="percent" val="0"/>
        <cfvo type="percent" val="1"/>
      </iconSet>
    </cfRule>
  </conditionalFormatting>
  <conditionalFormatting sqref="J184">
    <cfRule type="iconSet" priority="3">
      <iconSet iconSet="3Symbols" showValue="0">
        <cfvo type="percent" val="0"/>
        <cfvo type="percent" val="0"/>
        <cfvo type="percent" val="1"/>
      </iconSet>
    </cfRule>
  </conditionalFormatting>
  <conditionalFormatting sqref="J185">
    <cfRule type="iconSet" priority="2">
      <iconSet iconSet="3Symbols" showValue="0">
        <cfvo type="percent" val="0"/>
        <cfvo type="percent" val="0"/>
        <cfvo type="percent" val="1"/>
      </iconSet>
    </cfRule>
  </conditionalFormatting>
  <conditionalFormatting sqref="J186">
    <cfRule type="iconSet" priority="1">
      <iconSet iconSet="3Symbols" showValue="0">
        <cfvo type="percent" val="0"/>
        <cfvo type="percent" val="0"/>
        <cfvo type="percent" val="1"/>
      </iconSet>
    </cfRule>
  </conditionalFormatting>
  <dataValidations count="4">
    <dataValidation type="list" showInputMessage="1" showErrorMessage="1" sqref="AB8:AB9 AB4:AB6 AD4 AD31 AD10:AD18 AD7 AD34:AD56 AD197:AD1048576 AD123 AD119 AD125:AD194">
      <formula1>"PAGO, ANTICIPO, DEBE"</formula1>
    </dataValidation>
    <dataValidation type="list" allowBlank="1" showInputMessage="1" showErrorMessage="1" sqref="AB7 AD5:AD6 AD32:AD33 AD19:AD30 AD8:AD9 AB401:AB1048576 AD195:AD196 AB10:AB122 AD124 AD57:AD118 AD120:AD122 AB124:AB161">
      <formula1>REPORTES</formula1>
    </dataValidation>
    <dataValidation type="list" allowBlank="1" showInputMessage="1" showErrorMessage="1" sqref="AB123 AB162:AB400">
      <formula1>"REPORTADO, PENDIENTE"</formula1>
    </dataValidation>
    <dataValidation type="list" allowBlank="1" showInputMessage="1" showErrorMessage="1" sqref="AF4:AF194">
      <formula1>#REF!</formula1>
    </dataValidation>
  </dataValidations>
  <hyperlinks>
    <hyperlink ref="F15" r:id="rId1"/>
    <hyperlink ref="F16" r:id="rId2"/>
    <hyperlink ref="F20" r:id="rId3"/>
    <hyperlink ref="F17" r:id="rId4"/>
    <hyperlink ref="F18" r:id="rId5"/>
    <hyperlink ref="F19" r:id="rId6"/>
    <hyperlink ref="F26" r:id="rId7"/>
    <hyperlink ref="F27" r:id="rId8"/>
    <hyperlink ref="F28" r:id="rId9"/>
    <hyperlink ref="F30" r:id="rId10"/>
    <hyperlink ref="F32" r:id="rId11"/>
    <hyperlink ref="F33" r:id="rId12"/>
    <hyperlink ref="F37" r:id="rId13"/>
    <hyperlink ref="F34" r:id="rId14"/>
    <hyperlink ref="F38" r:id="rId15"/>
    <hyperlink ref="F41" r:id="rId16"/>
    <hyperlink ref="F42" r:id="rId17"/>
    <hyperlink ref="F57" r:id="rId18"/>
    <hyperlink ref="F61" r:id="rId19"/>
    <hyperlink ref="F77" r:id="rId20"/>
    <hyperlink ref="F58" r:id="rId21"/>
    <hyperlink ref="F59" r:id="rId22"/>
    <hyperlink ref="F64" r:id="rId23"/>
    <hyperlink ref="F67" r:id="rId24"/>
    <hyperlink ref="F84" r:id="rId25"/>
    <hyperlink ref="F95" r:id="rId26"/>
    <hyperlink ref="F98:F100" r:id="rId27" display="comercial@viaeje.com "/>
    <hyperlink ref="F60" r:id="rId28"/>
    <hyperlink ref="F114" r:id="rId29"/>
    <hyperlink ref="F115" r:id="rId30"/>
    <hyperlink ref="F116" r:id="rId31"/>
    <hyperlink ref="F132" r:id="rId32"/>
    <hyperlink ref="F119" r:id="rId33"/>
    <hyperlink ref="F120" r:id="rId34"/>
    <hyperlink ref="F121" r:id="rId35"/>
    <hyperlink ref="F124" r:id="rId36"/>
    <hyperlink ref="F122" r:id="rId37"/>
    <hyperlink ref="F123" r:id="rId38"/>
    <hyperlink ref="F125" r:id="rId39"/>
    <hyperlink ref="F130" r:id="rId40"/>
    <hyperlink ref="F128" r:id="rId41"/>
    <hyperlink ref="F133" r:id="rId42"/>
    <hyperlink ref="F165" r:id="rId43"/>
    <hyperlink ref="F170" r:id="rId44"/>
    <hyperlink ref="F171" r:id="rId45"/>
    <hyperlink ref="F175" r:id="rId46"/>
    <hyperlink ref="F176" r:id="rId47"/>
    <hyperlink ref="F177" r:id="rId48"/>
  </hyperlinks>
  <printOptions horizontalCentered="1" verticalCentered="1"/>
  <pageMargins left="0.25" right="0.25" top="0.75" bottom="0.75" header="0.3" footer="0.3"/>
  <pageSetup scale="10" orientation="landscape" r:id="rId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3:D7"/>
  <sheetViews>
    <sheetView workbookViewId="0"/>
  </sheetViews>
  <sheetFormatPr baseColWidth="10" defaultRowHeight="15"/>
  <cols>
    <col min="1" max="1" width="17.5703125" customWidth="1"/>
    <col min="2" max="2" width="23.42578125" bestFit="1" customWidth="1"/>
    <col min="3" max="3" width="25.5703125" bestFit="1" customWidth="1"/>
    <col min="4" max="4" width="23.7109375" bestFit="1" customWidth="1"/>
  </cols>
  <sheetData>
    <row r="3" spans="1:4">
      <c r="A3" s="105" t="s">
        <v>302</v>
      </c>
      <c r="B3" t="s">
        <v>297</v>
      </c>
      <c r="C3" t="s">
        <v>304</v>
      </c>
      <c r="D3" t="s">
        <v>298</v>
      </c>
    </row>
    <row r="4" spans="1:4">
      <c r="A4" s="72" t="s">
        <v>300</v>
      </c>
      <c r="B4" s="106">
        <v>9120000</v>
      </c>
      <c r="C4" s="106">
        <v>8317000</v>
      </c>
      <c r="D4" s="106">
        <v>633400</v>
      </c>
    </row>
    <row r="5" spans="1:4">
      <c r="A5" s="72" t="s">
        <v>301</v>
      </c>
      <c r="B5" s="106">
        <v>18710000</v>
      </c>
      <c r="C5" s="106">
        <v>9240213</v>
      </c>
      <c r="D5" s="106">
        <v>8923387</v>
      </c>
    </row>
    <row r="6" spans="1:4">
      <c r="A6" s="72" t="s">
        <v>160</v>
      </c>
      <c r="B6" s="106">
        <v>17550000</v>
      </c>
      <c r="C6" s="106">
        <v>15499999.98</v>
      </c>
      <c r="D6" s="106">
        <v>1732200.02</v>
      </c>
    </row>
    <row r="7" spans="1:4">
      <c r="A7" s="72" t="s">
        <v>303</v>
      </c>
      <c r="B7" s="106">
        <v>45380000</v>
      </c>
      <c r="C7" s="106">
        <v>33057212.98</v>
      </c>
      <c r="D7" s="106">
        <v>11288987.02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119"/>
  <sheetViews>
    <sheetView workbookViewId="0"/>
  </sheetViews>
  <sheetFormatPr baseColWidth="10" defaultRowHeight="15"/>
  <cols>
    <col min="1" max="1" width="22.28515625" style="34" customWidth="1"/>
    <col min="2" max="2" width="12.140625" style="43" customWidth="1"/>
    <col min="3" max="3" width="12.5703125" style="43" customWidth="1"/>
    <col min="4" max="4" width="13.5703125" style="43" customWidth="1"/>
    <col min="5" max="5" width="8.140625" style="43" bestFit="1" customWidth="1"/>
    <col min="6" max="6" width="6.140625" style="43" customWidth="1"/>
    <col min="7" max="7" width="16.28515625" style="43" customWidth="1"/>
    <col min="8" max="8" width="14" style="39" customWidth="1"/>
    <col min="9" max="9" width="15.42578125" style="34" customWidth="1"/>
    <col min="10" max="10" width="14.85546875" style="34" customWidth="1"/>
    <col min="11" max="11" width="10.85546875" style="34" customWidth="1"/>
    <col min="12" max="12" width="13.5703125" style="34" customWidth="1"/>
  </cols>
  <sheetData>
    <row r="1" spans="1:12" ht="15" customHeight="1">
      <c r="A1" s="103" t="s">
        <v>22</v>
      </c>
      <c r="B1" s="102" t="s">
        <v>79</v>
      </c>
      <c r="C1" s="102" t="s">
        <v>80</v>
      </c>
      <c r="D1" s="103" t="s">
        <v>42</v>
      </c>
      <c r="E1" s="103" t="s">
        <v>48</v>
      </c>
      <c r="F1" s="103" t="s">
        <v>49</v>
      </c>
      <c r="G1" s="103" t="s">
        <v>497</v>
      </c>
      <c r="H1" s="104" t="s">
        <v>45</v>
      </c>
      <c r="I1" s="103" t="s">
        <v>70</v>
      </c>
      <c r="J1" s="103" t="s">
        <v>75</v>
      </c>
      <c r="K1" s="103" t="s">
        <v>94</v>
      </c>
      <c r="L1" s="103" t="s">
        <v>74</v>
      </c>
    </row>
    <row r="2" spans="1:12">
      <c r="A2" s="36" t="s">
        <v>32</v>
      </c>
      <c r="B2" s="42">
        <v>42509</v>
      </c>
      <c r="C2" s="42">
        <v>42509</v>
      </c>
      <c r="D2" s="40" t="s">
        <v>16</v>
      </c>
      <c r="E2" s="40">
        <v>18</v>
      </c>
      <c r="F2" s="40">
        <v>438</v>
      </c>
      <c r="G2" s="40" t="s">
        <v>300</v>
      </c>
      <c r="H2" s="38">
        <v>80000</v>
      </c>
      <c r="I2" s="38">
        <v>60000</v>
      </c>
      <c r="J2" s="38">
        <v>0</v>
      </c>
      <c r="K2" s="38"/>
      <c r="L2" s="38">
        <v>18400</v>
      </c>
    </row>
    <row r="3" spans="1:12" ht="30">
      <c r="A3" s="41" t="s">
        <v>58</v>
      </c>
      <c r="B3" s="42">
        <v>42539</v>
      </c>
      <c r="C3" s="42">
        <v>42539</v>
      </c>
      <c r="D3" s="40" t="s">
        <v>52</v>
      </c>
      <c r="E3" s="40">
        <v>27</v>
      </c>
      <c r="F3" s="40">
        <v>113</v>
      </c>
      <c r="G3" s="40" t="s">
        <v>160</v>
      </c>
      <c r="H3" s="38">
        <v>500000</v>
      </c>
      <c r="I3" s="38">
        <f>200000</f>
        <v>200000</v>
      </c>
      <c r="J3" s="38">
        <f>H3*5%</f>
        <v>25000</v>
      </c>
      <c r="K3" s="38">
        <v>100000</v>
      </c>
      <c r="L3" s="38">
        <v>190000</v>
      </c>
    </row>
    <row r="4" spans="1:12" ht="45">
      <c r="A4" s="36" t="s">
        <v>37</v>
      </c>
      <c r="B4" s="42">
        <v>42539</v>
      </c>
      <c r="C4" s="42">
        <v>42539</v>
      </c>
      <c r="D4" s="40" t="s">
        <v>46</v>
      </c>
      <c r="E4" s="40">
        <v>40</v>
      </c>
      <c r="F4" s="40">
        <v>700</v>
      </c>
      <c r="G4" s="40" t="s">
        <v>301</v>
      </c>
      <c r="H4" s="38">
        <v>500000</v>
      </c>
      <c r="I4" s="38">
        <f>193508*2</f>
        <v>387016</v>
      </c>
      <c r="J4" s="38">
        <v>0</v>
      </c>
      <c r="K4" s="38"/>
      <c r="L4" s="38">
        <v>102984</v>
      </c>
    </row>
    <row r="5" spans="1:12" ht="30">
      <c r="A5" s="41" t="s">
        <v>58</v>
      </c>
      <c r="B5" s="42">
        <v>42541</v>
      </c>
      <c r="C5" s="42">
        <v>42546</v>
      </c>
      <c r="D5" s="40" t="s">
        <v>46</v>
      </c>
      <c r="E5" s="40">
        <v>40</v>
      </c>
      <c r="F5" s="40">
        <v>300</v>
      </c>
      <c r="G5" s="40" t="s">
        <v>160</v>
      </c>
      <c r="H5" s="38">
        <f>150000*6</f>
        <v>900000</v>
      </c>
      <c r="I5" s="38">
        <f>150000*6</f>
        <v>900000</v>
      </c>
      <c r="J5" s="38">
        <f t="shared" ref="J5:J12" si="0">H5*5%</f>
        <v>45000</v>
      </c>
      <c r="K5" s="38"/>
      <c r="L5" s="38">
        <v>27000</v>
      </c>
    </row>
    <row r="6" spans="1:12" ht="30">
      <c r="A6" s="41" t="s">
        <v>58</v>
      </c>
      <c r="B6" s="42">
        <v>42541</v>
      </c>
      <c r="C6" s="42">
        <v>42546</v>
      </c>
      <c r="D6" s="40" t="s">
        <v>46</v>
      </c>
      <c r="E6" s="40">
        <v>40</v>
      </c>
      <c r="F6" s="40">
        <v>373</v>
      </c>
      <c r="G6" s="40" t="s">
        <v>160</v>
      </c>
      <c r="H6" s="38">
        <f>150000*6</f>
        <v>900000</v>
      </c>
      <c r="I6" s="38">
        <f>150000*6</f>
        <v>900000</v>
      </c>
      <c r="J6" s="38">
        <f t="shared" si="0"/>
        <v>45000</v>
      </c>
      <c r="K6" s="38"/>
      <c r="L6" s="38">
        <v>27000</v>
      </c>
    </row>
    <row r="7" spans="1:12" ht="30">
      <c r="A7" s="41" t="s">
        <v>58</v>
      </c>
      <c r="B7" s="42">
        <v>42541</v>
      </c>
      <c r="C7" s="42">
        <v>42546</v>
      </c>
      <c r="D7" s="40" t="s">
        <v>52</v>
      </c>
      <c r="E7" s="40">
        <v>27</v>
      </c>
      <c r="F7" s="40">
        <v>501</v>
      </c>
      <c r="G7" s="40" t="s">
        <v>300</v>
      </c>
      <c r="H7" s="38">
        <f>40000*12</f>
        <v>480000</v>
      </c>
      <c r="I7" s="38">
        <f>42000*11</f>
        <v>462000</v>
      </c>
      <c r="J7" s="38">
        <f t="shared" si="0"/>
        <v>24000</v>
      </c>
      <c r="K7" s="38"/>
      <c r="L7" s="38">
        <v>8400</v>
      </c>
    </row>
    <row r="8" spans="1:12" ht="30">
      <c r="A8" s="41" t="s">
        <v>58</v>
      </c>
      <c r="B8" s="42">
        <v>42541</v>
      </c>
      <c r="C8" s="42">
        <v>42546</v>
      </c>
      <c r="D8" s="40" t="s">
        <v>46</v>
      </c>
      <c r="E8" s="40">
        <v>40</v>
      </c>
      <c r="F8" s="40">
        <v>641</v>
      </c>
      <c r="G8" s="40" t="s">
        <v>160</v>
      </c>
      <c r="H8" s="38">
        <f>150000*6</f>
        <v>900000</v>
      </c>
      <c r="I8" s="38">
        <f>150000*6</f>
        <v>900000</v>
      </c>
      <c r="J8" s="38">
        <f t="shared" si="0"/>
        <v>45000</v>
      </c>
      <c r="K8" s="38"/>
      <c r="L8" s="38">
        <v>27000</v>
      </c>
    </row>
    <row r="9" spans="1:12" ht="30">
      <c r="A9" s="41" t="s">
        <v>58</v>
      </c>
      <c r="B9" s="42">
        <v>42541</v>
      </c>
      <c r="C9" s="42">
        <v>42546</v>
      </c>
      <c r="D9" s="40" t="s">
        <v>46</v>
      </c>
      <c r="E9" s="40">
        <v>40</v>
      </c>
      <c r="F9" s="40">
        <v>813</v>
      </c>
      <c r="G9" s="40" t="s">
        <v>160</v>
      </c>
      <c r="H9" s="38">
        <f>150000*6</f>
        <v>900000</v>
      </c>
      <c r="I9" s="38">
        <f>150000*6</f>
        <v>900000</v>
      </c>
      <c r="J9" s="38">
        <f t="shared" si="0"/>
        <v>45000</v>
      </c>
      <c r="K9" s="38"/>
      <c r="L9" s="38">
        <v>27000</v>
      </c>
    </row>
    <row r="10" spans="1:12" ht="30">
      <c r="A10" s="34" t="s">
        <v>63</v>
      </c>
      <c r="B10" s="88">
        <v>42542</v>
      </c>
      <c r="C10" s="88">
        <v>42542</v>
      </c>
      <c r="D10" s="40" t="s">
        <v>52</v>
      </c>
      <c r="E10" s="40">
        <v>27</v>
      </c>
      <c r="F10" s="40">
        <v>2588</v>
      </c>
      <c r="G10" s="40" t="s">
        <v>160</v>
      </c>
      <c r="H10" s="38">
        <v>270000</v>
      </c>
      <c r="I10" s="38">
        <v>250000</v>
      </c>
      <c r="J10" s="38">
        <f t="shared" si="0"/>
        <v>13500</v>
      </c>
      <c r="K10" s="38"/>
      <c r="L10" s="38">
        <v>14600</v>
      </c>
    </row>
    <row r="11" spans="1:12" ht="30">
      <c r="A11" s="34" t="s">
        <v>73</v>
      </c>
      <c r="B11" s="88">
        <v>42544</v>
      </c>
      <c r="C11" s="88">
        <v>42544</v>
      </c>
      <c r="D11" s="40" t="s">
        <v>16</v>
      </c>
      <c r="E11" s="40">
        <v>16</v>
      </c>
      <c r="F11" s="40">
        <v>438</v>
      </c>
      <c r="G11" s="40" t="s">
        <v>300</v>
      </c>
      <c r="H11" s="38">
        <v>200000</v>
      </c>
      <c r="I11" s="38">
        <v>180000</v>
      </c>
      <c r="J11" s="38">
        <f t="shared" si="0"/>
        <v>10000</v>
      </c>
      <c r="K11" s="38"/>
      <c r="L11" s="38">
        <v>16000</v>
      </c>
    </row>
    <row r="12" spans="1:12" ht="30">
      <c r="A12" s="41" t="s">
        <v>58</v>
      </c>
      <c r="B12" s="88">
        <v>42545</v>
      </c>
      <c r="C12" s="88">
        <v>42545</v>
      </c>
      <c r="D12" s="40" t="s">
        <v>16</v>
      </c>
      <c r="E12" s="40">
        <v>16</v>
      </c>
      <c r="F12" s="40">
        <v>443</v>
      </c>
      <c r="G12" s="40" t="s">
        <v>300</v>
      </c>
      <c r="H12" s="38">
        <v>120000</v>
      </c>
      <c r="I12" s="38">
        <v>100000</v>
      </c>
      <c r="J12" s="38">
        <f t="shared" si="0"/>
        <v>6000</v>
      </c>
      <c r="K12" s="38"/>
      <c r="L12" s="38">
        <v>17600</v>
      </c>
    </row>
    <row r="13" spans="1:12">
      <c r="A13" s="36" t="s">
        <v>87</v>
      </c>
      <c r="B13" s="88">
        <v>42550</v>
      </c>
      <c r="C13" s="88">
        <v>42550</v>
      </c>
      <c r="D13" s="40" t="s">
        <v>46</v>
      </c>
      <c r="E13" s="40">
        <v>40</v>
      </c>
      <c r="F13" s="40">
        <v>700</v>
      </c>
      <c r="G13" s="40" t="s">
        <v>301</v>
      </c>
      <c r="H13" s="38">
        <v>550000</v>
      </c>
      <c r="I13" s="38">
        <v>294922</v>
      </c>
      <c r="J13" s="38">
        <v>0</v>
      </c>
      <c r="K13" s="38"/>
      <c r="L13" s="38">
        <v>244078</v>
      </c>
    </row>
    <row r="14" spans="1:12">
      <c r="A14" s="36" t="s">
        <v>88</v>
      </c>
      <c r="B14" s="88">
        <v>42551</v>
      </c>
      <c r="C14" s="88">
        <v>42551</v>
      </c>
      <c r="D14" s="40" t="s">
        <v>46</v>
      </c>
      <c r="E14" s="40">
        <v>40</v>
      </c>
      <c r="F14" s="40">
        <v>700</v>
      </c>
      <c r="G14" s="40" t="s">
        <v>301</v>
      </c>
      <c r="H14" s="38">
        <v>180000</v>
      </c>
      <c r="I14" s="38">
        <v>93508</v>
      </c>
      <c r="J14" s="38">
        <v>0</v>
      </c>
      <c r="K14" s="38"/>
      <c r="L14" s="38">
        <v>82892</v>
      </c>
    </row>
    <row r="15" spans="1:12" ht="30">
      <c r="A15" s="36" t="s">
        <v>93</v>
      </c>
      <c r="B15" s="88">
        <v>42551</v>
      </c>
      <c r="C15" s="88">
        <v>42551</v>
      </c>
      <c r="D15" s="40" t="s">
        <v>52</v>
      </c>
      <c r="E15" s="40">
        <v>28</v>
      </c>
      <c r="F15" s="40">
        <v>1011</v>
      </c>
      <c r="G15" s="40" t="s">
        <v>160</v>
      </c>
      <c r="H15" s="38">
        <v>180000</v>
      </c>
      <c r="I15" s="38">
        <v>166666.66</v>
      </c>
      <c r="J15" s="38">
        <f>H15*5%</f>
        <v>9000</v>
      </c>
      <c r="K15" s="38"/>
      <c r="L15" s="38">
        <v>9733.3399999999965</v>
      </c>
    </row>
    <row r="16" spans="1:12" ht="30">
      <c r="A16" s="36" t="s">
        <v>93</v>
      </c>
      <c r="B16" s="88">
        <v>42551</v>
      </c>
      <c r="C16" s="88">
        <v>42551</v>
      </c>
      <c r="D16" s="40" t="s">
        <v>52</v>
      </c>
      <c r="E16" s="40">
        <v>28</v>
      </c>
      <c r="F16" s="40">
        <v>2511</v>
      </c>
      <c r="G16" s="40" t="s">
        <v>160</v>
      </c>
      <c r="H16" s="38">
        <v>180000</v>
      </c>
      <c r="I16" s="38">
        <v>166666.66</v>
      </c>
      <c r="J16" s="38">
        <f>H16*5%</f>
        <v>9000</v>
      </c>
      <c r="K16" s="38"/>
      <c r="L16" s="38">
        <v>9733.3399999999965</v>
      </c>
    </row>
    <row r="17" spans="1:12" ht="30">
      <c r="A17" s="36" t="s">
        <v>93</v>
      </c>
      <c r="B17" s="88">
        <v>42551</v>
      </c>
      <c r="C17" s="88">
        <v>42551</v>
      </c>
      <c r="D17" s="40" t="s">
        <v>52</v>
      </c>
      <c r="E17" s="40">
        <v>28</v>
      </c>
      <c r="F17" s="40">
        <v>2563</v>
      </c>
      <c r="G17" s="40" t="s">
        <v>160</v>
      </c>
      <c r="H17" s="38">
        <v>180000</v>
      </c>
      <c r="I17" s="38">
        <v>166666.66</v>
      </c>
      <c r="J17" s="38">
        <f>H17*5%</f>
        <v>9000</v>
      </c>
      <c r="K17" s="38"/>
      <c r="L17" s="38">
        <v>9733.3399999999965</v>
      </c>
    </row>
    <row r="18" spans="1:12">
      <c r="A18" s="36" t="s">
        <v>89</v>
      </c>
      <c r="B18" s="88">
        <v>42552</v>
      </c>
      <c r="C18" s="88">
        <v>42552</v>
      </c>
      <c r="D18" s="40" t="s">
        <v>46</v>
      </c>
      <c r="E18" s="40">
        <v>40</v>
      </c>
      <c r="F18" s="40">
        <v>700</v>
      </c>
      <c r="G18" s="40" t="s">
        <v>301</v>
      </c>
      <c r="H18" s="38">
        <v>180000</v>
      </c>
      <c r="I18" s="38">
        <v>93508</v>
      </c>
      <c r="J18" s="38">
        <v>0</v>
      </c>
      <c r="K18" s="38"/>
      <c r="L18" s="38">
        <v>82892</v>
      </c>
    </row>
    <row r="19" spans="1:12">
      <c r="A19" s="36" t="s">
        <v>41</v>
      </c>
      <c r="B19" s="42">
        <v>42553</v>
      </c>
      <c r="C19" s="42">
        <v>42553</v>
      </c>
      <c r="D19" s="40" t="s">
        <v>46</v>
      </c>
      <c r="E19" s="40">
        <v>40</v>
      </c>
      <c r="F19" s="40">
        <v>245</v>
      </c>
      <c r="G19" s="40" t="s">
        <v>160</v>
      </c>
      <c r="H19" s="38">
        <v>1000000</v>
      </c>
      <c r="I19" s="38">
        <v>850000</v>
      </c>
      <c r="J19" s="38"/>
      <c r="K19" s="38"/>
      <c r="L19" s="38">
        <v>130000</v>
      </c>
    </row>
    <row r="20" spans="1:12">
      <c r="A20" s="36" t="s">
        <v>51</v>
      </c>
      <c r="B20" s="42">
        <v>42553</v>
      </c>
      <c r="C20" s="42">
        <v>42555</v>
      </c>
      <c r="D20" s="40" t="s">
        <v>52</v>
      </c>
      <c r="E20" s="40">
        <v>29</v>
      </c>
      <c r="F20" s="40">
        <v>506</v>
      </c>
      <c r="G20" s="40" t="s">
        <v>300</v>
      </c>
      <c r="H20" s="38">
        <v>1700000</v>
      </c>
      <c r="I20" s="38">
        <v>1600000</v>
      </c>
      <c r="J20" s="38">
        <f>H20*5%</f>
        <v>85000</v>
      </c>
      <c r="K20" s="38"/>
      <c r="L20" s="38">
        <v>66000</v>
      </c>
    </row>
    <row r="21" spans="1:12">
      <c r="A21" s="36" t="s">
        <v>41</v>
      </c>
      <c r="B21" s="42">
        <v>42553</v>
      </c>
      <c r="C21" s="42">
        <v>42553</v>
      </c>
      <c r="D21" s="40" t="s">
        <v>46</v>
      </c>
      <c r="E21" s="40">
        <v>40</v>
      </c>
      <c r="F21" s="40">
        <v>607</v>
      </c>
      <c r="G21" s="40" t="s">
        <v>300</v>
      </c>
      <c r="H21" s="38">
        <v>1000000</v>
      </c>
      <c r="I21" s="38">
        <v>850000</v>
      </c>
      <c r="J21" s="38"/>
      <c r="K21" s="38"/>
      <c r="L21" s="38">
        <v>130000</v>
      </c>
    </row>
    <row r="22" spans="1:12">
      <c r="A22" s="36" t="s">
        <v>51</v>
      </c>
      <c r="B22" s="42">
        <v>42553</v>
      </c>
      <c r="C22" s="42">
        <v>42555</v>
      </c>
      <c r="D22" s="40" t="s">
        <v>52</v>
      </c>
      <c r="E22" s="40">
        <v>27</v>
      </c>
      <c r="F22" s="40">
        <v>701</v>
      </c>
      <c r="G22" s="40" t="s">
        <v>301</v>
      </c>
      <c r="H22" s="38">
        <v>1700000</v>
      </c>
      <c r="I22" s="38">
        <v>767815</v>
      </c>
      <c r="J22" s="38">
        <v>0</v>
      </c>
      <c r="K22" s="38"/>
      <c r="L22" s="38">
        <v>898185</v>
      </c>
    </row>
    <row r="23" spans="1:12" ht="30">
      <c r="A23" s="41" t="s">
        <v>58</v>
      </c>
      <c r="B23" s="42">
        <v>42559</v>
      </c>
      <c r="C23" s="42">
        <v>42559</v>
      </c>
      <c r="D23" s="40" t="s">
        <v>46</v>
      </c>
      <c r="E23" s="40">
        <v>40</v>
      </c>
      <c r="F23" s="40">
        <v>2057</v>
      </c>
      <c r="G23" s="40" t="s">
        <v>160</v>
      </c>
      <c r="H23" s="38">
        <v>120000</v>
      </c>
      <c r="I23" s="38">
        <v>120000</v>
      </c>
      <c r="J23" s="38">
        <f>H23*5%</f>
        <v>6000</v>
      </c>
      <c r="K23" s="36"/>
      <c r="L23" s="38">
        <v>3600</v>
      </c>
    </row>
    <row r="24" spans="1:12" ht="30">
      <c r="A24" s="41" t="s">
        <v>58</v>
      </c>
      <c r="B24" s="42">
        <v>42560</v>
      </c>
      <c r="C24" s="42">
        <v>42560</v>
      </c>
      <c r="D24" s="40" t="s">
        <v>46</v>
      </c>
      <c r="E24" s="40">
        <v>40</v>
      </c>
      <c r="F24" s="40">
        <v>245</v>
      </c>
      <c r="G24" s="40" t="s">
        <v>160</v>
      </c>
      <c r="H24" s="38">
        <v>220000</v>
      </c>
      <c r="I24" s="38">
        <v>180000</v>
      </c>
      <c r="J24" s="38">
        <f>H24*5%</f>
        <v>11000</v>
      </c>
      <c r="K24" s="36"/>
      <c r="L24" s="38">
        <v>35600</v>
      </c>
    </row>
    <row r="25" spans="1:12" ht="30">
      <c r="A25" s="41" t="s">
        <v>58</v>
      </c>
      <c r="B25" s="42">
        <v>42560</v>
      </c>
      <c r="C25" s="42">
        <v>42560</v>
      </c>
      <c r="D25" s="40" t="s">
        <v>16</v>
      </c>
      <c r="E25" s="40">
        <v>16</v>
      </c>
      <c r="F25" s="40">
        <v>466</v>
      </c>
      <c r="G25" s="40" t="s">
        <v>300</v>
      </c>
      <c r="H25" s="38">
        <v>120000</v>
      </c>
      <c r="I25" s="38">
        <v>100000</v>
      </c>
      <c r="J25" s="38">
        <f>H25*5%</f>
        <v>6000</v>
      </c>
      <c r="K25" s="36"/>
      <c r="L25" s="38">
        <v>17600</v>
      </c>
    </row>
    <row r="26" spans="1:12" ht="30">
      <c r="A26" s="36" t="s">
        <v>115</v>
      </c>
      <c r="B26" s="42">
        <v>42562</v>
      </c>
      <c r="C26" s="42">
        <v>42562</v>
      </c>
      <c r="D26" s="40" t="s">
        <v>52</v>
      </c>
      <c r="E26" s="40">
        <v>27</v>
      </c>
      <c r="F26" s="40">
        <v>701</v>
      </c>
      <c r="G26" s="40" t="s">
        <v>301</v>
      </c>
      <c r="H26" s="38">
        <v>650000</v>
      </c>
      <c r="I26" s="36">
        <v>500000</v>
      </c>
      <c r="J26" s="38">
        <v>0</v>
      </c>
      <c r="K26" s="56">
        <v>26000</v>
      </c>
      <c r="L26" s="38">
        <v>111000</v>
      </c>
    </row>
    <row r="27" spans="1:12" ht="30">
      <c r="A27" s="36" t="s">
        <v>64</v>
      </c>
      <c r="B27" s="42">
        <v>42563</v>
      </c>
      <c r="C27" s="42">
        <v>42563</v>
      </c>
      <c r="D27" s="40" t="s">
        <v>46</v>
      </c>
      <c r="E27" s="40">
        <v>40</v>
      </c>
      <c r="F27" s="40">
        <v>1010</v>
      </c>
      <c r="G27" s="40" t="s">
        <v>160</v>
      </c>
      <c r="H27" s="38">
        <v>550000</v>
      </c>
      <c r="I27" s="38">
        <v>480000</v>
      </c>
      <c r="J27" s="38">
        <v>0</v>
      </c>
      <c r="K27" s="36"/>
      <c r="L27" s="38">
        <v>59000</v>
      </c>
    </row>
    <row r="28" spans="1:12" ht="30">
      <c r="A28" s="36" t="s">
        <v>117</v>
      </c>
      <c r="B28" s="42">
        <v>42565</v>
      </c>
      <c r="C28" s="42">
        <v>42566</v>
      </c>
      <c r="D28" s="40" t="s">
        <v>118</v>
      </c>
      <c r="E28" s="40">
        <v>1</v>
      </c>
      <c r="F28" s="40">
        <v>17</v>
      </c>
      <c r="G28" s="40" t="s">
        <v>160</v>
      </c>
      <c r="H28" s="38">
        <v>120000</v>
      </c>
      <c r="I28" s="38">
        <v>80000</v>
      </c>
      <c r="J28" s="38">
        <f>H28*5%</f>
        <v>6000</v>
      </c>
      <c r="K28" s="36"/>
      <c r="L28" s="38">
        <v>37600</v>
      </c>
    </row>
    <row r="29" spans="1:12" ht="30">
      <c r="A29" s="41" t="s">
        <v>58</v>
      </c>
      <c r="B29" s="42">
        <v>42573</v>
      </c>
      <c r="C29" s="42">
        <v>42573</v>
      </c>
      <c r="D29" s="40" t="s">
        <v>16</v>
      </c>
      <c r="E29" s="40">
        <v>14</v>
      </c>
      <c r="F29" s="40">
        <v>478</v>
      </c>
      <c r="G29" s="40" t="s">
        <v>300</v>
      </c>
      <c r="H29" s="38">
        <v>100000</v>
      </c>
      <c r="I29" s="38">
        <v>80000</v>
      </c>
      <c r="J29" s="38">
        <f>H29*5%</f>
        <v>5000</v>
      </c>
      <c r="K29" s="36"/>
      <c r="L29" s="38">
        <v>18000</v>
      </c>
    </row>
    <row r="30" spans="1:12">
      <c r="A30" s="36" t="s">
        <v>134</v>
      </c>
      <c r="B30" s="42">
        <v>42574</v>
      </c>
      <c r="C30" s="42">
        <v>42574</v>
      </c>
      <c r="D30" s="40" t="s">
        <v>52</v>
      </c>
      <c r="E30" s="40">
        <v>27</v>
      </c>
      <c r="F30" s="40">
        <v>701</v>
      </c>
      <c r="G30" s="40" t="s">
        <v>301</v>
      </c>
      <c r="H30" s="38">
        <v>330000</v>
      </c>
      <c r="I30" s="38">
        <v>197292</v>
      </c>
      <c r="J30" s="38">
        <v>0</v>
      </c>
      <c r="K30" s="36"/>
      <c r="L30" s="38">
        <v>126108</v>
      </c>
    </row>
    <row r="31" spans="1:12" ht="30">
      <c r="A31" s="36" t="s">
        <v>140</v>
      </c>
      <c r="B31" s="42">
        <v>42577</v>
      </c>
      <c r="C31" s="42">
        <v>42579</v>
      </c>
      <c r="D31" s="40" t="s">
        <v>141</v>
      </c>
      <c r="E31" s="40">
        <v>9</v>
      </c>
      <c r="F31" s="40"/>
      <c r="G31" s="40" t="s">
        <v>160</v>
      </c>
      <c r="H31" s="38">
        <v>1700000</v>
      </c>
      <c r="I31" s="38">
        <v>1550000</v>
      </c>
      <c r="J31" s="38">
        <f>H31*5%</f>
        <v>85000</v>
      </c>
      <c r="K31" s="36"/>
      <c r="L31" s="38">
        <v>99000</v>
      </c>
    </row>
    <row r="32" spans="1:12">
      <c r="A32" s="36" t="s">
        <v>144</v>
      </c>
      <c r="B32" s="42">
        <v>42580</v>
      </c>
      <c r="C32" s="42">
        <v>42580</v>
      </c>
      <c r="D32" s="40" t="s">
        <v>16</v>
      </c>
      <c r="E32" s="40">
        <v>14</v>
      </c>
      <c r="F32" s="40">
        <v>478</v>
      </c>
      <c r="G32" s="40" t="s">
        <v>300</v>
      </c>
      <c r="H32" s="38">
        <v>250000</v>
      </c>
      <c r="I32" s="38">
        <v>240000</v>
      </c>
      <c r="J32" s="38">
        <f>H32*5%</f>
        <v>12500</v>
      </c>
      <c r="K32" s="36"/>
      <c r="L32" s="38">
        <v>2500</v>
      </c>
    </row>
    <row r="33" spans="1:12">
      <c r="A33" s="36" t="s">
        <v>148</v>
      </c>
      <c r="B33" s="42">
        <v>42580</v>
      </c>
      <c r="C33" s="42">
        <v>42580</v>
      </c>
      <c r="D33" s="40" t="s">
        <v>46</v>
      </c>
      <c r="E33" s="40">
        <v>40</v>
      </c>
      <c r="F33" s="40">
        <v>700</v>
      </c>
      <c r="G33" s="40" t="s">
        <v>301</v>
      </c>
      <c r="H33" s="38">
        <v>550000</v>
      </c>
      <c r="I33" s="56">
        <f>H33-(H33*25%)</f>
        <v>412500</v>
      </c>
      <c r="J33" s="38">
        <v>0</v>
      </c>
      <c r="K33" s="36"/>
      <c r="L33" s="38">
        <v>121000</v>
      </c>
    </row>
    <row r="34" spans="1:12" ht="30">
      <c r="A34" s="36" t="s">
        <v>126</v>
      </c>
      <c r="B34" s="42">
        <v>42581</v>
      </c>
      <c r="C34" s="42">
        <v>42581</v>
      </c>
      <c r="D34" s="40" t="s">
        <v>46</v>
      </c>
      <c r="E34" s="40">
        <v>40</v>
      </c>
      <c r="F34" s="40" t="s">
        <v>149</v>
      </c>
      <c r="G34" s="40" t="s">
        <v>160</v>
      </c>
      <c r="H34" s="38">
        <v>220000</v>
      </c>
      <c r="I34" s="38">
        <v>200000</v>
      </c>
      <c r="J34" s="38">
        <f>H34*5%</f>
        <v>11000</v>
      </c>
      <c r="K34" s="36"/>
      <c r="L34" s="38">
        <v>13400</v>
      </c>
    </row>
    <row r="35" spans="1:12">
      <c r="A35" s="36" t="s">
        <v>154</v>
      </c>
      <c r="B35" s="42">
        <v>42583</v>
      </c>
      <c r="C35" s="42">
        <v>42583</v>
      </c>
      <c r="D35" s="40" t="s">
        <v>52</v>
      </c>
      <c r="E35" s="40">
        <v>27</v>
      </c>
      <c r="F35" s="40">
        <v>701</v>
      </c>
      <c r="G35" s="40" t="s">
        <v>301</v>
      </c>
      <c r="H35" s="38">
        <v>440000</v>
      </c>
      <c r="I35" s="56">
        <v>216652</v>
      </c>
      <c r="J35" s="38">
        <v>0</v>
      </c>
      <c r="K35" s="71"/>
      <c r="L35" s="38">
        <v>210148</v>
      </c>
    </row>
    <row r="36" spans="1:12">
      <c r="A36" s="36" t="s">
        <v>158</v>
      </c>
      <c r="B36" s="42">
        <v>42583</v>
      </c>
      <c r="C36" s="42">
        <v>42583</v>
      </c>
      <c r="D36" s="40" t="s">
        <v>159</v>
      </c>
      <c r="E36" s="40">
        <v>4</v>
      </c>
      <c r="F36" s="40" t="s">
        <v>149</v>
      </c>
      <c r="G36" s="40" t="s">
        <v>160</v>
      </c>
      <c r="H36" s="38">
        <v>250000</v>
      </c>
      <c r="I36" s="38">
        <v>200000</v>
      </c>
      <c r="J36" s="38">
        <v>0</v>
      </c>
      <c r="K36" s="36"/>
      <c r="L36" s="38">
        <v>42500</v>
      </c>
    </row>
    <row r="37" spans="1:12" ht="30">
      <c r="A37" s="41" t="s">
        <v>58</v>
      </c>
      <c r="B37" s="88">
        <v>42585</v>
      </c>
      <c r="C37" s="88">
        <v>42585</v>
      </c>
      <c r="D37" s="40" t="s">
        <v>46</v>
      </c>
      <c r="E37" s="40">
        <v>20</v>
      </c>
      <c r="F37" s="40">
        <v>608</v>
      </c>
      <c r="G37" s="40" t="s">
        <v>300</v>
      </c>
      <c r="H37" s="38">
        <v>200000</v>
      </c>
      <c r="I37" s="38">
        <v>200000</v>
      </c>
      <c r="J37" s="38">
        <f>H37*5%</f>
        <v>10000</v>
      </c>
      <c r="K37" s="36"/>
      <c r="L37" s="38">
        <v>4000</v>
      </c>
    </row>
    <row r="38" spans="1:12">
      <c r="A38" s="36" t="s">
        <v>167</v>
      </c>
      <c r="B38" s="88">
        <v>42587</v>
      </c>
      <c r="C38" s="88">
        <v>42587</v>
      </c>
      <c r="D38" s="40" t="s">
        <v>46</v>
      </c>
      <c r="E38" s="40">
        <v>40</v>
      </c>
      <c r="F38" s="40">
        <v>245</v>
      </c>
      <c r="G38" s="40" t="s">
        <v>160</v>
      </c>
      <c r="H38" s="38">
        <v>150000</v>
      </c>
      <c r="I38" s="38">
        <v>150000</v>
      </c>
      <c r="J38" s="38">
        <f>H38*5%</f>
        <v>7500</v>
      </c>
      <c r="K38" s="36"/>
      <c r="L38" s="38">
        <v>3000</v>
      </c>
    </row>
    <row r="39" spans="1:12">
      <c r="A39" s="36" t="s">
        <v>168</v>
      </c>
      <c r="B39" s="88">
        <v>42587</v>
      </c>
      <c r="C39" s="88">
        <v>42588</v>
      </c>
      <c r="D39" s="40" t="s">
        <v>52</v>
      </c>
      <c r="E39" s="40">
        <v>27</v>
      </c>
      <c r="F39" s="40">
        <v>701</v>
      </c>
      <c r="G39" s="40" t="s">
        <v>301</v>
      </c>
      <c r="H39" s="38">
        <v>450000</v>
      </c>
      <c r="I39" s="56">
        <v>172748</v>
      </c>
      <c r="J39" s="38">
        <v>0</v>
      </c>
      <c r="K39" s="36"/>
      <c r="L39" s="38">
        <v>263752</v>
      </c>
    </row>
    <row r="40" spans="1:12">
      <c r="A40" s="36" t="s">
        <v>175</v>
      </c>
      <c r="B40" s="42">
        <v>42593</v>
      </c>
      <c r="C40" s="42">
        <v>42593</v>
      </c>
      <c r="D40" s="40" t="s">
        <v>16</v>
      </c>
      <c r="E40" s="40">
        <v>14</v>
      </c>
      <c r="F40" s="40">
        <v>478</v>
      </c>
      <c r="G40" s="40" t="s">
        <v>300</v>
      </c>
      <c r="H40" s="38">
        <v>550000</v>
      </c>
      <c r="I40" s="38">
        <v>480000</v>
      </c>
      <c r="J40" s="38">
        <f>H40*5%</f>
        <v>27500</v>
      </c>
      <c r="K40" s="36"/>
      <c r="L40" s="38">
        <v>53500</v>
      </c>
    </row>
    <row r="41" spans="1:12">
      <c r="A41" s="36" t="s">
        <v>180</v>
      </c>
      <c r="B41" s="42">
        <v>42595</v>
      </c>
      <c r="C41" s="42">
        <v>42597</v>
      </c>
      <c r="D41" s="40" t="s">
        <v>46</v>
      </c>
      <c r="E41" s="40">
        <v>40</v>
      </c>
      <c r="F41" s="40">
        <v>243</v>
      </c>
      <c r="G41" s="40" t="s">
        <v>160</v>
      </c>
      <c r="H41" s="38">
        <v>2000000</v>
      </c>
      <c r="I41" s="38">
        <v>1800000</v>
      </c>
      <c r="J41" s="38">
        <v>90000</v>
      </c>
      <c r="K41" s="36"/>
      <c r="L41" s="38">
        <v>140000</v>
      </c>
    </row>
    <row r="42" spans="1:12" ht="30">
      <c r="A42" s="36" t="s">
        <v>170</v>
      </c>
      <c r="B42" s="42">
        <v>42595</v>
      </c>
      <c r="C42" s="42">
        <v>42595</v>
      </c>
      <c r="D42" s="40" t="s">
        <v>52</v>
      </c>
      <c r="E42" s="40">
        <v>27</v>
      </c>
      <c r="F42" s="40">
        <v>701</v>
      </c>
      <c r="G42" s="40" t="s">
        <v>301</v>
      </c>
      <c r="H42" s="38">
        <v>400000</v>
      </c>
      <c r="I42" s="56">
        <v>227692</v>
      </c>
      <c r="J42" s="38">
        <v>0</v>
      </c>
      <c r="K42" s="36"/>
      <c r="L42" s="38">
        <v>160308</v>
      </c>
    </row>
    <row r="43" spans="1:12">
      <c r="A43" s="36" t="s">
        <v>186</v>
      </c>
      <c r="B43" s="42">
        <v>42596</v>
      </c>
      <c r="C43" s="42">
        <v>42596</v>
      </c>
      <c r="D43" s="40" t="s">
        <v>16</v>
      </c>
      <c r="E43" s="40">
        <v>16</v>
      </c>
      <c r="F43" s="40">
        <v>417</v>
      </c>
      <c r="G43" s="40" t="s">
        <v>300</v>
      </c>
      <c r="H43" s="38">
        <v>250000</v>
      </c>
      <c r="I43" s="38">
        <v>250000</v>
      </c>
      <c r="J43" s="38">
        <f>H43*5%</f>
        <v>12500</v>
      </c>
      <c r="K43" s="36"/>
      <c r="L43" s="38">
        <v>5000</v>
      </c>
    </row>
    <row r="44" spans="1:12">
      <c r="A44" s="36" t="s">
        <v>186</v>
      </c>
      <c r="B44" s="42">
        <v>42596</v>
      </c>
      <c r="C44" s="42">
        <v>42596</v>
      </c>
      <c r="D44" s="40" t="s">
        <v>16</v>
      </c>
      <c r="E44" s="40">
        <v>16</v>
      </c>
      <c r="F44" s="40">
        <v>473</v>
      </c>
      <c r="G44" s="40" t="s">
        <v>300</v>
      </c>
      <c r="H44" s="38">
        <v>250000</v>
      </c>
      <c r="I44" s="38">
        <v>250000</v>
      </c>
      <c r="J44" s="38">
        <f>H44*5%</f>
        <v>12500</v>
      </c>
      <c r="K44" s="36"/>
      <c r="L44" s="38">
        <v>5000</v>
      </c>
    </row>
    <row r="45" spans="1:12">
      <c r="A45" s="36" t="s">
        <v>182</v>
      </c>
      <c r="B45" s="42">
        <v>42599</v>
      </c>
      <c r="C45" s="42">
        <v>42599</v>
      </c>
      <c r="D45" s="40" t="s">
        <v>183</v>
      </c>
      <c r="E45" s="40">
        <v>10</v>
      </c>
      <c r="F45" s="40"/>
      <c r="G45" s="40" t="s">
        <v>160</v>
      </c>
      <c r="H45" s="38">
        <v>350000</v>
      </c>
      <c r="I45" s="38">
        <v>330000</v>
      </c>
      <c r="J45" s="38">
        <v>0</v>
      </c>
      <c r="K45" s="36"/>
      <c r="L45" s="38">
        <v>9500</v>
      </c>
    </row>
    <row r="46" spans="1:12" ht="30">
      <c r="A46" s="36" t="s">
        <v>191</v>
      </c>
      <c r="B46" s="42">
        <v>42600</v>
      </c>
      <c r="C46" s="42">
        <v>42600</v>
      </c>
      <c r="D46" s="40" t="s">
        <v>52</v>
      </c>
      <c r="E46" s="40">
        <v>30</v>
      </c>
      <c r="F46" s="40">
        <v>506</v>
      </c>
      <c r="G46" s="40" t="s">
        <v>300</v>
      </c>
      <c r="H46" s="38">
        <v>280000</v>
      </c>
      <c r="I46" s="38">
        <v>230000</v>
      </c>
      <c r="J46" s="38">
        <v>0</v>
      </c>
      <c r="K46" s="36"/>
      <c r="L46" s="38">
        <v>41600</v>
      </c>
    </row>
    <row r="47" spans="1:12">
      <c r="A47" s="36" t="s">
        <v>198</v>
      </c>
      <c r="B47" s="42">
        <v>42602</v>
      </c>
      <c r="C47" s="42">
        <v>42602</v>
      </c>
      <c r="D47" s="40" t="s">
        <v>52</v>
      </c>
      <c r="E47" s="40">
        <v>20</v>
      </c>
      <c r="F47" s="40">
        <v>1047</v>
      </c>
      <c r="G47" s="40" t="s">
        <v>160</v>
      </c>
      <c r="H47" s="38">
        <v>370000</v>
      </c>
      <c r="I47" s="38">
        <v>300000</v>
      </c>
      <c r="J47" s="38">
        <v>0</v>
      </c>
      <c r="K47" s="36"/>
      <c r="L47" s="38">
        <v>58900</v>
      </c>
    </row>
    <row r="48" spans="1:12">
      <c r="A48" s="36" t="s">
        <v>196</v>
      </c>
      <c r="B48" s="42">
        <v>42603</v>
      </c>
      <c r="C48" s="42">
        <v>42603</v>
      </c>
      <c r="D48" s="40" t="s">
        <v>46</v>
      </c>
      <c r="E48" s="40">
        <v>40</v>
      </c>
      <c r="F48" s="40">
        <v>245</v>
      </c>
      <c r="G48" s="40" t="s">
        <v>160</v>
      </c>
      <c r="H48" s="38">
        <v>700000</v>
      </c>
      <c r="I48" s="38">
        <v>600000</v>
      </c>
      <c r="J48" s="38">
        <v>0</v>
      </c>
      <c r="K48" s="36"/>
      <c r="L48" s="38">
        <v>79000</v>
      </c>
    </row>
    <row r="49" spans="1:12">
      <c r="A49" s="36" t="s">
        <v>196</v>
      </c>
      <c r="B49" s="42">
        <v>42603</v>
      </c>
      <c r="C49" s="42">
        <v>42603</v>
      </c>
      <c r="D49" s="40" t="s">
        <v>46</v>
      </c>
      <c r="E49" s="40">
        <v>40</v>
      </c>
      <c r="F49" s="40">
        <v>607</v>
      </c>
      <c r="G49" s="40" t="s">
        <v>300</v>
      </c>
      <c r="H49" s="38">
        <v>700000</v>
      </c>
      <c r="I49" s="38">
        <v>600000</v>
      </c>
      <c r="J49" s="38">
        <v>0</v>
      </c>
      <c r="K49" s="36"/>
      <c r="L49" s="38">
        <v>79000</v>
      </c>
    </row>
    <row r="50" spans="1:12">
      <c r="A50" s="36" t="s">
        <v>196</v>
      </c>
      <c r="B50" s="42">
        <v>42603</v>
      </c>
      <c r="C50" s="42">
        <v>42603</v>
      </c>
      <c r="D50" s="40" t="s">
        <v>46</v>
      </c>
      <c r="E50" s="40">
        <v>40</v>
      </c>
      <c r="F50" s="40">
        <v>700</v>
      </c>
      <c r="G50" s="40" t="s">
        <v>301</v>
      </c>
      <c r="H50" s="38">
        <v>700000</v>
      </c>
      <c r="I50" s="56">
        <v>351175</v>
      </c>
      <c r="J50" s="38">
        <v>0</v>
      </c>
      <c r="K50" s="36"/>
      <c r="L50" s="38">
        <v>327825</v>
      </c>
    </row>
    <row r="51" spans="1:12">
      <c r="A51" s="36" t="s">
        <v>196</v>
      </c>
      <c r="B51" s="42">
        <v>42603</v>
      </c>
      <c r="C51" s="42">
        <v>42603</v>
      </c>
      <c r="D51" s="40" t="s">
        <v>52</v>
      </c>
      <c r="E51" s="40">
        <v>40</v>
      </c>
      <c r="F51" s="40">
        <v>701</v>
      </c>
      <c r="G51" s="40" t="s">
        <v>301</v>
      </c>
      <c r="H51" s="38">
        <v>600000</v>
      </c>
      <c r="I51" s="56">
        <v>244460</v>
      </c>
      <c r="J51" s="38">
        <v>0</v>
      </c>
      <c r="K51" s="36"/>
      <c r="L51" s="38">
        <v>337540</v>
      </c>
    </row>
    <row r="52" spans="1:12" ht="30">
      <c r="A52" s="41" t="s">
        <v>58</v>
      </c>
      <c r="B52" s="42">
        <v>42605</v>
      </c>
      <c r="C52" s="42">
        <v>42605</v>
      </c>
      <c r="D52" s="40" t="s">
        <v>52</v>
      </c>
      <c r="E52" s="40">
        <v>27</v>
      </c>
      <c r="F52" s="40">
        <v>701</v>
      </c>
      <c r="G52" s="40" t="s">
        <v>301</v>
      </c>
      <c r="H52" s="38">
        <v>140000</v>
      </c>
      <c r="I52" s="56">
        <v>54540</v>
      </c>
      <c r="J52" s="38">
        <v>0</v>
      </c>
      <c r="K52" s="36"/>
      <c r="L52" s="38">
        <v>81260</v>
      </c>
    </row>
    <row r="53" spans="1:12">
      <c r="A53" s="36" t="s">
        <v>202</v>
      </c>
      <c r="B53" s="42">
        <v>42607</v>
      </c>
      <c r="C53" s="42">
        <v>42607</v>
      </c>
      <c r="D53" s="40" t="s">
        <v>52</v>
      </c>
      <c r="E53" s="40">
        <v>27</v>
      </c>
      <c r="F53" s="40">
        <v>701</v>
      </c>
      <c r="G53" s="40" t="s">
        <v>301</v>
      </c>
      <c r="H53" s="38">
        <v>250000</v>
      </c>
      <c r="I53" s="56">
        <v>157644</v>
      </c>
      <c r="J53" s="38">
        <v>0</v>
      </c>
      <c r="K53" s="36"/>
      <c r="L53" s="38">
        <v>84856</v>
      </c>
    </row>
    <row r="54" spans="1:12">
      <c r="A54" s="41" t="s">
        <v>203</v>
      </c>
      <c r="B54" s="42">
        <v>42612</v>
      </c>
      <c r="C54" s="42">
        <v>42612</v>
      </c>
      <c r="D54" s="40" t="s">
        <v>52</v>
      </c>
      <c r="E54" s="40">
        <v>27</v>
      </c>
      <c r="F54" s="40">
        <v>507</v>
      </c>
      <c r="G54" s="40" t="s">
        <v>300</v>
      </c>
      <c r="H54" s="38">
        <v>270000</v>
      </c>
      <c r="I54" s="38">
        <v>250000</v>
      </c>
      <c r="J54" s="38">
        <f>H54*5%</f>
        <v>13500</v>
      </c>
      <c r="K54" s="36"/>
      <c r="L54" s="38">
        <v>11900</v>
      </c>
    </row>
    <row r="55" spans="1:12" ht="30">
      <c r="A55" s="41" t="s">
        <v>58</v>
      </c>
      <c r="B55" s="42">
        <v>42622</v>
      </c>
      <c r="C55" s="42">
        <v>42622</v>
      </c>
      <c r="D55" s="40" t="s">
        <v>46</v>
      </c>
      <c r="E55" s="40">
        <v>40</v>
      </c>
      <c r="F55" s="40">
        <v>5022</v>
      </c>
      <c r="G55" s="40" t="s">
        <v>160</v>
      </c>
      <c r="H55" s="38">
        <v>180000</v>
      </c>
      <c r="I55" s="38">
        <v>150000</v>
      </c>
      <c r="J55" s="38">
        <f>H55*5%</f>
        <v>9000</v>
      </c>
      <c r="K55" s="36"/>
      <c r="L55" s="38">
        <v>24600</v>
      </c>
    </row>
    <row r="56" spans="1:12">
      <c r="A56" s="36" t="s">
        <v>214</v>
      </c>
      <c r="B56" s="42">
        <v>42622</v>
      </c>
      <c r="C56" s="42">
        <v>42622</v>
      </c>
      <c r="D56" s="40" t="s">
        <v>46</v>
      </c>
      <c r="E56" s="40">
        <v>40</v>
      </c>
      <c r="F56" s="101">
        <v>5022</v>
      </c>
      <c r="G56" s="101" t="s">
        <v>160</v>
      </c>
      <c r="H56" s="38">
        <v>160000</v>
      </c>
      <c r="I56" s="38">
        <v>150000</v>
      </c>
      <c r="J56" s="38">
        <f>H56*5%</f>
        <v>8000</v>
      </c>
      <c r="K56" s="36"/>
      <c r="L56" s="38">
        <v>5200</v>
      </c>
    </row>
    <row r="57" spans="1:12">
      <c r="A57" s="36" t="s">
        <v>214</v>
      </c>
      <c r="B57" s="42">
        <v>42623</v>
      </c>
      <c r="C57" s="42">
        <v>42623</v>
      </c>
      <c r="D57" s="40" t="s">
        <v>46</v>
      </c>
      <c r="E57" s="40">
        <v>40</v>
      </c>
      <c r="F57" s="101">
        <v>2057</v>
      </c>
      <c r="G57" s="101" t="s">
        <v>160</v>
      </c>
      <c r="H57" s="38">
        <v>160000</v>
      </c>
      <c r="I57" s="38">
        <v>150000</v>
      </c>
      <c r="J57" s="38">
        <f>H57*5%</f>
        <v>8000</v>
      </c>
      <c r="K57" s="36"/>
      <c r="L57" s="38">
        <v>5200</v>
      </c>
    </row>
    <row r="58" spans="1:12" ht="45">
      <c r="A58" s="36" t="s">
        <v>212</v>
      </c>
      <c r="B58" s="42">
        <v>42625</v>
      </c>
      <c r="C58" s="42">
        <v>42628</v>
      </c>
      <c r="D58" s="40" t="s">
        <v>52</v>
      </c>
      <c r="E58" s="40">
        <v>27</v>
      </c>
      <c r="F58" s="40">
        <v>701</v>
      </c>
      <c r="G58" s="40" t="s">
        <v>301</v>
      </c>
      <c r="H58" s="38">
        <v>2740000</v>
      </c>
      <c r="I58" s="38">
        <f>140620+216652+199052+192172</f>
        <v>748496</v>
      </c>
      <c r="J58" s="38">
        <v>0</v>
      </c>
      <c r="K58" s="56">
        <v>150000</v>
      </c>
      <c r="L58" s="38">
        <v>1909304</v>
      </c>
    </row>
    <row r="59" spans="1:12">
      <c r="A59" s="34" t="s">
        <v>238</v>
      </c>
      <c r="B59" s="88">
        <v>42628</v>
      </c>
      <c r="C59" s="88">
        <v>42628</v>
      </c>
      <c r="D59" s="43" t="s">
        <v>46</v>
      </c>
      <c r="E59" s="43">
        <v>40</v>
      </c>
      <c r="F59" s="101">
        <v>2057</v>
      </c>
      <c r="G59" s="101" t="s">
        <v>160</v>
      </c>
      <c r="H59" s="39">
        <v>150000</v>
      </c>
      <c r="I59" s="39">
        <v>100000</v>
      </c>
      <c r="J59" s="38">
        <f>H59*5%</f>
        <v>7500</v>
      </c>
      <c r="L59" s="38">
        <v>45500</v>
      </c>
    </row>
    <row r="60" spans="1:12">
      <c r="A60" s="34" t="s">
        <v>238</v>
      </c>
      <c r="B60" s="88">
        <v>42628</v>
      </c>
      <c r="C60" s="88">
        <v>42628</v>
      </c>
      <c r="D60" s="43" t="s">
        <v>46</v>
      </c>
      <c r="E60" s="43">
        <v>40</v>
      </c>
      <c r="F60" s="101">
        <v>2057</v>
      </c>
      <c r="G60" s="101" t="s">
        <v>160</v>
      </c>
      <c r="H60" s="39">
        <v>150000</v>
      </c>
      <c r="I60" s="39">
        <v>100000</v>
      </c>
      <c r="J60" s="38">
        <f>H60*5%</f>
        <v>7500</v>
      </c>
      <c r="L60" s="38">
        <v>45500</v>
      </c>
    </row>
    <row r="61" spans="1:12">
      <c r="A61" s="36" t="s">
        <v>216</v>
      </c>
      <c r="B61" s="42">
        <v>42628</v>
      </c>
      <c r="C61" s="42">
        <v>42628</v>
      </c>
      <c r="D61" s="40" t="s">
        <v>217</v>
      </c>
      <c r="E61" s="40">
        <v>4</v>
      </c>
      <c r="F61" s="40"/>
      <c r="G61" s="40" t="s">
        <v>160</v>
      </c>
      <c r="H61" s="38">
        <v>60000</v>
      </c>
      <c r="I61" s="38">
        <v>20000</v>
      </c>
      <c r="J61" s="38">
        <v>0</v>
      </c>
      <c r="K61" s="36"/>
      <c r="L61" s="38">
        <v>38200</v>
      </c>
    </row>
    <row r="62" spans="1:12">
      <c r="A62" s="36" t="s">
        <v>214</v>
      </c>
      <c r="B62" s="42">
        <v>42629</v>
      </c>
      <c r="C62" s="42">
        <v>42629</v>
      </c>
      <c r="D62" s="40" t="s">
        <v>46</v>
      </c>
      <c r="E62" s="40">
        <v>40</v>
      </c>
      <c r="F62" s="101">
        <v>5007</v>
      </c>
      <c r="G62" s="101" t="s">
        <v>160</v>
      </c>
      <c r="H62" s="38">
        <v>160000</v>
      </c>
      <c r="I62" s="38">
        <v>150000</v>
      </c>
      <c r="J62" s="38">
        <f>H62*5%</f>
        <v>8000</v>
      </c>
      <c r="K62" s="36"/>
      <c r="L62" s="38">
        <v>5200</v>
      </c>
    </row>
    <row r="63" spans="1:12">
      <c r="A63" s="34" t="s">
        <v>238</v>
      </c>
      <c r="B63" s="88">
        <v>42629</v>
      </c>
      <c r="C63" s="88">
        <v>42629</v>
      </c>
      <c r="D63" s="43" t="s">
        <v>46</v>
      </c>
      <c r="E63" s="43">
        <v>40</v>
      </c>
      <c r="F63" s="101">
        <v>7037</v>
      </c>
      <c r="G63" s="101" t="s">
        <v>160</v>
      </c>
      <c r="H63" s="39">
        <v>150000</v>
      </c>
      <c r="I63" s="39">
        <v>100000</v>
      </c>
      <c r="J63" s="38">
        <f>H63*5%</f>
        <v>7500</v>
      </c>
      <c r="L63" s="38">
        <v>45500</v>
      </c>
    </row>
    <row r="64" spans="1:12">
      <c r="A64" s="34" t="s">
        <v>238</v>
      </c>
      <c r="B64" s="88">
        <v>42629</v>
      </c>
      <c r="C64" s="88">
        <v>42629</v>
      </c>
      <c r="D64" s="43" t="s">
        <v>46</v>
      </c>
      <c r="E64" s="43">
        <v>40</v>
      </c>
      <c r="F64" s="101">
        <v>7037</v>
      </c>
      <c r="G64" s="101" t="s">
        <v>160</v>
      </c>
      <c r="H64" s="39">
        <v>150000</v>
      </c>
      <c r="I64" s="39">
        <v>100000</v>
      </c>
      <c r="J64" s="38">
        <f>H64*5%</f>
        <v>7500</v>
      </c>
      <c r="L64" s="38">
        <v>45500</v>
      </c>
    </row>
    <row r="65" spans="1:12">
      <c r="A65" s="36" t="s">
        <v>214</v>
      </c>
      <c r="B65" s="107">
        <v>42630</v>
      </c>
      <c r="C65" s="107">
        <v>42630</v>
      </c>
      <c r="D65" s="40" t="s">
        <v>46</v>
      </c>
      <c r="E65" s="40">
        <v>40</v>
      </c>
      <c r="F65" s="101">
        <v>5007</v>
      </c>
      <c r="G65" s="101" t="s">
        <v>160</v>
      </c>
      <c r="H65" s="38">
        <v>160000</v>
      </c>
      <c r="I65" s="38">
        <v>150000</v>
      </c>
      <c r="J65" s="38">
        <f>H65*5%</f>
        <v>8000</v>
      </c>
      <c r="K65" s="36"/>
      <c r="L65" s="38">
        <v>5200</v>
      </c>
    </row>
    <row r="66" spans="1:12">
      <c r="A66" s="34" t="s">
        <v>238</v>
      </c>
      <c r="B66" s="88">
        <v>42632</v>
      </c>
      <c r="C66" s="88">
        <v>42632</v>
      </c>
      <c r="D66" s="43" t="s">
        <v>46</v>
      </c>
      <c r="E66" s="43">
        <v>40</v>
      </c>
      <c r="F66" s="101">
        <v>700</v>
      </c>
      <c r="G66" s="101" t="s">
        <v>301</v>
      </c>
      <c r="H66" s="39">
        <v>150000</v>
      </c>
      <c r="I66" s="39">
        <v>73242</v>
      </c>
      <c r="J66" s="38">
        <v>0</v>
      </c>
      <c r="L66" s="38">
        <v>72258</v>
      </c>
    </row>
    <row r="67" spans="1:12">
      <c r="A67" s="34" t="s">
        <v>238</v>
      </c>
      <c r="B67" s="88">
        <v>42632</v>
      </c>
      <c r="C67" s="88">
        <v>42632</v>
      </c>
      <c r="D67" s="43" t="s">
        <v>46</v>
      </c>
      <c r="E67" s="43">
        <v>40</v>
      </c>
      <c r="F67" s="101">
        <v>700</v>
      </c>
      <c r="G67" s="101" t="s">
        <v>301</v>
      </c>
      <c r="H67" s="39">
        <v>150000</v>
      </c>
      <c r="I67" s="39">
        <v>73242</v>
      </c>
      <c r="J67" s="38">
        <v>0</v>
      </c>
      <c r="L67" s="38">
        <v>72258</v>
      </c>
    </row>
    <row r="68" spans="1:12">
      <c r="A68" s="36" t="s">
        <v>162</v>
      </c>
      <c r="B68" s="42">
        <v>42633</v>
      </c>
      <c r="C68" s="42">
        <v>42633</v>
      </c>
      <c r="D68" s="43" t="s">
        <v>16</v>
      </c>
      <c r="E68" s="43">
        <v>14</v>
      </c>
      <c r="F68" s="43">
        <v>402</v>
      </c>
      <c r="G68" s="43" t="s">
        <v>300</v>
      </c>
      <c r="H68" s="38">
        <v>110000</v>
      </c>
      <c r="I68" s="38">
        <v>110000</v>
      </c>
      <c r="J68" s="38">
        <f>H68*5%</f>
        <v>5500</v>
      </c>
      <c r="L68" s="38">
        <v>2200</v>
      </c>
    </row>
    <row r="69" spans="1:12">
      <c r="A69" s="34" t="s">
        <v>161</v>
      </c>
      <c r="B69" s="42">
        <v>42633</v>
      </c>
      <c r="C69" s="42">
        <v>42633</v>
      </c>
      <c r="D69" s="43" t="s">
        <v>16</v>
      </c>
      <c r="E69" s="43">
        <v>14</v>
      </c>
      <c r="F69" s="43">
        <v>418</v>
      </c>
      <c r="G69" s="43" t="s">
        <v>300</v>
      </c>
      <c r="H69" s="38">
        <v>110000</v>
      </c>
      <c r="I69" s="38">
        <v>110000</v>
      </c>
      <c r="J69" s="38">
        <f>H69*5%</f>
        <v>5500</v>
      </c>
      <c r="L69" s="38">
        <v>2200</v>
      </c>
    </row>
    <row r="70" spans="1:12">
      <c r="A70" s="34" t="s">
        <v>161</v>
      </c>
      <c r="B70" s="42">
        <v>42633</v>
      </c>
      <c r="C70" s="42">
        <v>42633</v>
      </c>
      <c r="D70" s="43" t="s">
        <v>16</v>
      </c>
      <c r="E70" s="43">
        <v>14</v>
      </c>
      <c r="F70" s="43">
        <v>418</v>
      </c>
      <c r="G70" s="43" t="s">
        <v>300</v>
      </c>
      <c r="H70" s="38">
        <v>110000</v>
      </c>
      <c r="I70" s="38">
        <v>110000</v>
      </c>
      <c r="J70" s="38">
        <f>H70*5%</f>
        <v>5500</v>
      </c>
      <c r="L70" s="38">
        <v>2200</v>
      </c>
    </row>
    <row r="71" spans="1:12">
      <c r="A71" s="36" t="s">
        <v>228</v>
      </c>
      <c r="B71" s="42">
        <v>42633</v>
      </c>
      <c r="C71" s="42">
        <v>42633</v>
      </c>
      <c r="D71" s="40" t="s">
        <v>16</v>
      </c>
      <c r="E71" s="40">
        <v>14</v>
      </c>
      <c r="F71" s="40">
        <v>438</v>
      </c>
      <c r="G71" s="40" t="s">
        <v>300</v>
      </c>
      <c r="H71" s="38">
        <v>110000</v>
      </c>
      <c r="I71" s="38">
        <v>110000</v>
      </c>
      <c r="J71" s="38">
        <f>H71*5%</f>
        <v>5500</v>
      </c>
      <c r="K71" s="36"/>
      <c r="L71" s="38">
        <v>2200</v>
      </c>
    </row>
    <row r="72" spans="1:12">
      <c r="A72" s="34" t="s">
        <v>238</v>
      </c>
      <c r="B72" s="88">
        <v>42633</v>
      </c>
      <c r="C72" s="88">
        <v>42633</v>
      </c>
      <c r="D72" s="43" t="s">
        <v>46</v>
      </c>
      <c r="E72" s="43">
        <v>40</v>
      </c>
      <c r="F72" s="101">
        <v>700</v>
      </c>
      <c r="G72" s="101" t="s">
        <v>301</v>
      </c>
      <c r="H72" s="39">
        <v>150000</v>
      </c>
      <c r="I72" s="39">
        <v>73242</v>
      </c>
      <c r="J72" s="38">
        <v>0</v>
      </c>
      <c r="L72" s="38">
        <v>72258</v>
      </c>
    </row>
    <row r="73" spans="1:12">
      <c r="A73" s="34" t="s">
        <v>238</v>
      </c>
      <c r="B73" s="88">
        <v>42633</v>
      </c>
      <c r="C73" s="88">
        <v>42633</v>
      </c>
      <c r="D73" s="43" t="s">
        <v>46</v>
      </c>
      <c r="E73" s="43">
        <v>40</v>
      </c>
      <c r="F73" s="101">
        <v>700</v>
      </c>
      <c r="G73" s="101" t="s">
        <v>301</v>
      </c>
      <c r="H73" s="39">
        <v>150000</v>
      </c>
      <c r="I73" s="39">
        <v>73242</v>
      </c>
      <c r="J73" s="38">
        <v>0</v>
      </c>
      <c r="L73" s="38">
        <v>72258</v>
      </c>
    </row>
    <row r="74" spans="1:12">
      <c r="A74" s="36" t="s">
        <v>219</v>
      </c>
      <c r="B74" s="42">
        <v>42633</v>
      </c>
      <c r="C74" s="42">
        <v>42633</v>
      </c>
      <c r="D74" s="40" t="s">
        <v>52</v>
      </c>
      <c r="E74" s="40">
        <v>27</v>
      </c>
      <c r="F74" s="40">
        <v>701</v>
      </c>
      <c r="G74" s="40" t="s">
        <v>301</v>
      </c>
      <c r="H74" s="38">
        <v>180000</v>
      </c>
      <c r="I74" s="38">
        <v>65484</v>
      </c>
      <c r="J74" s="38">
        <v>0</v>
      </c>
      <c r="K74" s="36"/>
      <c r="L74" s="38">
        <v>109116</v>
      </c>
    </row>
    <row r="75" spans="1:12" ht="30">
      <c r="A75" s="34" t="s">
        <v>226</v>
      </c>
      <c r="B75" s="88">
        <v>42634</v>
      </c>
      <c r="C75" s="88">
        <v>42634</v>
      </c>
      <c r="D75" s="43" t="s">
        <v>52</v>
      </c>
      <c r="E75" s="43">
        <v>27</v>
      </c>
      <c r="F75" s="43">
        <v>701</v>
      </c>
      <c r="G75" s="43" t="s">
        <v>301</v>
      </c>
      <c r="H75" s="39">
        <v>120000</v>
      </c>
      <c r="I75" s="38">
        <v>54540</v>
      </c>
      <c r="J75" s="38">
        <v>0</v>
      </c>
      <c r="K75" s="92">
        <v>6000</v>
      </c>
      <c r="L75" s="38">
        <v>61860</v>
      </c>
    </row>
    <row r="76" spans="1:12">
      <c r="A76" s="34" t="s">
        <v>238</v>
      </c>
      <c r="B76" s="88">
        <v>42634</v>
      </c>
      <c r="C76" s="88">
        <v>42634</v>
      </c>
      <c r="D76" s="43" t="s">
        <v>46</v>
      </c>
      <c r="E76" s="43">
        <v>40</v>
      </c>
      <c r="F76" s="101">
        <v>5022</v>
      </c>
      <c r="G76" s="101" t="s">
        <v>160</v>
      </c>
      <c r="H76" s="39">
        <v>150000</v>
      </c>
      <c r="I76" s="39">
        <v>100000</v>
      </c>
      <c r="J76" s="38">
        <f t="shared" ref="J76:J82" si="1">H76*5%</f>
        <v>7500</v>
      </c>
      <c r="L76" s="38">
        <v>45500</v>
      </c>
    </row>
    <row r="77" spans="1:12">
      <c r="A77" s="34" t="s">
        <v>238</v>
      </c>
      <c r="B77" s="88">
        <v>42634</v>
      </c>
      <c r="C77" s="88">
        <v>42634</v>
      </c>
      <c r="D77" s="43" t="s">
        <v>46</v>
      </c>
      <c r="E77" s="43">
        <v>40</v>
      </c>
      <c r="F77" s="101">
        <v>5022</v>
      </c>
      <c r="G77" s="101" t="s">
        <v>160</v>
      </c>
      <c r="H77" s="39">
        <v>150000</v>
      </c>
      <c r="I77" s="39">
        <v>100000</v>
      </c>
      <c r="J77" s="38">
        <f t="shared" si="1"/>
        <v>7500</v>
      </c>
      <c r="L77" s="38">
        <v>45500</v>
      </c>
    </row>
    <row r="78" spans="1:12">
      <c r="A78" s="34" t="s">
        <v>238</v>
      </c>
      <c r="B78" s="88">
        <v>42635</v>
      </c>
      <c r="C78" s="88">
        <v>42635</v>
      </c>
      <c r="D78" s="43" t="s">
        <v>46</v>
      </c>
      <c r="E78" s="43">
        <v>40</v>
      </c>
      <c r="F78" s="101">
        <v>5022</v>
      </c>
      <c r="G78" s="101" t="s">
        <v>160</v>
      </c>
      <c r="H78" s="39">
        <v>150000</v>
      </c>
      <c r="I78" s="39">
        <v>100000</v>
      </c>
      <c r="J78" s="38">
        <f t="shared" si="1"/>
        <v>7500</v>
      </c>
      <c r="L78" s="38">
        <v>45500</v>
      </c>
    </row>
    <row r="79" spans="1:12">
      <c r="A79" s="34" t="s">
        <v>232</v>
      </c>
      <c r="B79" s="88">
        <v>42636</v>
      </c>
      <c r="C79" s="88">
        <v>42636</v>
      </c>
      <c r="D79" s="43" t="s">
        <v>16</v>
      </c>
      <c r="E79" s="43">
        <v>16</v>
      </c>
      <c r="F79" s="43">
        <v>296</v>
      </c>
      <c r="G79" s="43" t="s">
        <v>160</v>
      </c>
      <c r="H79" s="39">
        <v>120000</v>
      </c>
      <c r="I79" s="38">
        <v>120000</v>
      </c>
      <c r="J79" s="38">
        <f t="shared" si="1"/>
        <v>6000</v>
      </c>
      <c r="L79" s="38">
        <v>2400</v>
      </c>
    </row>
    <row r="80" spans="1:12">
      <c r="A80" s="34" t="s">
        <v>238</v>
      </c>
      <c r="B80" s="88">
        <v>42636</v>
      </c>
      <c r="C80" s="88">
        <v>42636</v>
      </c>
      <c r="D80" s="43" t="s">
        <v>46</v>
      </c>
      <c r="E80" s="43">
        <v>40</v>
      </c>
      <c r="F80" s="101">
        <v>813</v>
      </c>
      <c r="G80" s="101" t="s">
        <v>160</v>
      </c>
      <c r="H80" s="39">
        <v>150000</v>
      </c>
      <c r="I80" s="39">
        <v>150000</v>
      </c>
      <c r="J80" s="38">
        <f t="shared" si="1"/>
        <v>7500</v>
      </c>
      <c r="L80" s="38">
        <v>3000</v>
      </c>
    </row>
    <row r="81" spans="1:12">
      <c r="A81" s="34" t="s">
        <v>238</v>
      </c>
      <c r="B81" s="88">
        <v>42636</v>
      </c>
      <c r="C81" s="88">
        <v>42636</v>
      </c>
      <c r="D81" s="43" t="s">
        <v>46</v>
      </c>
      <c r="E81" s="43">
        <v>40</v>
      </c>
      <c r="F81" s="101">
        <v>813</v>
      </c>
      <c r="G81" s="101" t="s">
        <v>160</v>
      </c>
      <c r="H81" s="39">
        <v>150000</v>
      </c>
      <c r="I81" s="39">
        <v>150000</v>
      </c>
      <c r="J81" s="38">
        <f t="shared" si="1"/>
        <v>7500</v>
      </c>
      <c r="L81" s="38">
        <v>3000</v>
      </c>
    </row>
    <row r="82" spans="1:12">
      <c r="A82" s="34" t="s">
        <v>235</v>
      </c>
      <c r="B82" s="88">
        <v>42637</v>
      </c>
      <c r="C82" s="88">
        <v>42637</v>
      </c>
      <c r="D82" s="43" t="s">
        <v>52</v>
      </c>
      <c r="E82" s="43">
        <v>30</v>
      </c>
      <c r="F82" s="43">
        <v>506</v>
      </c>
      <c r="G82" s="43" t="s">
        <v>300</v>
      </c>
      <c r="H82" s="39">
        <v>180000</v>
      </c>
      <c r="I82" s="38">
        <v>180000</v>
      </c>
      <c r="J82" s="38">
        <f t="shared" si="1"/>
        <v>9000</v>
      </c>
      <c r="L82" s="38">
        <v>3600</v>
      </c>
    </row>
    <row r="83" spans="1:12">
      <c r="A83" s="36" t="s">
        <v>214</v>
      </c>
      <c r="B83" s="107">
        <v>42637</v>
      </c>
      <c r="C83" s="107">
        <v>42637</v>
      </c>
      <c r="D83" s="40" t="s">
        <v>46</v>
      </c>
      <c r="E83" s="40">
        <v>40</v>
      </c>
      <c r="F83" s="101">
        <v>700</v>
      </c>
      <c r="G83" s="101" t="s">
        <v>301</v>
      </c>
      <c r="H83" s="38">
        <v>160000</v>
      </c>
      <c r="I83" s="38">
        <v>91482</v>
      </c>
      <c r="J83" s="38">
        <v>0</v>
      </c>
      <c r="K83" s="36"/>
      <c r="L83" s="38">
        <v>63718</v>
      </c>
    </row>
    <row r="84" spans="1:12">
      <c r="A84" s="34" t="s">
        <v>231</v>
      </c>
      <c r="B84" s="88">
        <v>42637</v>
      </c>
      <c r="C84" s="88">
        <v>42637</v>
      </c>
      <c r="D84" s="43" t="s">
        <v>46</v>
      </c>
      <c r="E84" s="43">
        <v>40</v>
      </c>
      <c r="F84" s="43">
        <v>700</v>
      </c>
      <c r="G84" s="43" t="s">
        <v>301</v>
      </c>
      <c r="H84" s="39">
        <v>180000</v>
      </c>
      <c r="I84" s="38">
        <v>73242</v>
      </c>
      <c r="J84" s="38">
        <v>0</v>
      </c>
      <c r="L84" s="38">
        <v>101358</v>
      </c>
    </row>
    <row r="85" spans="1:12">
      <c r="A85" s="34" t="s">
        <v>243</v>
      </c>
      <c r="B85" s="88">
        <v>42638</v>
      </c>
      <c r="C85" s="88">
        <v>42638</v>
      </c>
      <c r="D85" s="43" t="s">
        <v>46</v>
      </c>
      <c r="E85" s="43">
        <v>40</v>
      </c>
      <c r="F85" s="43">
        <v>700</v>
      </c>
      <c r="G85" s="43" t="s">
        <v>301</v>
      </c>
      <c r="H85" s="39">
        <v>450000</v>
      </c>
      <c r="I85" s="39">
        <v>272628</v>
      </c>
      <c r="J85" s="38">
        <v>0</v>
      </c>
      <c r="K85" s="92">
        <v>22500</v>
      </c>
      <c r="L85" s="38">
        <v>163872</v>
      </c>
    </row>
    <row r="86" spans="1:12" ht="30">
      <c r="A86" s="34" t="s">
        <v>191</v>
      </c>
      <c r="B86" s="88">
        <v>42639</v>
      </c>
      <c r="C86" s="88">
        <v>42639</v>
      </c>
      <c r="D86" s="43" t="s">
        <v>52</v>
      </c>
      <c r="E86" s="43">
        <v>30</v>
      </c>
      <c r="F86" s="43">
        <v>113</v>
      </c>
      <c r="G86" s="43" t="s">
        <v>160</v>
      </c>
      <c r="H86" s="39">
        <v>350000</v>
      </c>
      <c r="I86" s="39">
        <v>320000</v>
      </c>
      <c r="J86" s="38">
        <f>H86*5%</f>
        <v>17500</v>
      </c>
      <c r="L86" s="38">
        <v>19500</v>
      </c>
    </row>
    <row r="87" spans="1:12">
      <c r="A87" s="34" t="s">
        <v>238</v>
      </c>
      <c r="B87" s="88">
        <v>42640</v>
      </c>
      <c r="C87" s="88">
        <v>42640</v>
      </c>
      <c r="D87" s="43" t="s">
        <v>46</v>
      </c>
      <c r="E87" s="43">
        <v>40</v>
      </c>
      <c r="F87" s="101">
        <v>813</v>
      </c>
      <c r="G87" s="101" t="s">
        <v>160</v>
      </c>
      <c r="H87" s="39">
        <v>150000</v>
      </c>
      <c r="I87" s="39">
        <v>150000</v>
      </c>
      <c r="J87" s="38">
        <f>H87*5%</f>
        <v>7500</v>
      </c>
      <c r="L87" s="38">
        <v>3000</v>
      </c>
    </row>
    <row r="88" spans="1:12">
      <c r="A88" s="34" t="s">
        <v>238</v>
      </c>
      <c r="B88" s="88">
        <v>42640</v>
      </c>
      <c r="C88" s="88">
        <v>42640</v>
      </c>
      <c r="D88" s="43" t="s">
        <v>46</v>
      </c>
      <c r="E88" s="43">
        <v>40</v>
      </c>
      <c r="F88" s="101">
        <v>813</v>
      </c>
      <c r="G88" s="101" t="s">
        <v>160</v>
      </c>
      <c r="H88" s="39">
        <v>150000</v>
      </c>
      <c r="I88" s="39">
        <v>150000</v>
      </c>
      <c r="J88" s="38">
        <f>H88*5%</f>
        <v>7500</v>
      </c>
      <c r="L88" s="38">
        <v>3000</v>
      </c>
    </row>
    <row r="89" spans="1:12">
      <c r="A89" s="34" t="s">
        <v>238</v>
      </c>
      <c r="B89" s="88">
        <v>42641</v>
      </c>
      <c r="C89" s="88">
        <v>42641</v>
      </c>
      <c r="D89" s="43" t="s">
        <v>46</v>
      </c>
      <c r="E89" s="43">
        <v>40</v>
      </c>
      <c r="F89" s="101">
        <v>700</v>
      </c>
      <c r="G89" s="101" t="s">
        <v>301</v>
      </c>
      <c r="H89" s="39">
        <v>150000</v>
      </c>
      <c r="I89" s="39">
        <v>73242</v>
      </c>
      <c r="J89" s="38">
        <v>0</v>
      </c>
      <c r="L89" s="38">
        <v>72258</v>
      </c>
    </row>
    <row r="90" spans="1:12">
      <c r="A90" s="34" t="s">
        <v>238</v>
      </c>
      <c r="B90" s="88">
        <v>42641</v>
      </c>
      <c r="C90" s="88">
        <v>42641</v>
      </c>
      <c r="D90" s="43" t="s">
        <v>46</v>
      </c>
      <c r="E90" s="43">
        <v>40</v>
      </c>
      <c r="F90" s="101">
        <v>700</v>
      </c>
      <c r="G90" s="101" t="s">
        <v>301</v>
      </c>
      <c r="H90" s="39">
        <v>150000</v>
      </c>
      <c r="I90" s="39">
        <v>73242</v>
      </c>
      <c r="J90" s="38">
        <v>0</v>
      </c>
      <c r="L90" s="38">
        <v>72258</v>
      </c>
    </row>
    <row r="91" spans="1:12">
      <c r="A91" s="34" t="s">
        <v>238</v>
      </c>
      <c r="B91" s="88">
        <v>42642</v>
      </c>
      <c r="C91" s="88">
        <v>42642</v>
      </c>
      <c r="D91" s="43" t="s">
        <v>46</v>
      </c>
      <c r="E91" s="43">
        <v>40</v>
      </c>
      <c r="F91" s="101">
        <v>700</v>
      </c>
      <c r="G91" s="101" t="s">
        <v>301</v>
      </c>
      <c r="H91" s="39">
        <v>150000</v>
      </c>
      <c r="I91" s="39">
        <v>73242</v>
      </c>
      <c r="J91" s="38">
        <v>0</v>
      </c>
      <c r="L91" s="38">
        <v>72258</v>
      </c>
    </row>
    <row r="92" spans="1:12">
      <c r="A92" s="34" t="s">
        <v>238</v>
      </c>
      <c r="B92" s="88">
        <v>42642</v>
      </c>
      <c r="C92" s="88">
        <v>42642</v>
      </c>
      <c r="D92" s="43" t="s">
        <v>46</v>
      </c>
      <c r="E92" s="43">
        <v>40</v>
      </c>
      <c r="F92" s="101">
        <v>700</v>
      </c>
      <c r="G92" s="101" t="s">
        <v>301</v>
      </c>
      <c r="H92" s="39">
        <v>150000</v>
      </c>
      <c r="I92" s="39">
        <v>73242</v>
      </c>
      <c r="J92" s="38">
        <v>0</v>
      </c>
      <c r="L92" s="38">
        <v>72258</v>
      </c>
    </row>
    <row r="93" spans="1:12" ht="30">
      <c r="A93" s="34" t="s">
        <v>255</v>
      </c>
      <c r="B93" s="88">
        <v>42643</v>
      </c>
      <c r="C93" s="88">
        <v>42643</v>
      </c>
      <c r="D93" s="43" t="s">
        <v>16</v>
      </c>
      <c r="E93" s="43">
        <v>16</v>
      </c>
      <c r="F93" s="43">
        <v>296</v>
      </c>
      <c r="G93" s="43" t="s">
        <v>160</v>
      </c>
      <c r="H93" s="39">
        <v>230000</v>
      </c>
      <c r="I93" s="39">
        <v>220000</v>
      </c>
      <c r="J93" s="38">
        <f>H93*5%</f>
        <v>11500</v>
      </c>
      <c r="L93" s="38">
        <v>3100</v>
      </c>
    </row>
    <row r="94" spans="1:12" ht="30">
      <c r="A94" s="34" t="s">
        <v>255</v>
      </c>
      <c r="B94" s="88">
        <v>42643</v>
      </c>
      <c r="C94" s="88">
        <v>42643</v>
      </c>
      <c r="D94" s="43" t="s">
        <v>16</v>
      </c>
      <c r="E94" s="43">
        <v>19</v>
      </c>
      <c r="F94" s="43">
        <v>408</v>
      </c>
      <c r="G94" s="43" t="s">
        <v>300</v>
      </c>
      <c r="H94" s="39">
        <v>230000</v>
      </c>
      <c r="I94" s="39">
        <v>225000</v>
      </c>
      <c r="J94" s="38">
        <f>H94*5%</f>
        <v>11500</v>
      </c>
      <c r="L94" s="38">
        <v>-1900</v>
      </c>
    </row>
    <row r="95" spans="1:12" ht="30">
      <c r="A95" s="34" t="s">
        <v>255</v>
      </c>
      <c r="B95" s="88">
        <v>42643</v>
      </c>
      <c r="C95" s="88">
        <v>42643</v>
      </c>
      <c r="D95" s="43" t="s">
        <v>16</v>
      </c>
      <c r="E95" s="43">
        <v>16</v>
      </c>
      <c r="F95" s="43">
        <v>471</v>
      </c>
      <c r="G95" s="43" t="s">
        <v>300</v>
      </c>
      <c r="H95" s="39">
        <v>230000</v>
      </c>
      <c r="I95" s="39">
        <v>220000</v>
      </c>
      <c r="J95" s="38">
        <f>H95*5%</f>
        <v>11500</v>
      </c>
      <c r="L95" s="38">
        <v>3100</v>
      </c>
    </row>
    <row r="96" spans="1:12" ht="30">
      <c r="A96" s="34" t="s">
        <v>255</v>
      </c>
      <c r="B96" s="88">
        <v>42643</v>
      </c>
      <c r="C96" s="88">
        <v>42643</v>
      </c>
      <c r="D96" s="43" t="s">
        <v>52</v>
      </c>
      <c r="E96" s="43">
        <v>24</v>
      </c>
      <c r="F96" s="43">
        <v>501</v>
      </c>
      <c r="G96" s="43" t="s">
        <v>300</v>
      </c>
      <c r="H96" s="39">
        <v>310000</v>
      </c>
      <c r="I96" s="39">
        <v>300000</v>
      </c>
      <c r="J96" s="38">
        <f>H96*5%</f>
        <v>15500</v>
      </c>
      <c r="L96" s="38">
        <v>700</v>
      </c>
    </row>
    <row r="97" spans="1:12">
      <c r="A97" s="34" t="s">
        <v>238</v>
      </c>
      <c r="B97" s="88">
        <v>42646</v>
      </c>
      <c r="C97" s="88">
        <v>42646</v>
      </c>
      <c r="D97" s="43" t="s">
        <v>46</v>
      </c>
      <c r="E97" s="43">
        <v>40</v>
      </c>
      <c r="F97" s="101">
        <v>700</v>
      </c>
      <c r="G97" s="101" t="s">
        <v>301</v>
      </c>
      <c r="H97" s="39">
        <v>150000</v>
      </c>
      <c r="I97" s="39">
        <v>73242</v>
      </c>
      <c r="J97" s="38">
        <v>0</v>
      </c>
      <c r="L97" s="38">
        <v>72258</v>
      </c>
    </row>
    <row r="98" spans="1:12">
      <c r="A98" s="34" t="s">
        <v>238</v>
      </c>
      <c r="B98" s="88">
        <v>42646</v>
      </c>
      <c r="C98" s="88">
        <v>42646</v>
      </c>
      <c r="D98" s="43" t="s">
        <v>46</v>
      </c>
      <c r="E98" s="43">
        <v>40</v>
      </c>
      <c r="F98" s="101">
        <v>700</v>
      </c>
      <c r="G98" s="101" t="s">
        <v>301</v>
      </c>
      <c r="H98" s="39">
        <v>150000</v>
      </c>
      <c r="I98" s="39">
        <v>73242</v>
      </c>
      <c r="J98" s="38">
        <v>0</v>
      </c>
      <c r="L98" s="38">
        <v>72258</v>
      </c>
    </row>
    <row r="99" spans="1:12">
      <c r="A99" s="34" t="s">
        <v>238</v>
      </c>
      <c r="B99" s="88">
        <v>42648</v>
      </c>
      <c r="C99" s="88">
        <v>42648</v>
      </c>
      <c r="D99" s="43" t="s">
        <v>46</v>
      </c>
      <c r="E99" s="43">
        <v>40</v>
      </c>
      <c r="F99" s="43">
        <v>300</v>
      </c>
      <c r="G99" s="43" t="s">
        <v>160</v>
      </c>
      <c r="H99" s="39">
        <v>150000</v>
      </c>
      <c r="I99" s="39">
        <v>120000</v>
      </c>
      <c r="J99" s="38">
        <f>H99*5%</f>
        <v>7500</v>
      </c>
      <c r="L99" s="38">
        <v>25500</v>
      </c>
    </row>
    <row r="100" spans="1:12">
      <c r="A100" s="34" t="s">
        <v>238</v>
      </c>
      <c r="B100" s="88">
        <v>42648</v>
      </c>
      <c r="C100" s="88">
        <v>42648</v>
      </c>
      <c r="D100" s="43" t="s">
        <v>46</v>
      </c>
      <c r="E100" s="43">
        <v>40</v>
      </c>
      <c r="F100" s="43">
        <v>300</v>
      </c>
      <c r="G100" s="43" t="s">
        <v>160</v>
      </c>
      <c r="H100" s="39">
        <v>150000</v>
      </c>
      <c r="I100" s="39">
        <v>120000</v>
      </c>
      <c r="J100" s="38">
        <f>H100*5%</f>
        <v>7500</v>
      </c>
      <c r="L100" s="38">
        <v>25500</v>
      </c>
    </row>
    <row r="101" spans="1:12">
      <c r="A101" s="36" t="s">
        <v>209</v>
      </c>
      <c r="B101" s="42">
        <v>42648</v>
      </c>
      <c r="C101" s="42">
        <v>42650</v>
      </c>
      <c r="D101" s="40" t="s">
        <v>46</v>
      </c>
      <c r="E101" s="40">
        <v>40</v>
      </c>
      <c r="F101" s="40">
        <v>506</v>
      </c>
      <c r="G101" s="40" t="s">
        <v>300</v>
      </c>
      <c r="H101" s="38">
        <v>100000</v>
      </c>
      <c r="I101" s="38">
        <v>80000</v>
      </c>
      <c r="J101" s="38">
        <v>0</v>
      </c>
      <c r="K101" s="56">
        <v>5000</v>
      </c>
      <c r="L101" s="38">
        <v>17000</v>
      </c>
    </row>
    <row r="102" spans="1:12">
      <c r="A102" s="36" t="s">
        <v>209</v>
      </c>
      <c r="B102" s="42">
        <v>42648</v>
      </c>
      <c r="C102" s="42">
        <v>42650</v>
      </c>
      <c r="D102" s="40" t="s">
        <v>46</v>
      </c>
      <c r="E102" s="40">
        <v>40</v>
      </c>
      <c r="F102" s="40" t="s">
        <v>278</v>
      </c>
      <c r="G102" s="40" t="s">
        <v>160</v>
      </c>
      <c r="H102" s="38">
        <v>200000</v>
      </c>
      <c r="I102" s="38">
        <v>200000</v>
      </c>
      <c r="J102" s="38">
        <f>H102*5%</f>
        <v>10000</v>
      </c>
      <c r="K102" s="56">
        <v>10000</v>
      </c>
      <c r="L102" s="38">
        <v>4000</v>
      </c>
    </row>
    <row r="103" spans="1:12">
      <c r="A103" s="34" t="s">
        <v>238</v>
      </c>
      <c r="B103" s="88">
        <v>42649</v>
      </c>
      <c r="C103" s="88">
        <v>42649</v>
      </c>
      <c r="D103" s="43" t="s">
        <v>46</v>
      </c>
      <c r="E103" s="43">
        <v>40</v>
      </c>
      <c r="F103" s="43">
        <v>300</v>
      </c>
      <c r="G103" s="43" t="s">
        <v>160</v>
      </c>
      <c r="H103" s="39">
        <v>150000</v>
      </c>
      <c r="I103" s="39">
        <v>120000</v>
      </c>
      <c r="J103" s="38">
        <f>H103*5%</f>
        <v>7500</v>
      </c>
      <c r="L103" s="38">
        <v>25500</v>
      </c>
    </row>
    <row r="104" spans="1:12">
      <c r="A104" s="34" t="s">
        <v>238</v>
      </c>
      <c r="B104" s="88">
        <v>42649</v>
      </c>
      <c r="C104" s="88">
        <v>42649</v>
      </c>
      <c r="D104" s="43" t="s">
        <v>46</v>
      </c>
      <c r="E104" s="43">
        <v>40</v>
      </c>
      <c r="F104" s="43">
        <v>300</v>
      </c>
      <c r="G104" s="43" t="s">
        <v>160</v>
      </c>
      <c r="H104" s="39">
        <v>150000</v>
      </c>
      <c r="I104" s="39">
        <v>120000</v>
      </c>
      <c r="J104" s="38">
        <f>H104*5%</f>
        <v>7500</v>
      </c>
      <c r="L104" s="38">
        <v>25500</v>
      </c>
    </row>
    <row r="105" spans="1:12">
      <c r="A105" s="34" t="s">
        <v>266</v>
      </c>
      <c r="B105" s="88">
        <v>42655</v>
      </c>
      <c r="C105" s="88">
        <v>42655</v>
      </c>
      <c r="D105" s="43" t="s">
        <v>46</v>
      </c>
      <c r="E105" s="43">
        <v>40</v>
      </c>
      <c r="F105" s="43">
        <v>700</v>
      </c>
      <c r="G105" s="43" t="s">
        <v>301</v>
      </c>
      <c r="H105" s="39">
        <v>230000</v>
      </c>
      <c r="I105" s="39">
        <v>73242</v>
      </c>
      <c r="J105" s="38">
        <v>0</v>
      </c>
      <c r="L105" s="38">
        <v>149858</v>
      </c>
    </row>
    <row r="106" spans="1:12">
      <c r="A106" s="34" t="s">
        <v>276</v>
      </c>
      <c r="B106" s="88">
        <v>42655</v>
      </c>
      <c r="C106" s="88">
        <v>42655</v>
      </c>
      <c r="D106" s="43" t="s">
        <v>46</v>
      </c>
      <c r="E106" s="43">
        <v>40</v>
      </c>
      <c r="F106" s="43">
        <v>813</v>
      </c>
      <c r="G106" s="43" t="s">
        <v>160</v>
      </c>
      <c r="H106" s="39">
        <v>180000</v>
      </c>
      <c r="I106" s="34">
        <v>150000</v>
      </c>
      <c r="J106" s="38">
        <f>H106*5%</f>
        <v>9000</v>
      </c>
      <c r="L106" s="38">
        <v>24600</v>
      </c>
    </row>
    <row r="107" spans="1:12">
      <c r="A107" s="34" t="s">
        <v>276</v>
      </c>
      <c r="B107" s="88">
        <v>42655</v>
      </c>
      <c r="C107" s="88">
        <v>42655</v>
      </c>
      <c r="D107" s="43" t="s">
        <v>46</v>
      </c>
      <c r="E107" s="43">
        <v>40</v>
      </c>
      <c r="F107" s="43">
        <v>6000</v>
      </c>
      <c r="G107" s="43" t="s">
        <v>160</v>
      </c>
      <c r="H107" s="39">
        <v>180000</v>
      </c>
      <c r="I107" s="34">
        <v>150000</v>
      </c>
      <c r="J107" s="38">
        <f>H107*5%</f>
        <v>9000</v>
      </c>
      <c r="L107" s="38">
        <v>24600</v>
      </c>
    </row>
    <row r="108" spans="1:12">
      <c r="A108" s="34" t="s">
        <v>198</v>
      </c>
      <c r="B108" s="88">
        <v>42656</v>
      </c>
      <c r="C108" s="88">
        <v>42656</v>
      </c>
      <c r="D108" s="43" t="s">
        <v>52</v>
      </c>
      <c r="E108" s="43">
        <v>24</v>
      </c>
      <c r="F108" s="43">
        <v>501</v>
      </c>
      <c r="G108" s="43" t="s">
        <v>300</v>
      </c>
      <c r="H108" s="39">
        <v>370000</v>
      </c>
      <c r="I108" s="34">
        <v>350000</v>
      </c>
      <c r="J108" s="38">
        <f>H108*5%</f>
        <v>18500</v>
      </c>
      <c r="L108" s="38">
        <v>8900</v>
      </c>
    </row>
    <row r="109" spans="1:12">
      <c r="A109" s="34" t="s">
        <v>198</v>
      </c>
      <c r="B109" s="88">
        <v>42656</v>
      </c>
      <c r="C109" s="88">
        <v>42656</v>
      </c>
      <c r="D109" s="43" t="s">
        <v>52</v>
      </c>
      <c r="E109" s="43">
        <v>21</v>
      </c>
      <c r="F109" s="43">
        <v>504</v>
      </c>
      <c r="G109" s="43" t="s">
        <v>300</v>
      </c>
      <c r="H109" s="39">
        <v>370000</v>
      </c>
      <c r="I109" s="34">
        <v>330000</v>
      </c>
      <c r="J109" s="38">
        <f>H109*5%</f>
        <v>18500</v>
      </c>
      <c r="L109" s="38">
        <v>28900</v>
      </c>
    </row>
    <row r="110" spans="1:12">
      <c r="A110" s="34" t="s">
        <v>285</v>
      </c>
      <c r="B110" s="88">
        <v>42656</v>
      </c>
      <c r="C110" s="88">
        <v>42659</v>
      </c>
      <c r="D110" s="43" t="s">
        <v>46</v>
      </c>
      <c r="E110" s="43">
        <v>40</v>
      </c>
      <c r="F110" s="43">
        <v>700</v>
      </c>
      <c r="G110" s="43" t="s">
        <v>301</v>
      </c>
      <c r="H110" s="39">
        <v>2350000</v>
      </c>
      <c r="I110" s="39">
        <v>1496087</v>
      </c>
      <c r="J110" s="38">
        <v>0</v>
      </c>
      <c r="K110" s="92">
        <v>117500</v>
      </c>
      <c r="L110" s="38">
        <v>783413</v>
      </c>
    </row>
    <row r="111" spans="1:12" ht="30">
      <c r="A111" s="34" t="s">
        <v>296</v>
      </c>
      <c r="B111" s="88">
        <v>42656</v>
      </c>
      <c r="C111" s="88">
        <v>42656</v>
      </c>
      <c r="D111" s="40" t="s">
        <v>52</v>
      </c>
      <c r="E111" s="40">
        <v>30</v>
      </c>
      <c r="F111" s="40">
        <v>701</v>
      </c>
      <c r="G111" s="40" t="s">
        <v>301</v>
      </c>
      <c r="H111" s="38">
        <v>500000</v>
      </c>
      <c r="I111" s="38">
        <v>216652</v>
      </c>
      <c r="J111" s="38">
        <v>0</v>
      </c>
      <c r="K111" s="38"/>
      <c r="L111" s="38">
        <v>268348</v>
      </c>
    </row>
    <row r="112" spans="1:12" ht="30">
      <c r="A112" s="34" t="s">
        <v>274</v>
      </c>
      <c r="B112" s="88">
        <v>42660</v>
      </c>
      <c r="C112" s="88">
        <v>42663</v>
      </c>
      <c r="D112" s="43" t="s">
        <v>52</v>
      </c>
      <c r="E112" s="43">
        <v>30</v>
      </c>
      <c r="F112" s="43">
        <v>701</v>
      </c>
      <c r="G112" s="43" t="s">
        <v>301</v>
      </c>
      <c r="H112" s="39">
        <v>1900000</v>
      </c>
      <c r="I112" s="34">
        <f>146700+150000+150000+152700+145484</f>
        <v>744884</v>
      </c>
      <c r="J112" s="38">
        <v>0</v>
      </c>
      <c r="L112" s="38">
        <v>1098116</v>
      </c>
    </row>
    <row r="113" spans="1:12">
      <c r="A113" s="34" t="s">
        <v>271</v>
      </c>
      <c r="B113" s="88">
        <v>42662</v>
      </c>
      <c r="C113" s="88">
        <v>42662</v>
      </c>
      <c r="D113" s="43" t="s">
        <v>16</v>
      </c>
      <c r="E113" s="43">
        <v>19</v>
      </c>
      <c r="F113" s="43">
        <v>408</v>
      </c>
      <c r="G113" s="43" t="s">
        <v>300</v>
      </c>
      <c r="H113" s="39">
        <v>200000</v>
      </c>
      <c r="I113" s="34">
        <v>140000</v>
      </c>
      <c r="J113" s="38">
        <f>H113*5%</f>
        <v>10000</v>
      </c>
      <c r="L113" s="38">
        <v>54000</v>
      </c>
    </row>
    <row r="114" spans="1:12">
      <c r="A114" s="34" t="s">
        <v>271</v>
      </c>
      <c r="B114" s="88">
        <v>42663</v>
      </c>
      <c r="C114" s="88">
        <v>42663</v>
      </c>
      <c r="D114" s="43" t="s">
        <v>16</v>
      </c>
      <c r="E114" s="43">
        <v>19</v>
      </c>
      <c r="F114" s="43">
        <v>701</v>
      </c>
      <c r="G114" s="43" t="s">
        <v>301</v>
      </c>
      <c r="H114" s="39">
        <v>200000</v>
      </c>
      <c r="I114" s="34">
        <v>141836</v>
      </c>
      <c r="J114" s="38">
        <v>0</v>
      </c>
      <c r="L114" s="38">
        <v>52164</v>
      </c>
    </row>
    <row r="115" spans="1:12">
      <c r="A115" s="34" t="s">
        <v>287</v>
      </c>
      <c r="B115" s="88">
        <v>42665</v>
      </c>
      <c r="C115" s="88">
        <v>42665</v>
      </c>
      <c r="D115" s="43" t="s">
        <v>52</v>
      </c>
      <c r="E115" s="43">
        <v>24</v>
      </c>
      <c r="F115" s="43">
        <v>501</v>
      </c>
      <c r="G115" s="43" t="s">
        <v>300</v>
      </c>
      <c r="H115" s="39">
        <v>140000</v>
      </c>
      <c r="I115" s="39">
        <v>120000</v>
      </c>
      <c r="J115" s="38">
        <f>H115*5%</f>
        <v>7000</v>
      </c>
      <c r="K115" s="92"/>
      <c r="L115" s="38">
        <v>15800</v>
      </c>
    </row>
    <row r="116" spans="1:12">
      <c r="A116" s="34" t="s">
        <v>288</v>
      </c>
      <c r="B116" s="88">
        <v>42666</v>
      </c>
      <c r="C116" s="88">
        <v>42666</v>
      </c>
      <c r="D116" s="43" t="s">
        <v>46</v>
      </c>
      <c r="E116" s="43">
        <v>40</v>
      </c>
      <c r="F116" s="43">
        <v>700</v>
      </c>
      <c r="G116" s="43" t="s">
        <v>301</v>
      </c>
      <c r="H116" s="39">
        <v>580000</v>
      </c>
      <c r="I116" s="34">
        <v>357748</v>
      </c>
      <c r="J116" s="38">
        <v>0</v>
      </c>
      <c r="K116" s="92">
        <v>29000</v>
      </c>
      <c r="L116" s="38">
        <v>204852</v>
      </c>
    </row>
    <row r="117" spans="1:12">
      <c r="A117" s="36" t="s">
        <v>216</v>
      </c>
      <c r="B117" s="42">
        <v>42667</v>
      </c>
      <c r="C117" s="42">
        <v>42670</v>
      </c>
      <c r="D117" s="43" t="s">
        <v>159</v>
      </c>
      <c r="E117" s="43">
        <v>4</v>
      </c>
      <c r="F117" s="43">
        <v>98</v>
      </c>
      <c r="G117" s="43" t="s">
        <v>160</v>
      </c>
      <c r="H117" s="39">
        <v>500000</v>
      </c>
      <c r="I117" s="38">
        <v>400000</v>
      </c>
      <c r="J117" s="38">
        <f>H117*5%</f>
        <v>25000</v>
      </c>
      <c r="L117" s="38">
        <v>85000</v>
      </c>
    </row>
    <row r="118" spans="1:12">
      <c r="B118" s="88"/>
      <c r="C118" s="88"/>
      <c r="J118" s="38"/>
      <c r="L118" s="38"/>
    </row>
    <row r="119" spans="1:12">
      <c r="J119" s="38">
        <f>H119*5%</f>
        <v>0</v>
      </c>
      <c r="L119" s="38">
        <v>0</v>
      </c>
    </row>
  </sheetData>
  <sortState ref="A3:K118">
    <sortCondition ref="B3:B118"/>
    <sortCondition ref="F3:F11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00"/>
  <sheetViews>
    <sheetView workbookViewId="0">
      <selection activeCell="A7" sqref="A7"/>
    </sheetView>
  </sheetViews>
  <sheetFormatPr baseColWidth="10" defaultRowHeight="15"/>
  <cols>
    <col min="1" max="1" width="20.42578125" customWidth="1"/>
    <col min="2" max="2" width="24.85546875" style="126" customWidth="1"/>
  </cols>
  <sheetData>
    <row r="1" spans="1:2">
      <c r="B1"/>
    </row>
    <row r="2" spans="1:2">
      <c r="B2"/>
    </row>
    <row r="3" spans="1:2">
      <c r="B3"/>
    </row>
    <row r="4" spans="1:2">
      <c r="A4" s="105" t="s">
        <v>302</v>
      </c>
      <c r="B4" s="127" t="s">
        <v>297</v>
      </c>
    </row>
    <row r="5" spans="1:2">
      <c r="A5" s="72">
        <v>1</v>
      </c>
      <c r="B5" s="127">
        <v>120000</v>
      </c>
    </row>
    <row r="6" spans="1:2">
      <c r="A6" s="125" t="s">
        <v>160</v>
      </c>
      <c r="B6" s="127">
        <v>120000</v>
      </c>
    </row>
    <row r="7" spans="1:2">
      <c r="A7" s="72">
        <v>4</v>
      </c>
      <c r="B7" s="127">
        <v>810000</v>
      </c>
    </row>
    <row r="8" spans="1:2">
      <c r="A8" s="125" t="s">
        <v>160</v>
      </c>
      <c r="B8" s="127">
        <v>810000</v>
      </c>
    </row>
    <row r="9" spans="1:2">
      <c r="A9" s="72">
        <v>9</v>
      </c>
      <c r="B9" s="127">
        <v>1700000</v>
      </c>
    </row>
    <row r="10" spans="1:2">
      <c r="A10" s="125" t="s">
        <v>160</v>
      </c>
      <c r="B10" s="127">
        <v>1700000</v>
      </c>
    </row>
    <row r="11" spans="1:2">
      <c r="A11" s="72">
        <v>10</v>
      </c>
      <c r="B11" s="127">
        <v>350000</v>
      </c>
    </row>
    <row r="12" spans="1:2">
      <c r="A12" s="125" t="s">
        <v>160</v>
      </c>
      <c r="B12" s="127">
        <v>350000</v>
      </c>
    </row>
    <row r="13" spans="1:2">
      <c r="A13" s="72">
        <v>14</v>
      </c>
      <c r="B13" s="127">
        <v>1340000</v>
      </c>
    </row>
    <row r="14" spans="1:2">
      <c r="A14" s="125" t="s">
        <v>300</v>
      </c>
      <c r="B14" s="127">
        <v>1340000</v>
      </c>
    </row>
    <row r="15" spans="1:2">
      <c r="A15" s="72">
        <v>16</v>
      </c>
      <c r="B15" s="127">
        <v>1520000</v>
      </c>
    </row>
    <row r="16" spans="1:2">
      <c r="A16" s="125" t="s">
        <v>300</v>
      </c>
      <c r="B16" s="127">
        <v>1170000</v>
      </c>
    </row>
    <row r="17" spans="1:2">
      <c r="A17" s="125" t="s">
        <v>160</v>
      </c>
      <c r="B17" s="127">
        <v>350000</v>
      </c>
    </row>
    <row r="18" spans="1:2">
      <c r="A18" s="72">
        <v>18</v>
      </c>
      <c r="B18" s="127">
        <v>80000</v>
      </c>
    </row>
    <row r="19" spans="1:2">
      <c r="A19" s="125" t="s">
        <v>300</v>
      </c>
      <c r="B19" s="127">
        <v>80000</v>
      </c>
    </row>
    <row r="20" spans="1:2">
      <c r="A20" s="72">
        <v>19</v>
      </c>
      <c r="B20" s="127">
        <v>630000</v>
      </c>
    </row>
    <row r="21" spans="1:2">
      <c r="A21" s="125" t="s">
        <v>300</v>
      </c>
      <c r="B21" s="127">
        <v>430000</v>
      </c>
    </row>
    <row r="22" spans="1:2">
      <c r="A22" s="125" t="s">
        <v>301</v>
      </c>
      <c r="B22" s="127">
        <v>200000</v>
      </c>
    </row>
    <row r="23" spans="1:2">
      <c r="A23" s="72">
        <v>20</v>
      </c>
      <c r="B23" s="127">
        <v>570000</v>
      </c>
    </row>
    <row r="24" spans="1:2">
      <c r="A24" s="125" t="s">
        <v>300</v>
      </c>
      <c r="B24" s="127">
        <v>200000</v>
      </c>
    </row>
    <row r="25" spans="1:2">
      <c r="A25" s="125" t="s">
        <v>160</v>
      </c>
      <c r="B25" s="127">
        <v>370000</v>
      </c>
    </row>
    <row r="26" spans="1:2">
      <c r="A26" s="72">
        <v>21</v>
      </c>
      <c r="B26" s="127">
        <v>370000</v>
      </c>
    </row>
    <row r="27" spans="1:2">
      <c r="A27" s="125" t="s">
        <v>300</v>
      </c>
      <c r="B27" s="127">
        <v>370000</v>
      </c>
    </row>
    <row r="28" spans="1:2">
      <c r="A28" s="72">
        <v>24</v>
      </c>
      <c r="B28" s="127">
        <v>820000</v>
      </c>
    </row>
    <row r="29" spans="1:2">
      <c r="A29" s="125" t="s">
        <v>300</v>
      </c>
      <c r="B29" s="127">
        <v>820000</v>
      </c>
    </row>
    <row r="30" spans="1:2">
      <c r="A30" s="72">
        <v>27</v>
      </c>
      <c r="B30" s="127">
        <v>8920000</v>
      </c>
    </row>
    <row r="31" spans="1:2">
      <c r="A31" s="125" t="s">
        <v>300</v>
      </c>
      <c r="B31" s="127">
        <v>750000</v>
      </c>
    </row>
    <row r="32" spans="1:2">
      <c r="A32" s="125" t="s">
        <v>301</v>
      </c>
      <c r="B32" s="127">
        <v>7400000</v>
      </c>
    </row>
    <row r="33" spans="1:2">
      <c r="A33" s="125" t="s">
        <v>160</v>
      </c>
      <c r="B33" s="127">
        <v>770000</v>
      </c>
    </row>
    <row r="34" spans="1:2">
      <c r="A34" s="72">
        <v>28</v>
      </c>
      <c r="B34" s="127">
        <v>540000</v>
      </c>
    </row>
    <row r="35" spans="1:2">
      <c r="A35" s="125" t="s">
        <v>160</v>
      </c>
      <c r="B35" s="127">
        <v>540000</v>
      </c>
    </row>
    <row r="36" spans="1:2">
      <c r="A36" s="72">
        <v>29</v>
      </c>
      <c r="B36" s="127">
        <v>1700000</v>
      </c>
    </row>
    <row r="37" spans="1:2">
      <c r="A37" s="125" t="s">
        <v>300</v>
      </c>
      <c r="B37" s="127">
        <v>1700000</v>
      </c>
    </row>
    <row r="38" spans="1:2">
      <c r="A38" s="72">
        <v>30</v>
      </c>
      <c r="B38" s="127">
        <v>3210000</v>
      </c>
    </row>
    <row r="39" spans="1:2">
      <c r="A39" s="125" t="s">
        <v>300</v>
      </c>
      <c r="B39" s="127">
        <v>460000</v>
      </c>
    </row>
    <row r="40" spans="1:2">
      <c r="A40" s="125" t="s">
        <v>301</v>
      </c>
      <c r="B40" s="127">
        <v>2400000</v>
      </c>
    </row>
    <row r="41" spans="1:2">
      <c r="A41" s="125" t="s">
        <v>160</v>
      </c>
      <c r="B41" s="127">
        <v>350000</v>
      </c>
    </row>
    <row r="42" spans="1:2">
      <c r="A42" s="72">
        <v>40</v>
      </c>
      <c r="B42" s="127">
        <v>22700000</v>
      </c>
    </row>
    <row r="43" spans="1:2">
      <c r="A43" s="125" t="s">
        <v>300</v>
      </c>
      <c r="B43" s="127">
        <v>1800000</v>
      </c>
    </row>
    <row r="44" spans="1:2">
      <c r="A44" s="125" t="s">
        <v>301</v>
      </c>
      <c r="B44" s="127">
        <v>8710000</v>
      </c>
    </row>
    <row r="45" spans="1:2">
      <c r="A45" s="125" t="s">
        <v>160</v>
      </c>
      <c r="B45" s="127">
        <v>12190000</v>
      </c>
    </row>
    <row r="46" spans="1:2">
      <c r="A46" s="72" t="s">
        <v>303</v>
      </c>
      <c r="B46" s="127">
        <v>45380000</v>
      </c>
    </row>
    <row r="47" spans="1:2">
      <c r="B47"/>
    </row>
    <row r="48" spans="1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21"/>
  <sheetViews>
    <sheetView zoomScaleNormal="100" workbookViewId="0">
      <selection activeCell="A5" sqref="A5"/>
    </sheetView>
  </sheetViews>
  <sheetFormatPr baseColWidth="10" defaultRowHeight="15"/>
  <cols>
    <col min="1" max="1" width="27.5703125" bestFit="1" customWidth="1"/>
    <col min="2" max="2" width="37.5703125" bestFit="1" customWidth="1"/>
    <col min="3" max="3" width="24.85546875" style="126" customWidth="1"/>
    <col min="4" max="4" width="27.140625" style="126" bestFit="1" customWidth="1"/>
    <col min="5" max="5" width="25.140625" style="126" bestFit="1" customWidth="1"/>
    <col min="6" max="6" width="19.7109375" style="126" bestFit="1" customWidth="1"/>
  </cols>
  <sheetData>
    <row r="1" spans="1:6">
      <c r="A1" s="105" t="s">
        <v>349</v>
      </c>
      <c r="B1" t="s">
        <v>327</v>
      </c>
    </row>
    <row r="2" spans="1:6">
      <c r="A2" s="105" t="s">
        <v>81</v>
      </c>
      <c r="B2" s="72">
        <v>1</v>
      </c>
    </row>
    <row r="4" spans="1:6">
      <c r="A4" s="105" t="s">
        <v>302</v>
      </c>
      <c r="B4" s="105" t="s">
        <v>18</v>
      </c>
      <c r="C4" s="127" t="s">
        <v>297</v>
      </c>
      <c r="D4" s="127" t="s">
        <v>304</v>
      </c>
      <c r="E4" s="127" t="s">
        <v>298</v>
      </c>
      <c r="F4" s="127" t="s">
        <v>350</v>
      </c>
    </row>
    <row r="5" spans="1:6">
      <c r="A5" t="s">
        <v>342</v>
      </c>
      <c r="B5" t="s">
        <v>343</v>
      </c>
      <c r="C5" s="127">
        <v>630000</v>
      </c>
      <c r="D5" s="127">
        <v>360000</v>
      </c>
      <c r="E5" s="127">
        <v>257400</v>
      </c>
      <c r="F5" s="127">
        <v>12600</v>
      </c>
    </row>
    <row r="6" spans="1:6">
      <c r="A6" t="s">
        <v>306</v>
      </c>
      <c r="B6" t="s">
        <v>305</v>
      </c>
      <c r="C6" s="127">
        <v>1350000</v>
      </c>
      <c r="D6" s="127">
        <v>980000</v>
      </c>
      <c r="E6" s="127">
        <v>341500</v>
      </c>
      <c r="F6" s="127">
        <v>28500</v>
      </c>
    </row>
    <row r="7" spans="1:6">
      <c r="A7" t="s">
        <v>330</v>
      </c>
      <c r="B7" t="s">
        <v>331</v>
      </c>
      <c r="C7" s="127">
        <v>500000</v>
      </c>
      <c r="D7" s="127">
        <v>410000</v>
      </c>
      <c r="E7" s="127">
        <v>87000</v>
      </c>
      <c r="F7" s="127">
        <v>10000</v>
      </c>
    </row>
    <row r="8" spans="1:6">
      <c r="B8" t="s">
        <v>355</v>
      </c>
      <c r="C8" s="127">
        <v>1500000</v>
      </c>
      <c r="D8" s="127">
        <v>1300000</v>
      </c>
      <c r="E8" s="127">
        <v>124000</v>
      </c>
      <c r="F8" s="127">
        <v>45000</v>
      </c>
    </row>
    <row r="9" spans="1:6">
      <c r="A9" t="s">
        <v>334</v>
      </c>
      <c r="B9" t="s">
        <v>91</v>
      </c>
      <c r="C9" s="127">
        <v>200000</v>
      </c>
      <c r="D9" s="127">
        <v>150000</v>
      </c>
      <c r="E9" s="127">
        <v>46000</v>
      </c>
      <c r="F9" s="127">
        <v>4000</v>
      </c>
    </row>
    <row r="10" spans="1:6">
      <c r="A10" t="s">
        <v>314</v>
      </c>
      <c r="B10" t="s">
        <v>315</v>
      </c>
      <c r="C10" s="127">
        <v>280000</v>
      </c>
      <c r="D10" s="127">
        <v>240000</v>
      </c>
      <c r="E10" s="127">
        <v>34400</v>
      </c>
      <c r="F10" s="127">
        <v>5600</v>
      </c>
    </row>
    <row r="11" spans="1:6">
      <c r="A11" t="s">
        <v>318</v>
      </c>
      <c r="B11" t="s">
        <v>319</v>
      </c>
      <c r="C11" s="127">
        <v>710000</v>
      </c>
      <c r="D11" s="127">
        <v>568000</v>
      </c>
      <c r="E11" s="127">
        <v>126900</v>
      </c>
      <c r="F11" s="127">
        <v>15100</v>
      </c>
    </row>
    <row r="12" spans="1:6">
      <c r="A12" t="s">
        <v>324</v>
      </c>
      <c r="B12" t="s">
        <v>352</v>
      </c>
      <c r="C12" s="127">
        <v>400000</v>
      </c>
      <c r="D12" s="127">
        <v>320000</v>
      </c>
      <c r="E12" s="127">
        <v>72000</v>
      </c>
      <c r="F12" s="127">
        <v>8000</v>
      </c>
    </row>
    <row r="13" spans="1:6">
      <c r="A13" t="s">
        <v>205</v>
      </c>
      <c r="B13" t="s">
        <v>206</v>
      </c>
      <c r="C13" s="127">
        <v>200000</v>
      </c>
      <c r="D13" s="127">
        <v>150000</v>
      </c>
      <c r="E13" s="127">
        <v>44000</v>
      </c>
      <c r="F13" s="127">
        <v>6000</v>
      </c>
    </row>
    <row r="14" spans="1:6">
      <c r="A14" t="s">
        <v>321</v>
      </c>
      <c r="B14" t="s">
        <v>322</v>
      </c>
      <c r="C14" s="127">
        <v>2800000</v>
      </c>
      <c r="D14" s="127">
        <v>1500000</v>
      </c>
      <c r="E14" s="127">
        <v>1244000</v>
      </c>
      <c r="F14" s="127">
        <v>56000</v>
      </c>
    </row>
    <row r="15" spans="1:6">
      <c r="A15" t="s">
        <v>339</v>
      </c>
      <c r="B15" t="s">
        <v>339</v>
      </c>
      <c r="C15" s="127">
        <v>350000</v>
      </c>
      <c r="D15" s="127">
        <v>280000</v>
      </c>
      <c r="E15" s="127">
        <v>63000</v>
      </c>
      <c r="F15" s="127">
        <v>7000</v>
      </c>
    </row>
    <row r="16" spans="1:6">
      <c r="A16" t="s">
        <v>372</v>
      </c>
      <c r="B16" t="s">
        <v>352</v>
      </c>
      <c r="C16" s="127">
        <v>280000</v>
      </c>
      <c r="D16" s="127">
        <v>220000</v>
      </c>
      <c r="E16" s="127">
        <v>51600</v>
      </c>
      <c r="F16" s="127">
        <v>8400</v>
      </c>
    </row>
    <row r="17" spans="1:6">
      <c r="A17" t="s">
        <v>368</v>
      </c>
      <c r="B17" t="s">
        <v>367</v>
      </c>
      <c r="C17" s="127">
        <v>2204000</v>
      </c>
      <c r="D17" s="127">
        <v>2060000</v>
      </c>
      <c r="E17" s="127">
        <v>77880</v>
      </c>
      <c r="F17" s="127">
        <v>66120</v>
      </c>
    </row>
    <row r="18" spans="1:6">
      <c r="A18" t="s">
        <v>375</v>
      </c>
      <c r="B18" t="s">
        <v>376</v>
      </c>
      <c r="C18" s="127">
        <v>940000</v>
      </c>
      <c r="D18" s="127">
        <v>752000</v>
      </c>
      <c r="E18" s="127">
        <v>159800</v>
      </c>
      <c r="F18" s="127">
        <v>28200</v>
      </c>
    </row>
    <row r="19" spans="1:6">
      <c r="A19" t="s">
        <v>392</v>
      </c>
      <c r="B19" t="s">
        <v>384</v>
      </c>
      <c r="C19" s="127">
        <v>420000</v>
      </c>
      <c r="D19" s="127">
        <v>336000</v>
      </c>
      <c r="E19" s="127">
        <v>75600</v>
      </c>
      <c r="F19" s="127">
        <v>8400</v>
      </c>
    </row>
    <row r="20" spans="1:6">
      <c r="A20" t="s">
        <v>388</v>
      </c>
      <c r="B20" t="s">
        <v>389</v>
      </c>
      <c r="C20" s="127">
        <v>150000</v>
      </c>
      <c r="D20" s="127">
        <v>120000</v>
      </c>
      <c r="E20" s="127">
        <v>27000</v>
      </c>
      <c r="F20" s="127">
        <v>3000</v>
      </c>
    </row>
    <row r="21" spans="1:6">
      <c r="A21" t="s">
        <v>303</v>
      </c>
      <c r="C21" s="127">
        <v>12914000</v>
      </c>
      <c r="D21" s="127">
        <v>9746000</v>
      </c>
      <c r="E21" s="127">
        <v>2832080</v>
      </c>
      <c r="F21" s="127">
        <v>311920</v>
      </c>
    </row>
  </sheetData>
  <pageMargins left="0.25" right="0.25" top="0.75" bottom="0.75" header="0.3" footer="0.3"/>
  <pageSetup scale="85" fitToWidth="0" fitToHeight="0" orientation="landscape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COTIZAR</vt:lpstr>
      <vt:lpstr>VIAJES REALIZADOS 2017</vt:lpstr>
      <vt:lpstr>VIAJES REALIZADOS 2016</vt:lpstr>
      <vt:lpstr>INFO_ALBA 2016</vt:lpstr>
      <vt:lpstr>GESTIÓN ALBA 2016</vt:lpstr>
      <vt:lpstr>Hoja1</vt:lpstr>
      <vt:lpstr>Hoja2</vt:lpstr>
      <vt:lpstr>COTIZAR!Área_de_impresión</vt:lpstr>
      <vt:lpstr>EST</vt:lpstr>
    </vt:vector>
  </TitlesOfParts>
  <Company>Vertex42 LLC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www.vertex42.com</dc:creator>
  <dc:description>(c) 2010-2014 Vertex42 LLC. All Rights Reserved.</dc:description>
  <cp:lastModifiedBy>Patiño</cp:lastModifiedBy>
  <cp:lastPrinted>2017-05-17T11:24:37Z</cp:lastPrinted>
  <dcterms:created xsi:type="dcterms:W3CDTF">2004-08-16T18:44:14Z</dcterms:created>
  <dcterms:modified xsi:type="dcterms:W3CDTF">2017-05-17T20:21:44Z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