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72C2396F-E277-4036-825A-E17BB70D1B4A}" xr6:coauthVersionLast="47" xr6:coauthVersionMax="47" xr10:uidLastSave="{00000000-0000-0000-0000-000000000000}"/>
  <bookViews>
    <workbookView xWindow="-108" yWindow="-108" windowWidth="23256" windowHeight="12456" xr2:uid="{00000000-000D-0000-FFFF-FFFF00000000}"/>
  </bookViews>
  <sheets>
    <sheet name="Copy of Standard Dev" sheetId="1" r:id="rId1"/>
    <sheet name="Standard Dev - Task" sheetId="6" r:id="rId2"/>
    <sheet name="Z Score Task" sheetId="7" r:id="rId3"/>
    <sheet name="Percentile - Task" sheetId="8" r:id="rId4"/>
    <sheet name="STATS - Task" sheetId="10" r:id="rId5"/>
    <sheet name="Standard Dev" sheetId="2" r:id="rId6"/>
    <sheet name="Z Score" sheetId="3" r:id="rId7"/>
    <sheet name="Percentile" sheetId="4" r:id="rId8"/>
    <sheet name="STATS" sheetId="5" r:id="rId9"/>
    <sheet name="STATS- CASE" sheetId="9" state="hidden" r:id="rId10"/>
    <sheet name="Sheet1"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AG+Q1npJxU41OQnhfvEdPqePtZATNxzQNN9xqTnEVh4="/>
    </ext>
  </extLst>
</workbook>
</file>

<file path=xl/calcChain.xml><?xml version="1.0" encoding="utf-8"?>
<calcChain xmlns="http://schemas.openxmlformats.org/spreadsheetml/2006/main">
  <c r="F26" i="10" l="1"/>
  <c r="F25" i="10"/>
  <c r="F21" i="10"/>
  <c r="F20" i="10"/>
  <c r="E21" i="5"/>
  <c r="E23" i="5" s="1"/>
  <c r="F19" i="10"/>
  <c r="F18" i="10"/>
  <c r="E27" i="5"/>
  <c r="F27" i="10"/>
  <c r="F17" i="10"/>
  <c r="F16" i="10"/>
  <c r="F15" i="10"/>
  <c r="J20" i="8"/>
  <c r="J19" i="8"/>
  <c r="J23" i="8" s="1"/>
  <c r="B15" i="3"/>
  <c r="C17" i="7"/>
  <c r="C16" i="7"/>
  <c r="B17" i="7"/>
  <c r="B16" i="7"/>
  <c r="C15" i="7"/>
  <c r="B15" i="7"/>
  <c r="E20" i="6"/>
  <c r="E7" i="6"/>
  <c r="E6" i="6"/>
  <c r="F24" i="2"/>
  <c r="F23" i="2"/>
  <c r="E8" i="9"/>
  <c r="E7" i="9"/>
  <c r="E6" i="9"/>
  <c r="E5" i="9"/>
  <c r="E4" i="9"/>
  <c r="E3" i="9"/>
  <c r="E2" i="9"/>
  <c r="E22" i="5"/>
  <c r="E20" i="5"/>
  <c r="E19" i="5"/>
  <c r="E18" i="5"/>
  <c r="E17" i="5"/>
  <c r="E16" i="5"/>
  <c r="E9" i="4"/>
  <c r="E8" i="4"/>
  <c r="C14" i="3"/>
  <c r="B14" i="3"/>
  <c r="C13" i="3"/>
  <c r="C15" i="3" s="1"/>
  <c r="B13" i="3"/>
  <c r="F22" i="10" l="1"/>
  <c r="F24" i="10" s="1"/>
  <c r="E25" i="5"/>
  <c r="D29" i="2"/>
  <c r="E9" i="9"/>
  <c r="E10" i="9" s="1"/>
  <c r="E11" i="9" l="1"/>
  <c r="E26" i="5"/>
</calcChain>
</file>

<file path=xl/sharedStrings.xml><?xml version="1.0" encoding="utf-8"?>
<sst xmlns="http://schemas.openxmlformats.org/spreadsheetml/2006/main" count="197" uniqueCount="139">
  <si>
    <r>
      <rPr>
        <u/>
        <sz val="12"/>
        <color rgb="FF1155CC"/>
        <rFont val="Arial"/>
      </rPr>
      <t xml:space="preserve">Petunjuk Pengerjaan
Dokumen ini memang tidak open access untuk edit, maka silahkan copy file ini lalu kerjakanlah pada device masing-masing, dengan cara klik File pada pojok kiri atas, pilih Make a Copy. Setelah file berhasil di copy, ubah nama sesuai nama masing-masing.
Untuk mengerjakan, perhatikan petunjuk dibawah ini:
Jawablah masing-masing pertanyaan di beberapa sheets selanjutnya berdasarkan pengetahuanmu dan berdasarkan apa yang kamu pahami pada materi tiap sesi. 
Set pengaturan akses file sebagai Publik namun cukup View Only agar tugas dapat dicek oleh Class Assistant.
Silahkan kirim link sheet mini task berikut di form pengumpulan mini task yang sudah tersedia di </t>
    </r>
    <r>
      <rPr>
        <b/>
        <u/>
        <sz val="12"/>
        <color rgb="FF1155CC"/>
        <rFont val="Arial"/>
      </rPr>
      <t>To Do List bootcamp Data Analysis batch 28.</t>
    </r>
    <r>
      <rPr>
        <u/>
        <sz val="12"/>
        <color rgb="FF1155CC"/>
        <rFont val="Arial"/>
      </rPr>
      <t xml:space="preserve">
Upload pekerjaanmu di LinkedIn dan tag @MySkill juga Class Assistant yang mendampingi serta Tutor yang mengajar di sesi kelas. Yang di upload boleh berupa file PPT, maupun screenshot dari file ini.
</t>
    </r>
  </si>
  <si>
    <t>Date</t>
  </si>
  <si>
    <t>Bank Visitor</t>
  </si>
  <si>
    <t>Task</t>
  </si>
  <si>
    <t>There is a daily data of visitors into a bank branch in Jakarta</t>
  </si>
  <si>
    <t>The manager would like to provide some chairs considering amount of visitors that enter into that branch</t>
  </si>
  <si>
    <t>Question</t>
  </si>
  <si>
    <r>
      <rPr>
        <sz val="10"/>
        <color theme="1"/>
        <rFont val="Arial"/>
      </rPr>
      <t xml:space="preserve">If you are the data analyst of the bank, how many chair that you need to prepared to cover </t>
    </r>
    <r>
      <rPr>
        <b/>
        <sz val="10"/>
        <color theme="1"/>
        <rFont val="Arial"/>
      </rPr>
      <t xml:space="preserve">96% </t>
    </r>
    <r>
      <rPr>
        <sz val="10"/>
        <color theme="1"/>
        <rFont val="Arial"/>
      </rPr>
      <t xml:space="preserve">of all visitior at least will get the seat? </t>
    </r>
  </si>
  <si>
    <t>asumption : the data is normally distributed</t>
  </si>
  <si>
    <t>Answer</t>
  </si>
  <si>
    <t>median</t>
  </si>
  <si>
    <t>Mean</t>
  </si>
  <si>
    <t>Stdev</t>
  </si>
  <si>
    <t>With assuming the data is normally distributed</t>
  </si>
  <si>
    <t>We can prepare the chair to cover 96% of the seat at least for</t>
  </si>
  <si>
    <t>mean + 2 * std.dev</t>
  </si>
  <si>
    <t>6,1 + 2 * (4,1)</t>
  </si>
  <si>
    <t>15 chair we need to prep.</t>
  </si>
  <si>
    <t>Jakarta</t>
  </si>
  <si>
    <t>Surabaya</t>
  </si>
  <si>
    <t>Tawaran Kerja dengan Gaji
Kepada si Bejo</t>
  </si>
  <si>
    <t>Biaya Hidup</t>
  </si>
  <si>
    <t>Data Pengeluaran Bulanan Teman Bejo
Teman-ke</t>
  </si>
  <si>
    <t>Mana yang harus Bejo Ambil jika mempertimbangkan biaya hidup berdasar lingkungannya?</t>
  </si>
  <si>
    <t>Mean Sample</t>
  </si>
  <si>
    <t>Std. Sample</t>
  </si>
  <si>
    <t>Z Score</t>
  </si>
  <si>
    <t>Transaction ID</t>
  </si>
  <si>
    <t>Processing Time (minute) -
Service Level Agreement (SLA) in Mins</t>
  </si>
  <si>
    <r>
      <rPr>
        <sz val="10"/>
        <color theme="1"/>
        <rFont val="Arial"/>
      </rPr>
      <t xml:space="preserve">In one money transfer company, the expected of </t>
    </r>
    <r>
      <rPr>
        <b/>
        <sz val="10"/>
        <color theme="1"/>
        <rFont val="Arial"/>
      </rPr>
      <t>Percentile 75 SLA is equal 3 mins or lower</t>
    </r>
    <r>
      <rPr>
        <sz val="10"/>
        <color theme="1"/>
        <rFont val="Arial"/>
      </rPr>
      <t xml:space="preserve"> to ensure the customer satisfaction of the service provided</t>
    </r>
  </si>
  <si>
    <t>There are 20 transactions occured with each of SLA is attached</t>
  </si>
  <si>
    <r>
      <rPr>
        <b/>
        <sz val="10"/>
        <color theme="1"/>
        <rFont val="Arial"/>
      </rPr>
      <t xml:space="preserve">Question: </t>
    </r>
    <r>
      <rPr>
        <sz val="10"/>
        <color theme="1"/>
        <rFont val="Arial"/>
      </rPr>
      <t>Is the company was achieved P75 Satisfaction Level Condition?</t>
    </r>
  </si>
  <si>
    <t>Percentile 75</t>
  </si>
  <si>
    <t>P75</t>
  </si>
  <si>
    <t>P95</t>
  </si>
  <si>
    <t>P100</t>
  </si>
  <si>
    <t>Tujuan dari Percentile adalah mencari nilai ke X% setelah diurutkan</t>
  </si>
  <si>
    <t>P90</t>
  </si>
  <si>
    <t>25 menit</t>
  </si>
  <si>
    <t>Visitor of the Market</t>
  </si>
  <si>
    <t>Case</t>
  </si>
  <si>
    <r>
      <rPr>
        <sz val="10"/>
        <color theme="1"/>
        <rFont val="Arial"/>
      </rPr>
      <t xml:space="preserve">You are a manager of the market and asked to </t>
    </r>
    <r>
      <rPr>
        <b/>
        <sz val="10"/>
        <color theme="1"/>
        <rFont val="Arial"/>
      </rPr>
      <t>evaluate</t>
    </r>
    <r>
      <rPr>
        <sz val="10"/>
        <color theme="1"/>
        <rFont val="Arial"/>
      </rPr>
      <t xml:space="preserve"> the visitor of the month</t>
    </r>
  </si>
  <si>
    <t>Is there any anomaly based on # of visitors that visited to the market in daily?</t>
  </si>
  <si>
    <t xml:space="preserve">1. What are the </t>
  </si>
  <si>
    <t>mean</t>
  </si>
  <si>
    <t>measrure of centric</t>
  </si>
  <si>
    <t>mode</t>
  </si>
  <si>
    <t>std.dev</t>
  </si>
  <si>
    <t>measure of distribution</t>
  </si>
  <si>
    <t>and Q3 &amp; Q1</t>
  </si>
  <si>
    <t>of the last month performance?</t>
  </si>
  <si>
    <t>2. Is there any outlier from the last month performance?</t>
  </si>
  <si>
    <t>3. If yes? how many?</t>
  </si>
  <si>
    <t>ANSWER</t>
  </si>
  <si>
    <t>FORMULA</t>
  </si>
  <si>
    <t>=AVERAGE(RANGE)</t>
  </si>
  <si>
    <t>Median</t>
  </si>
  <si>
    <t>=MEDIAN(RANGE)</t>
  </si>
  <si>
    <t>Mode (modus)</t>
  </si>
  <si>
    <r>
      <rPr>
        <i/>
        <sz val="10"/>
        <color theme="1"/>
        <rFont val="Arial"/>
      </rPr>
      <t>=MODE(</t>
    </r>
    <r>
      <rPr>
        <i/>
        <sz val="10"/>
        <color theme="1"/>
        <rFont val="Arial"/>
      </rPr>
      <t>RANGE</t>
    </r>
    <r>
      <rPr>
        <i/>
        <sz val="10"/>
        <color theme="1"/>
        <rFont val="Arial"/>
      </rPr>
      <t>)</t>
    </r>
  </si>
  <si>
    <t>Var</t>
  </si>
  <si>
    <r>
      <rPr>
        <i/>
        <sz val="10"/>
        <color theme="1"/>
        <rFont val="Arial"/>
      </rPr>
      <t>=VAR(</t>
    </r>
    <r>
      <rPr>
        <i/>
        <sz val="10"/>
        <color theme="1"/>
        <rFont val="Arial"/>
      </rPr>
      <t>RANGE</t>
    </r>
    <r>
      <rPr>
        <i/>
        <sz val="10"/>
        <color theme="1"/>
        <rFont val="Arial"/>
      </rPr>
      <t>)</t>
    </r>
  </si>
  <si>
    <t>Std Dev S</t>
  </si>
  <si>
    <r>
      <rPr>
        <i/>
        <sz val="10"/>
        <color theme="1"/>
        <rFont val="Arial"/>
      </rPr>
      <t>=STDEV.S(</t>
    </r>
    <r>
      <rPr>
        <i/>
        <sz val="10"/>
        <color theme="1"/>
        <rFont val="Arial"/>
      </rPr>
      <t>RANGE</t>
    </r>
    <r>
      <rPr>
        <i/>
        <sz val="10"/>
        <color theme="1"/>
        <rFont val="Arial"/>
      </rPr>
      <t>)</t>
    </r>
  </si>
  <si>
    <t>Percentile 25 , Q1</t>
  </si>
  <si>
    <r>
      <rPr>
        <i/>
        <sz val="10"/>
        <color theme="1"/>
        <rFont val="Arial"/>
      </rPr>
      <t>=PERCENTILE(</t>
    </r>
    <r>
      <rPr>
        <i/>
        <sz val="10"/>
        <color theme="1"/>
        <rFont val="Arial"/>
      </rPr>
      <t>RANGE, PERCENTILE</t>
    </r>
    <r>
      <rPr>
        <i/>
        <sz val="10"/>
        <color theme="1"/>
        <rFont val="Arial"/>
      </rPr>
      <t>)</t>
    </r>
  </si>
  <si>
    <t>Percentile 75 , Q3</t>
  </si>
  <si>
    <r>
      <rPr>
        <i/>
        <sz val="10"/>
        <color theme="1"/>
        <rFont val="Arial"/>
      </rPr>
      <t>=PERCENTILE(</t>
    </r>
    <r>
      <rPr>
        <i/>
        <sz val="10"/>
        <color theme="1"/>
        <rFont val="Arial"/>
      </rPr>
      <t>RANGE, PERCENTILE</t>
    </r>
    <r>
      <rPr>
        <i/>
        <sz val="10"/>
        <color theme="1"/>
        <rFont val="Arial"/>
      </rPr>
      <t>)</t>
    </r>
  </si>
  <si>
    <r>
      <rPr>
        <sz val="10"/>
        <color theme="1"/>
        <rFont val="Arial"/>
      </rPr>
      <t xml:space="preserve">IQR (Inter Quartile Range)
</t>
    </r>
    <r>
      <rPr>
        <i/>
        <sz val="10"/>
        <color theme="1"/>
        <rFont val="Arial"/>
      </rPr>
      <t>Jarak Antar Quarter</t>
    </r>
  </si>
  <si>
    <t>=Q3 - Q1</t>
  </si>
  <si>
    <t>LOWER THRESHOLD</t>
  </si>
  <si>
    <t>=Q1 - (1.5 * IQR)</t>
  </si>
  <si>
    <t>UPPER THRESHOLD</t>
  </si>
  <si>
    <t>=Q3 + (1.5 * IQR)</t>
  </si>
  <si>
    <t>COUNTIF</t>
  </si>
  <si>
    <t>=COUNTIF(RANGE,"PARAMETER")</t>
  </si>
  <si>
    <t>Lower &amp; Upper Threshold  : sebuah data outlier atau ngga</t>
  </si>
  <si>
    <t>Visitor of the Public Service</t>
  </si>
  <si>
    <t xml:space="preserve">If you are the leader of one institution in Surabaya, how many chair that you need to prepared to cover 68% of all visitior at least will get the seat? </t>
  </si>
  <si>
    <t>Biaya Hidup Bulanan</t>
  </si>
  <si>
    <t>Data Teman Udin</t>
  </si>
  <si>
    <t>Bekasi</t>
  </si>
  <si>
    <t>Tuban</t>
  </si>
  <si>
    <t>Mana yang harus Udin Ambil jika mempertimbangkan biaya hidup berdasar lingkungannya?</t>
  </si>
  <si>
    <t>service duration</t>
  </si>
  <si>
    <t>In one money transfer company, the expected of Percentile 90 SLA is under 5 mins to ensure the customer satisfaction of the service provided</t>
  </si>
  <si>
    <t>There are 50 transactions occured with each of SLA is attached</t>
  </si>
  <si>
    <t>Is the company was achieved P90 Satisfaction Level Condition?</t>
  </si>
  <si>
    <t>What is your recommendation to product team to solve this condition?</t>
  </si>
  <si>
    <r>
      <rPr>
        <b/>
        <sz val="10"/>
        <color theme="1"/>
        <rFont val="Arial"/>
      </rPr>
      <t>Client tidak akan membeli</t>
    </r>
    <r>
      <rPr>
        <sz val="10"/>
        <color theme="1"/>
        <rFont val="Arial"/>
      </rPr>
      <t xml:space="preserve"> karna aktualnya itu 10 menit , yang dijanjikan p90 = 5 menit (atau artinya yang dijanjikan 90% transaksi yang disediakan pasti berada dibawah atau = 5 menit)</t>
    </r>
  </si>
  <si>
    <t>Voucher Redeem</t>
  </si>
  <si>
    <t>You are a part of CRM Team and asked to evaluate the redeemed voucher of the day</t>
  </si>
  <si>
    <t>Mode</t>
  </si>
  <si>
    <t>1. What the mean, median, mode, and std.dev of the last month performance?</t>
  </si>
  <si>
    <t>Percentile 25</t>
  </si>
  <si>
    <t>IQR</t>
  </si>
  <si>
    <t>OUTLIER-LOWER</t>
  </si>
  <si>
    <t>OUTLIER-UPPER</t>
  </si>
  <si>
    <t>uid</t>
  </si>
  <si>
    <t>and upper &amp; lower threshold</t>
  </si>
  <si>
    <t>cari tau apakah ada outlier</t>
  </si>
  <si>
    <t>Answer:</t>
  </si>
  <si>
    <t>with target coverage 68%</t>
  </si>
  <si>
    <t>Assume normal distribution</t>
  </si>
  <si>
    <t>That means:</t>
  </si>
  <si>
    <t>P(X ≤ x) = 0.68</t>
  </si>
  <si>
    <t>From the normal distribution table:</t>
  </si>
  <si>
    <t>Using:</t>
  </si>
  <si>
    <t>Mean (μ) =</t>
  </si>
  <si>
    <t xml:space="preserve">Std (σ) = </t>
  </si>
  <si>
    <t>z ≈ 0.47</t>
  </si>
  <si>
    <r>
      <t xml:space="preserve">x </t>
    </r>
    <r>
      <rPr>
        <sz val="10"/>
        <color rgb="FF000000"/>
        <rFont val="Arial"/>
        <scheme val="minor"/>
      </rPr>
      <t>= μ + zσ</t>
    </r>
  </si>
  <si>
    <t xml:space="preserve">x = </t>
  </si>
  <si>
    <t>6.43 + (0.47)(2.14)</t>
  </si>
  <si>
    <t xml:space="preserve">⌈x⌉ ≈ </t>
  </si>
  <si>
    <t>8 chairs should be prepared.</t>
  </si>
  <si>
    <t>Case:</t>
  </si>
  <si>
    <t>Mean Sample (μ)</t>
  </si>
  <si>
    <t>Std. Sample (σ)</t>
  </si>
  <si>
    <t>Tawaran Kerja dengan Gaji
Kepada si Udin (x)</t>
  </si>
  <si>
    <t>z = (x-μ)/σ</t>
  </si>
  <si>
    <t xml:space="preserve">Z Scores </t>
  </si>
  <si>
    <t>Before Sorted</t>
  </si>
  <si>
    <t>After Sorted</t>
  </si>
  <si>
    <t>45th observation the value is 10</t>
  </si>
  <si>
    <t>mean:</t>
  </si>
  <si>
    <t>std:</t>
  </si>
  <si>
    <t>target SLA (x):</t>
  </si>
  <si>
    <t>z-score:</t>
  </si>
  <si>
    <t>Right Z-score Table (Positive)</t>
  </si>
  <si>
    <t>z ≈ 0.3557</t>
  </si>
  <si>
    <t>≈ 35.58%</t>
  </si>
  <si>
    <t>Percentile 25 (Q1)</t>
  </si>
  <si>
    <t>Percentile 75 (Q3)</t>
  </si>
  <si>
    <t>COUNTIF &gt;24.625</t>
  </si>
  <si>
    <t>COUNTIF &lt;-35.125</t>
  </si>
  <si>
    <t>Sort Data</t>
  </si>
  <si>
    <t xml:space="preserve"> yes</t>
  </si>
  <si>
    <t>1 outlier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</si>
</sst>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0.0"/>
  </numFmts>
  <fonts count="21" x14ac:knownFonts="1">
    <font>
      <sz val="10"/>
      <color rgb="FF000000"/>
      <name val="Arial"/>
      <scheme val="minor"/>
    </font>
    <font>
      <b/>
      <sz val="10"/>
      <color theme="1"/>
      <name val="Arial"/>
    </font>
    <font>
      <sz val="10"/>
      <color theme="1"/>
      <name val="Arial"/>
    </font>
    <font>
      <sz val="10"/>
      <color theme="1"/>
      <name val="Arial"/>
    </font>
    <font>
      <u/>
      <sz val="12"/>
      <color rgb="FF0000FF"/>
      <name val="Arial"/>
    </font>
    <font>
      <i/>
      <sz val="10"/>
      <color theme="1"/>
      <name val="Arial"/>
    </font>
    <font>
      <b/>
      <sz val="10"/>
      <color rgb="FF000000"/>
      <name val="Arial"/>
    </font>
    <font>
      <sz val="10"/>
      <color rgb="FF000000"/>
      <name val="Arial"/>
    </font>
    <font>
      <i/>
      <sz val="10"/>
      <color rgb="FF000000"/>
      <name val="Arial"/>
    </font>
    <font>
      <sz val="10"/>
      <color rgb="FFD9D9D9"/>
      <name val="Arial"/>
    </font>
    <font>
      <sz val="10"/>
      <color rgb="FFB7B7B7"/>
      <name val="Arial"/>
    </font>
    <font>
      <u/>
      <sz val="12"/>
      <color rgb="FF1155CC"/>
      <name val="Arial"/>
    </font>
    <font>
      <b/>
      <u/>
      <sz val="12"/>
      <color rgb="FF1155CC"/>
      <name val="Arial"/>
    </font>
    <font>
      <sz val="10"/>
      <color rgb="FF000000"/>
      <name val="Arial"/>
      <scheme val="minor"/>
    </font>
    <font>
      <sz val="10"/>
      <color theme="1"/>
      <name val="Arial"/>
      <family val="2"/>
    </font>
    <font>
      <sz val="10"/>
      <color rgb="FF000000"/>
      <name val="Arial"/>
      <family val="2"/>
      <scheme val="minor"/>
    </font>
    <font>
      <b/>
      <sz val="10"/>
      <color rgb="FF000000"/>
      <name val="Arial"/>
      <family val="2"/>
      <scheme val="minor"/>
    </font>
    <font>
      <b/>
      <sz val="10"/>
      <color theme="1"/>
      <name val="Arial"/>
      <family val="2"/>
    </font>
    <font>
      <b/>
      <sz val="9"/>
      <color rgb="FF000000"/>
      <name val="Arial"/>
      <family val="2"/>
      <scheme val="minor"/>
    </font>
    <font>
      <b/>
      <sz val="10"/>
      <color rgb="FF000000"/>
      <name val="Arial"/>
      <family val="2"/>
    </font>
    <font>
      <sz val="8"/>
      <name val="Arial"/>
      <family val="2"/>
      <scheme val="minor"/>
    </font>
  </fonts>
  <fills count="19">
    <fill>
      <patternFill patternType="none"/>
    </fill>
    <fill>
      <patternFill patternType="gray125"/>
    </fill>
    <fill>
      <patternFill patternType="solid">
        <fgColor rgb="FFFFFFFF"/>
        <bgColor rgb="FFFFFFFF"/>
      </patternFill>
    </fill>
    <fill>
      <patternFill patternType="solid">
        <fgColor rgb="FFFFF2CC"/>
        <bgColor rgb="FFFFF2CC"/>
      </patternFill>
    </fill>
    <fill>
      <patternFill patternType="solid">
        <fgColor rgb="FFB7B7B7"/>
        <bgColor rgb="FFB7B7B7"/>
      </patternFill>
    </fill>
    <fill>
      <patternFill patternType="solid">
        <fgColor rgb="FF00FFFF"/>
        <bgColor rgb="FF00FFFF"/>
      </patternFill>
    </fill>
    <fill>
      <patternFill patternType="solid">
        <fgColor rgb="FFD9EAD3"/>
        <bgColor rgb="FFD9EAD3"/>
      </patternFill>
    </fill>
    <fill>
      <patternFill patternType="solid">
        <fgColor rgb="FFF4CCCC"/>
        <bgColor rgb="FFF4CCCC"/>
      </patternFill>
    </fill>
    <fill>
      <patternFill patternType="solid">
        <fgColor rgb="FFFFFF00"/>
        <bgColor rgb="FFFFFF00"/>
      </patternFill>
    </fill>
    <fill>
      <patternFill patternType="solid">
        <fgColor theme="0"/>
        <bgColor theme="0"/>
      </patternFill>
    </fill>
    <fill>
      <patternFill patternType="solid">
        <fgColor rgb="FFFFFF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rgb="FFB7B7B7"/>
      </patternFill>
    </fill>
    <fill>
      <patternFill patternType="solid">
        <fgColor theme="2" tint="-0.14999847407452621"/>
        <bgColor indexed="64"/>
      </patternFill>
    </fill>
    <fill>
      <patternFill patternType="solid">
        <fgColor theme="2" tint="-0.14999847407452621"/>
        <bgColor rgb="FFFFFFFF"/>
      </patternFill>
    </fill>
    <fill>
      <patternFill patternType="solid">
        <fgColor rgb="FFFFFF00"/>
        <bgColor rgb="FF00FFFF"/>
      </patternFill>
    </fill>
    <fill>
      <patternFill patternType="solid">
        <fgColor theme="4" tint="0.79998168889431442"/>
        <bgColor indexed="64"/>
      </patternFill>
    </fill>
    <fill>
      <patternFill patternType="solid">
        <fgColor theme="7" tint="0.59999389629810485"/>
        <bgColor indexed="64"/>
      </patternFill>
    </fill>
  </fills>
  <borders count="8">
    <border>
      <left/>
      <right/>
      <top/>
      <bottom/>
      <diagonal/>
    </border>
    <border>
      <left/>
      <right/>
      <top/>
      <bottom/>
      <diagonal/>
    </border>
    <border>
      <left/>
      <right/>
      <top/>
      <bottom style="thick">
        <color rgb="FFC00000"/>
      </bottom>
      <diagonal/>
    </border>
    <border>
      <left/>
      <right style="thick">
        <color rgb="FFC00000"/>
      </right>
      <top/>
      <bottom/>
      <diagonal/>
    </border>
    <border>
      <left/>
      <right style="thick">
        <color rgb="FFC00000"/>
      </right>
      <top style="thick">
        <color rgb="FFC00000"/>
      </top>
      <bottom style="thick">
        <color rgb="FFC00000"/>
      </bottom>
      <diagonal/>
    </border>
    <border>
      <left style="thin">
        <color theme="1"/>
      </left>
      <right style="thin">
        <color theme="1"/>
      </right>
      <top style="thin">
        <color theme="1"/>
      </top>
      <bottom style="thin">
        <color theme="1"/>
      </bottom>
      <diagonal/>
    </border>
    <border>
      <left/>
      <right/>
      <top/>
      <bottom style="thin">
        <color theme="1"/>
      </bottom>
      <diagonal/>
    </border>
    <border>
      <left/>
      <right/>
      <top style="thick">
        <color rgb="FFC00000"/>
      </top>
      <bottom style="thick">
        <color rgb="FFC00000"/>
      </bottom>
      <diagonal/>
    </border>
  </borders>
  <cellStyleXfs count="2">
    <xf numFmtId="0" fontId="0" fillId="0" borderId="0"/>
    <xf numFmtId="9" fontId="13" fillId="0" borderId="0" applyFont="0" applyFill="0" applyBorder="0" applyAlignment="0" applyProtection="0"/>
  </cellStyleXfs>
  <cellXfs count="103">
    <xf numFmtId="0" fontId="0" fillId="0" borderId="0" xfId="0"/>
    <xf numFmtId="0" fontId="1" fillId="2" borderId="1" xfId="0" applyFont="1" applyFill="1" applyBorder="1" applyAlignment="1">
      <alignment horizontal="center" vertical="center" wrapText="1"/>
    </xf>
    <xf numFmtId="0" fontId="2" fillId="2" borderId="0" xfId="0" applyFont="1" applyFill="1"/>
    <xf numFmtId="164" fontId="3" fillId="2" borderId="0" xfId="0" applyNumberFormat="1" applyFont="1" applyFill="1"/>
    <xf numFmtId="0" fontId="3" fillId="2" borderId="0" xfId="0" applyFont="1" applyFill="1"/>
    <xf numFmtId="0" fontId="1" fillId="2" borderId="0" xfId="0" applyFont="1" applyFill="1"/>
    <xf numFmtId="165" fontId="3" fillId="2" borderId="1" xfId="0" applyNumberFormat="1" applyFont="1" applyFill="1" applyBorder="1"/>
    <xf numFmtId="0" fontId="5" fillId="2" borderId="0" xfId="0" applyFont="1" applyFill="1"/>
    <xf numFmtId="165" fontId="3" fillId="2" borderId="0" xfId="0" applyNumberFormat="1" applyFont="1" applyFill="1"/>
    <xf numFmtId="0" fontId="1" fillId="4" borderId="1" xfId="0" applyFont="1" applyFill="1" applyBorder="1" applyAlignment="1">
      <alignment horizontal="center" vertical="center" wrapText="1"/>
    </xf>
    <xf numFmtId="164" fontId="3" fillId="0" borderId="0" xfId="0" applyNumberFormat="1" applyFont="1"/>
    <xf numFmtId="0" fontId="3" fillId="0" borderId="0" xfId="0" applyFont="1"/>
    <xf numFmtId="0" fontId="1" fillId="0" borderId="0" xfId="0" applyFont="1"/>
    <xf numFmtId="165" fontId="3" fillId="5" borderId="1" xfId="0" applyNumberFormat="1" applyFont="1" applyFill="1" applyBorder="1"/>
    <xf numFmtId="0" fontId="5" fillId="0" borderId="0" xfId="0" applyFont="1"/>
    <xf numFmtId="165" fontId="3" fillId="0" borderId="0" xfId="0" applyNumberFormat="1" applyFont="1"/>
    <xf numFmtId="0" fontId="6" fillId="2" borderId="1" xfId="0" applyFont="1" applyFill="1" applyBorder="1" applyAlignment="1">
      <alignment horizontal="center"/>
    </xf>
    <xf numFmtId="3" fontId="3" fillId="0" borderId="0" xfId="0" applyNumberFormat="1" applyFont="1"/>
    <xf numFmtId="0" fontId="3" fillId="0" borderId="0" xfId="0" applyFont="1" applyAlignment="1">
      <alignment vertical="center" wrapText="1"/>
    </xf>
    <xf numFmtId="0" fontId="6" fillId="3" borderId="1" xfId="0" applyFont="1" applyFill="1" applyBorder="1" applyAlignment="1">
      <alignment horizontal="center"/>
    </xf>
    <xf numFmtId="0" fontId="6" fillId="6" borderId="1" xfId="0" applyFont="1" applyFill="1" applyBorder="1" applyAlignment="1">
      <alignment horizontal="center"/>
    </xf>
    <xf numFmtId="0" fontId="3" fillId="0" borderId="0" xfId="0" applyFont="1" applyAlignment="1">
      <alignment horizontal="center"/>
    </xf>
    <xf numFmtId="3" fontId="3" fillId="3" borderId="1" xfId="0" applyNumberFormat="1" applyFont="1" applyFill="1" applyBorder="1"/>
    <xf numFmtId="3" fontId="3" fillId="6" borderId="1" xfId="0" applyNumberFormat="1" applyFont="1" applyFill="1" applyBorder="1"/>
    <xf numFmtId="0" fontId="3" fillId="0" borderId="0" xfId="0" applyFont="1" applyAlignment="1">
      <alignment vertical="center"/>
    </xf>
    <xf numFmtId="4" fontId="3" fillId="0" borderId="0" xfId="0" applyNumberFormat="1" applyFont="1" applyAlignment="1">
      <alignment horizontal="center"/>
    </xf>
    <xf numFmtId="0" fontId="3" fillId="7" borderId="1" xfId="0" applyFont="1" applyFill="1" applyBorder="1"/>
    <xf numFmtId="0" fontId="7" fillId="2" borderId="1" xfId="0" applyFont="1" applyFill="1" applyBorder="1" applyAlignment="1">
      <alignment horizontal="left"/>
    </xf>
    <xf numFmtId="9" fontId="3" fillId="0" borderId="0" xfId="0" applyNumberFormat="1" applyFont="1"/>
    <xf numFmtId="0" fontId="1" fillId="0" borderId="0" xfId="0" applyFont="1" applyAlignment="1">
      <alignment horizontal="left" vertical="center"/>
    </xf>
    <xf numFmtId="0" fontId="1" fillId="8" borderId="1" xfId="0" applyFont="1" applyFill="1" applyBorder="1" applyAlignment="1">
      <alignment horizontal="center" vertical="center"/>
    </xf>
    <xf numFmtId="0" fontId="1" fillId="0" borderId="0" xfId="0" applyFont="1" applyAlignment="1">
      <alignment horizontal="center" vertical="center"/>
    </xf>
    <xf numFmtId="0" fontId="3" fillId="0" borderId="0" xfId="0" applyFont="1" applyAlignment="1">
      <alignment horizontal="center" vertical="center"/>
    </xf>
    <xf numFmtId="0" fontId="3" fillId="3" borderId="1" xfId="0" applyFont="1" applyFill="1" applyBorder="1"/>
    <xf numFmtId="166" fontId="5" fillId="0" borderId="0" xfId="0" applyNumberFormat="1" applyFont="1" applyAlignment="1">
      <alignment horizontal="center"/>
    </xf>
    <xf numFmtId="0" fontId="5" fillId="0" borderId="0" xfId="0" quotePrefix="1" applyFont="1"/>
    <xf numFmtId="0" fontId="8" fillId="0" borderId="0" xfId="0" applyFont="1" applyAlignment="1">
      <alignment horizontal="center"/>
    </xf>
    <xf numFmtId="165" fontId="3" fillId="0" borderId="0" xfId="0" applyNumberFormat="1" applyFont="1" applyAlignment="1">
      <alignment horizontal="center"/>
    </xf>
    <xf numFmtId="165" fontId="3" fillId="3" borderId="1" xfId="0" applyNumberFormat="1" applyFont="1" applyFill="1" applyBorder="1" applyAlignment="1">
      <alignment horizontal="center"/>
    </xf>
    <xf numFmtId="0" fontId="3" fillId="5" borderId="1" xfId="0" applyFont="1" applyFill="1" applyBorder="1"/>
    <xf numFmtId="0" fontId="3" fillId="0" borderId="0" xfId="0" quotePrefix="1" applyFont="1"/>
    <xf numFmtId="0" fontId="3" fillId="0" borderId="0" xfId="0" applyFont="1" applyAlignment="1">
      <alignment wrapText="1"/>
    </xf>
    <xf numFmtId="0" fontId="9" fillId="0" borderId="0" xfId="0" applyFont="1"/>
    <xf numFmtId="0" fontId="3" fillId="9" borderId="1" xfId="0" applyFont="1" applyFill="1" applyBorder="1"/>
    <xf numFmtId="0" fontId="10" fillId="0" borderId="0" xfId="0" applyFont="1"/>
    <xf numFmtId="0" fontId="1" fillId="0" borderId="0" xfId="0" applyFont="1" applyAlignment="1">
      <alignment horizontal="center"/>
    </xf>
    <xf numFmtId="0" fontId="0" fillId="0" borderId="0" xfId="0"/>
    <xf numFmtId="0" fontId="4" fillId="3" borderId="0" xfId="0" applyFont="1" applyFill="1" applyAlignment="1">
      <alignment horizontal="center" vertical="center" wrapText="1"/>
    </xf>
    <xf numFmtId="0" fontId="0" fillId="0" borderId="0" xfId="0" applyAlignment="1">
      <alignment horizontal="right"/>
    </xf>
    <xf numFmtId="0" fontId="0" fillId="10" borderId="0" xfId="0" applyFill="1"/>
    <xf numFmtId="0" fontId="0" fillId="0" borderId="0" xfId="0" applyFill="1"/>
    <xf numFmtId="0" fontId="3" fillId="0" borderId="0" xfId="0" applyFont="1" applyFill="1"/>
    <xf numFmtId="165" fontId="3" fillId="0" borderId="1" xfId="0" applyNumberFormat="1" applyFont="1" applyFill="1" applyBorder="1"/>
    <xf numFmtId="0" fontId="2" fillId="0" borderId="0" xfId="0" applyFont="1" applyFill="1"/>
    <xf numFmtId="0" fontId="0" fillId="0" borderId="0" xfId="0" applyFill="1" applyAlignment="1">
      <alignment horizontal="right"/>
    </xf>
    <xf numFmtId="1" fontId="2" fillId="0" borderId="0" xfId="0" applyNumberFormat="1" applyFont="1" applyFill="1"/>
    <xf numFmtId="2" fontId="7" fillId="11" borderId="1" xfId="0" applyNumberFormat="1" applyFont="1" applyFill="1" applyBorder="1"/>
    <xf numFmtId="0" fontId="14" fillId="0" borderId="0" xfId="0" applyFont="1" applyFill="1"/>
    <xf numFmtId="0" fontId="15" fillId="0" borderId="0" xfId="0" applyFont="1"/>
    <xf numFmtId="0" fontId="15" fillId="11" borderId="0" xfId="0" applyFont="1" applyFill="1"/>
    <xf numFmtId="0" fontId="14" fillId="11" borderId="0" xfId="0" applyFont="1" applyFill="1" applyAlignment="1">
      <alignment horizontal="right"/>
    </xf>
    <xf numFmtId="0" fontId="15" fillId="0" borderId="0" xfId="0" applyFont="1" applyAlignment="1">
      <alignment horizontal="right"/>
    </xf>
    <xf numFmtId="0" fontId="15" fillId="11" borderId="0" xfId="0" applyFont="1" applyFill="1" applyAlignment="1">
      <alignment horizontal="center" vertical="center"/>
    </xf>
    <xf numFmtId="0" fontId="15" fillId="0" borderId="0" xfId="0" applyFont="1" applyAlignment="1">
      <alignment horizontal="right" vertical="center"/>
    </xf>
    <xf numFmtId="0" fontId="15" fillId="10" borderId="0" xfId="0" applyFont="1" applyFill="1"/>
    <xf numFmtId="0" fontId="16" fillId="0" borderId="0" xfId="0" applyFont="1" applyFill="1"/>
    <xf numFmtId="0" fontId="17" fillId="0" borderId="0" xfId="0" applyFont="1"/>
    <xf numFmtId="0" fontId="3" fillId="12" borderId="0" xfId="0" applyFont="1" applyFill="1"/>
    <xf numFmtId="0" fontId="0" fillId="12" borderId="0" xfId="0" applyFill="1"/>
    <xf numFmtId="0" fontId="1" fillId="13" borderId="1" xfId="0" applyFont="1" applyFill="1" applyBorder="1" applyAlignment="1">
      <alignment horizontal="center" vertical="center" wrapText="1"/>
    </xf>
    <xf numFmtId="0" fontId="16" fillId="0" borderId="0" xfId="0" applyFont="1"/>
    <xf numFmtId="0" fontId="15" fillId="11" borderId="2" xfId="0" applyFont="1" applyFill="1" applyBorder="1" applyAlignment="1">
      <alignment horizontal="center" vertical="center"/>
    </xf>
    <xf numFmtId="0" fontId="15" fillId="0" borderId="4" xfId="0" applyFont="1" applyFill="1" applyBorder="1" applyAlignment="1">
      <alignment horizontal="center" vertical="center"/>
    </xf>
    <xf numFmtId="0" fontId="15" fillId="0" borderId="3" xfId="0" applyFont="1" applyBorder="1" applyAlignment="1">
      <alignment horizontal="right" wrapText="1"/>
    </xf>
    <xf numFmtId="3" fontId="3" fillId="5" borderId="1" xfId="0" applyNumberFormat="1" applyFont="1" applyFill="1" applyBorder="1"/>
    <xf numFmtId="0" fontId="0" fillId="14" borderId="0" xfId="0" applyFill="1"/>
    <xf numFmtId="0" fontId="1" fillId="14" borderId="0" xfId="0" applyFont="1" applyFill="1" applyAlignment="1">
      <alignment horizontal="center"/>
    </xf>
    <xf numFmtId="0" fontId="0" fillId="14" borderId="0" xfId="0" applyFill="1"/>
    <xf numFmtId="0" fontId="3" fillId="14" borderId="0" xfId="0" applyFont="1" applyFill="1" applyAlignment="1">
      <alignment vertical="center" wrapText="1"/>
    </xf>
    <xf numFmtId="0" fontId="6" fillId="15" borderId="1" xfId="0" applyFont="1" applyFill="1" applyBorder="1" applyAlignment="1">
      <alignment horizontal="center"/>
    </xf>
    <xf numFmtId="0" fontId="3" fillId="14" borderId="0" xfId="0" applyFont="1" applyFill="1" applyAlignment="1">
      <alignment horizontal="center"/>
    </xf>
    <xf numFmtId="0" fontId="14" fillId="0" borderId="0" xfId="0" applyFont="1"/>
    <xf numFmtId="0" fontId="14" fillId="14" borderId="0" xfId="0" applyFont="1" applyFill="1" applyAlignment="1">
      <alignment vertical="center" wrapText="1"/>
    </xf>
    <xf numFmtId="9" fontId="3" fillId="5" borderId="1" xfId="1" applyFont="1" applyFill="1" applyBorder="1"/>
    <xf numFmtId="0" fontId="1" fillId="0" borderId="0" xfId="0" applyFont="1" applyAlignment="1">
      <alignment wrapText="1"/>
    </xf>
    <xf numFmtId="0" fontId="0" fillId="0" borderId="0" xfId="0" applyAlignment="1">
      <alignment wrapText="1"/>
    </xf>
    <xf numFmtId="2" fontId="3" fillId="16" borderId="1" xfId="1" applyNumberFormat="1" applyFont="1" applyFill="1" applyBorder="1"/>
    <xf numFmtId="0" fontId="3" fillId="0" borderId="5" xfId="0" applyFont="1" applyBorder="1" applyAlignment="1">
      <alignment horizontal="center" vertical="center"/>
    </xf>
    <xf numFmtId="0" fontId="0" fillId="14" borderId="6" xfId="0" applyFill="1" applyBorder="1" applyAlignment="1">
      <alignment horizontal="center"/>
    </xf>
    <xf numFmtId="0" fontId="2" fillId="14" borderId="5" xfId="0" applyFont="1" applyFill="1" applyBorder="1" applyAlignment="1">
      <alignment horizontal="center" vertical="center"/>
    </xf>
    <xf numFmtId="0" fontId="2" fillId="17" borderId="5" xfId="0" applyFont="1" applyFill="1" applyBorder="1" applyAlignment="1">
      <alignment horizontal="center" vertical="center"/>
    </xf>
    <xf numFmtId="0" fontId="0" fillId="17" borderId="6" xfId="0" applyFill="1" applyBorder="1" applyAlignment="1"/>
    <xf numFmtId="0" fontId="3" fillId="18" borderId="5" xfId="0" applyFont="1" applyFill="1" applyBorder="1" applyAlignment="1">
      <alignment horizontal="center" vertical="center"/>
    </xf>
    <xf numFmtId="0" fontId="18" fillId="18" borderId="0" xfId="0" applyFont="1" applyFill="1"/>
    <xf numFmtId="0" fontId="0" fillId="18" borderId="0" xfId="0" applyFill="1"/>
    <xf numFmtId="0" fontId="0" fillId="11" borderId="0" xfId="0" applyFill="1"/>
    <xf numFmtId="10" fontId="3" fillId="5" borderId="1" xfId="1" applyNumberFormat="1" applyFont="1" applyFill="1" applyBorder="1"/>
    <xf numFmtId="0" fontId="19" fillId="0" borderId="0" xfId="0" applyFont="1" applyAlignment="1">
      <alignment horizontal="center"/>
    </xf>
    <xf numFmtId="0" fontId="15" fillId="0" borderId="7" xfId="0" applyFont="1" applyFill="1" applyBorder="1" applyAlignment="1">
      <alignment horizontal="center" vertical="center"/>
    </xf>
    <xf numFmtId="0" fontId="14" fillId="5" borderId="1" xfId="0" applyFont="1" applyFill="1" applyBorder="1"/>
    <xf numFmtId="0" fontId="3" fillId="11" borderId="5" xfId="0" applyFont="1" applyFill="1" applyBorder="1"/>
    <xf numFmtId="0" fontId="15" fillId="17" borderId="5" xfId="0" applyFont="1" applyFill="1" applyBorder="1"/>
    <xf numFmtId="0" fontId="3" fillId="0" borderId="5" xfId="0" applyFont="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8</xdr:col>
      <xdr:colOff>538593</xdr:colOff>
      <xdr:row>4</xdr:row>
      <xdr:rowOff>100888</xdr:rowOff>
    </xdr:from>
    <xdr:ext cx="4876800" cy="2600325"/>
    <xdr:pic>
      <xdr:nvPicPr>
        <xdr:cNvPr id="2" name="image1.png" title="Imag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xfrm>
          <a:off x="7548993" y="1320088"/>
          <a:ext cx="4876800" cy="2600325"/>
        </a:xfrm>
        <a:prstGeom prst="rect">
          <a:avLst/>
        </a:prstGeom>
        <a:noFill/>
      </xdr:spPr>
    </xdr:pic>
    <xdr:clientData fLocksWithSheet="0"/>
  </xdr:oneCellAnchor>
  <xdr:oneCellAnchor>
    <xdr:from>
      <xdr:col>3</xdr:col>
      <xdr:colOff>15240</xdr:colOff>
      <xdr:row>9</xdr:row>
      <xdr:rowOff>144780</xdr:rowOff>
    </xdr:from>
    <xdr:ext cx="3284220" cy="622991"/>
    <xdr:sp macro="" textlink="">
      <xdr:nvSpPr>
        <xdr:cNvPr id="3" name="TextBox 2">
          <a:extLst>
            <a:ext uri="{FF2B5EF4-FFF2-40B4-BE49-F238E27FC236}">
              <a16:creationId xmlns:a16="http://schemas.microsoft.com/office/drawing/2014/main" id="{D590D17A-AF75-4784-A468-16C036F73176}"/>
            </a:ext>
          </a:extLst>
        </xdr:cNvPr>
        <xdr:cNvSpPr txBox="1"/>
      </xdr:nvSpPr>
      <xdr:spPr>
        <a:xfrm>
          <a:off x="2621280" y="1927860"/>
          <a:ext cx="3284220" cy="622991"/>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900"/>
            <a:t>Since the problem asks for the minimum number of chairs so that </a:t>
          </a:r>
          <a:r>
            <a:rPr lang="en-ID" sz="900" b="1"/>
            <a:t>at least 68% of visitors can get a seat</a:t>
          </a:r>
          <a:r>
            <a:rPr lang="en-ID" sz="900"/>
            <a:t>, this can be interpreted as finding the </a:t>
          </a:r>
          <a:r>
            <a:rPr lang="en-ID" sz="900" b="1"/>
            <a:t>68th percentile</a:t>
          </a:r>
          <a:r>
            <a:rPr lang="en-ID" sz="900"/>
            <a:t> of the normal distribution.</a:t>
          </a:r>
        </a:p>
      </xdr:txBody>
    </xdr:sp>
    <xdr:clientData/>
  </xdr:oneCellAnchor>
  <xdr:oneCellAnchor>
    <xdr:from>
      <xdr:col>3</xdr:col>
      <xdr:colOff>7619</xdr:colOff>
      <xdr:row>20</xdr:row>
      <xdr:rowOff>182879</xdr:rowOff>
    </xdr:from>
    <xdr:ext cx="4199037" cy="777449"/>
    <xdr:sp macro="" textlink="">
      <xdr:nvSpPr>
        <xdr:cNvPr id="6" name="TextBox 5">
          <a:extLst>
            <a:ext uri="{FF2B5EF4-FFF2-40B4-BE49-F238E27FC236}">
              <a16:creationId xmlns:a16="http://schemas.microsoft.com/office/drawing/2014/main" id="{AA941615-5D6A-401A-91DD-15183483DC6B}"/>
            </a:ext>
          </a:extLst>
        </xdr:cNvPr>
        <xdr:cNvSpPr txBox="1"/>
      </xdr:nvSpPr>
      <xdr:spPr>
        <a:xfrm>
          <a:off x="2606770" y="4723564"/>
          <a:ext cx="4199037" cy="777449"/>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900"/>
            <a:t>Note: If using the </a:t>
          </a:r>
          <a:r>
            <a:rPr lang="en-ID" sz="900" b="1"/>
            <a:t>empirical rule (±1σ covers ~68% around the mean</a:t>
          </a:r>
          <a:r>
            <a:rPr lang="en-ID" sz="900"/>
            <a:t>), the upper bound would be </a:t>
          </a:r>
          <a:r>
            <a:rPr lang="en-ID" sz="900" b="1"/>
            <a:t>8.57 (~9 chairs)</a:t>
          </a:r>
          <a:r>
            <a:rPr lang="en-ID" sz="900"/>
            <a:t>. However, for capacity planning, using the </a:t>
          </a:r>
          <a:r>
            <a:rPr lang="en-ID" sz="900" b="1"/>
            <a:t>68th percentile (8 chairs) </a:t>
          </a:r>
          <a:r>
            <a:rPr lang="en-ID" sz="900"/>
            <a:t>is more appropriate because it directly </a:t>
          </a:r>
          <a:r>
            <a:rPr lang="en-ID" sz="900" b="1"/>
            <a:t>represents the minimum number of seats</a:t>
          </a:r>
          <a:r>
            <a:rPr lang="en-ID" sz="900"/>
            <a:t> needed to accommodate 68% of daily visitors.</a:t>
          </a:r>
        </a:p>
      </xdr:txBody>
    </xdr:sp>
    <xdr:clientData/>
  </xdr:oneCellAnchor>
  <xdr:oneCellAnchor>
    <xdr:from>
      <xdr:col>8</xdr:col>
      <xdr:colOff>368892</xdr:colOff>
      <xdr:row>17</xdr:row>
      <xdr:rowOff>115656</xdr:rowOff>
    </xdr:from>
    <xdr:ext cx="5400675" cy="5629275"/>
    <xdr:pic>
      <xdr:nvPicPr>
        <xdr:cNvPr id="7" name="image2.png" title="Image">
          <a:extLst>
            <a:ext uri="{FF2B5EF4-FFF2-40B4-BE49-F238E27FC236}">
              <a16:creationId xmlns:a16="http://schemas.microsoft.com/office/drawing/2014/main" id="{E0845A0C-FD68-4E2E-8E8B-9D63E292A1CD}"/>
            </a:ext>
          </a:extLst>
        </xdr:cNvPr>
        <xdr:cNvPicPr preferRelativeResize="0"/>
      </xdr:nvPicPr>
      <xdr:blipFill>
        <a:blip xmlns:r="http://schemas.openxmlformats.org/officeDocument/2006/relationships" r:embed="rId2" cstate="print"/>
        <a:stretch>
          <a:fillRect/>
        </a:stretch>
      </xdr:blipFill>
      <xdr:spPr>
        <a:xfrm>
          <a:off x="7379292" y="4062816"/>
          <a:ext cx="5400675" cy="5629275"/>
        </a:xfrm>
        <a:prstGeom prst="rect">
          <a:avLst/>
        </a:prstGeom>
        <a:noFill/>
      </xdr:spPr>
    </xdr:pic>
    <xdr:clientData fLocksWithSheet="0"/>
  </xdr:oneCellAnchor>
  <xdr:twoCellAnchor>
    <xdr:from>
      <xdr:col>8</xdr:col>
      <xdr:colOff>515028</xdr:colOff>
      <xdr:row>21</xdr:row>
      <xdr:rowOff>167847</xdr:rowOff>
    </xdr:from>
    <xdr:to>
      <xdr:col>13</xdr:col>
      <xdr:colOff>337576</xdr:colOff>
      <xdr:row>22</xdr:row>
      <xdr:rowOff>146972</xdr:rowOff>
    </xdr:to>
    <xdr:sp macro="" textlink="">
      <xdr:nvSpPr>
        <xdr:cNvPr id="8" name="Rectangle 7">
          <a:extLst>
            <a:ext uri="{FF2B5EF4-FFF2-40B4-BE49-F238E27FC236}">
              <a16:creationId xmlns:a16="http://schemas.microsoft.com/office/drawing/2014/main" id="{0E3D2B98-A8A2-6A02-1062-9A65FF83BDF5}"/>
            </a:ext>
          </a:extLst>
        </xdr:cNvPr>
        <xdr:cNvSpPr/>
      </xdr:nvSpPr>
      <xdr:spPr>
        <a:xfrm>
          <a:off x="7525428" y="4907487"/>
          <a:ext cx="4165948" cy="177245"/>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12</xdr:col>
      <xdr:colOff>596656</xdr:colOff>
      <xdr:row>17</xdr:row>
      <xdr:rowOff>121918</xdr:rowOff>
    </xdr:from>
    <xdr:to>
      <xdr:col>13</xdr:col>
      <xdr:colOff>348015</xdr:colOff>
      <xdr:row>22</xdr:row>
      <xdr:rowOff>146972</xdr:rowOff>
    </xdr:to>
    <xdr:sp macro="" textlink="">
      <xdr:nvSpPr>
        <xdr:cNvPr id="9" name="Rectangle 8">
          <a:extLst>
            <a:ext uri="{FF2B5EF4-FFF2-40B4-BE49-F238E27FC236}">
              <a16:creationId xmlns:a16="http://schemas.microsoft.com/office/drawing/2014/main" id="{2240EDC6-E55C-4B87-AB15-69C2934AC4B4}"/>
            </a:ext>
          </a:extLst>
        </xdr:cNvPr>
        <xdr:cNvSpPr/>
      </xdr:nvSpPr>
      <xdr:spPr>
        <a:xfrm>
          <a:off x="11081776" y="4069078"/>
          <a:ext cx="620039" cy="1015654"/>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159355</xdr:colOff>
      <xdr:row>1</xdr:row>
      <xdr:rowOff>24311</xdr:rowOff>
    </xdr:from>
    <xdr:ext cx="5400675" cy="5629275"/>
    <xdr:pic>
      <xdr:nvPicPr>
        <xdr:cNvPr id="2" name="image2.png" title="Image">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xfrm>
          <a:off x="3811379" y="219457"/>
          <a:ext cx="5400675" cy="5629275"/>
        </a:xfrm>
        <a:prstGeom prst="rect">
          <a:avLst/>
        </a:prstGeom>
        <a:noFill/>
      </xdr:spPr>
    </xdr:pic>
    <xdr:clientData fLocksWithSheet="0"/>
  </xdr:oneCellAnchor>
  <xdr:twoCellAnchor>
    <xdr:from>
      <xdr:col>3</xdr:col>
      <xdr:colOff>297366</xdr:colOff>
      <xdr:row>7</xdr:row>
      <xdr:rowOff>142293</xdr:rowOff>
    </xdr:from>
    <xdr:to>
      <xdr:col>9</xdr:col>
      <xdr:colOff>223025</xdr:colOff>
      <xdr:row>8</xdr:row>
      <xdr:rowOff>102219</xdr:rowOff>
    </xdr:to>
    <xdr:sp macro="" textlink="">
      <xdr:nvSpPr>
        <xdr:cNvPr id="3" name="Rectangle 2">
          <a:extLst>
            <a:ext uri="{FF2B5EF4-FFF2-40B4-BE49-F238E27FC236}">
              <a16:creationId xmlns:a16="http://schemas.microsoft.com/office/drawing/2014/main" id="{AC666D0E-757E-4F45-8950-FAA403902FE2}"/>
            </a:ext>
          </a:extLst>
        </xdr:cNvPr>
        <xdr:cNvSpPr/>
      </xdr:nvSpPr>
      <xdr:spPr>
        <a:xfrm>
          <a:off x="3949390" y="1508317"/>
          <a:ext cx="5110976" cy="155073"/>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8</xdr:col>
      <xdr:colOff>622609</xdr:colOff>
      <xdr:row>3</xdr:row>
      <xdr:rowOff>65049</xdr:rowOff>
    </xdr:from>
    <xdr:to>
      <xdr:col>9</xdr:col>
      <xdr:colOff>213731</xdr:colOff>
      <xdr:row>8</xdr:row>
      <xdr:rowOff>106014</xdr:rowOff>
    </xdr:to>
    <xdr:sp macro="" textlink="">
      <xdr:nvSpPr>
        <xdr:cNvPr id="4" name="Rectangle 3">
          <a:extLst>
            <a:ext uri="{FF2B5EF4-FFF2-40B4-BE49-F238E27FC236}">
              <a16:creationId xmlns:a16="http://schemas.microsoft.com/office/drawing/2014/main" id="{E20616BB-E1F5-4FE9-AFDB-1A4F00DC8B88}"/>
            </a:ext>
          </a:extLst>
        </xdr:cNvPr>
        <xdr:cNvSpPr/>
      </xdr:nvSpPr>
      <xdr:spPr>
        <a:xfrm>
          <a:off x="8595731" y="650488"/>
          <a:ext cx="455341" cy="1016697"/>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302228</xdr:colOff>
      <xdr:row>16</xdr:row>
      <xdr:rowOff>85671</xdr:rowOff>
    </xdr:from>
    <xdr:to>
      <xdr:col>9</xdr:col>
      <xdr:colOff>227887</xdr:colOff>
      <xdr:row>17</xdr:row>
      <xdr:rowOff>45598</xdr:rowOff>
    </xdr:to>
    <xdr:sp macro="" textlink="">
      <xdr:nvSpPr>
        <xdr:cNvPr id="5" name="Rectangle 4">
          <a:extLst>
            <a:ext uri="{FF2B5EF4-FFF2-40B4-BE49-F238E27FC236}">
              <a16:creationId xmlns:a16="http://schemas.microsoft.com/office/drawing/2014/main" id="{F1F525CC-061B-452B-AE97-F780336B7181}"/>
            </a:ext>
          </a:extLst>
        </xdr:cNvPr>
        <xdr:cNvSpPr/>
      </xdr:nvSpPr>
      <xdr:spPr>
        <a:xfrm>
          <a:off x="3955653" y="4187945"/>
          <a:ext cx="5123960" cy="158256"/>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8</xdr:col>
      <xdr:colOff>636764</xdr:colOff>
      <xdr:row>13</xdr:row>
      <xdr:rowOff>258183</xdr:rowOff>
    </xdr:from>
    <xdr:to>
      <xdr:col>9</xdr:col>
      <xdr:colOff>227886</xdr:colOff>
      <xdr:row>17</xdr:row>
      <xdr:rowOff>29661</xdr:rowOff>
    </xdr:to>
    <xdr:sp macro="" textlink="">
      <xdr:nvSpPr>
        <xdr:cNvPr id="6" name="Rectangle 5">
          <a:extLst>
            <a:ext uri="{FF2B5EF4-FFF2-40B4-BE49-F238E27FC236}">
              <a16:creationId xmlns:a16="http://schemas.microsoft.com/office/drawing/2014/main" id="{8C26B429-DEA9-4BF7-BC32-A86F625C1553}"/>
            </a:ext>
          </a:extLst>
        </xdr:cNvPr>
        <xdr:cNvSpPr/>
      </xdr:nvSpPr>
      <xdr:spPr>
        <a:xfrm>
          <a:off x="8622106" y="3306183"/>
          <a:ext cx="457506" cy="1024081"/>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oneCellAnchor>
    <xdr:from>
      <xdr:col>0</xdr:col>
      <xdr:colOff>111513</xdr:colOff>
      <xdr:row>19</xdr:row>
      <xdr:rowOff>130098</xdr:rowOff>
    </xdr:from>
    <xdr:ext cx="3456878" cy="357662"/>
    <xdr:sp macro="" textlink="">
      <xdr:nvSpPr>
        <xdr:cNvPr id="7" name="TextBox 6">
          <a:extLst>
            <a:ext uri="{FF2B5EF4-FFF2-40B4-BE49-F238E27FC236}">
              <a16:creationId xmlns:a16="http://schemas.microsoft.com/office/drawing/2014/main" id="{875CCAD1-7F03-4805-9ABB-2A48B648E283}"/>
            </a:ext>
          </a:extLst>
        </xdr:cNvPr>
        <xdr:cNvSpPr txBox="1"/>
      </xdr:nvSpPr>
      <xdr:spPr>
        <a:xfrm>
          <a:off x="111513" y="4767147"/>
          <a:ext cx="3456878" cy="357662"/>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900"/>
            <a:t>Artinya: gaji Bekasi cuma </a:t>
          </a:r>
          <a:r>
            <a:rPr lang="en-ID" sz="900" b="1"/>
            <a:t>0.79σ di atas biaya hidup rata-rata</a:t>
          </a:r>
          <a:r>
            <a:rPr lang="en-ID" sz="900" b="0"/>
            <a:t>,</a:t>
          </a:r>
          <a:r>
            <a:rPr lang="en-ID" sz="900" b="0" baseline="0"/>
            <a:t> sedangkan </a:t>
          </a:r>
          <a:r>
            <a:rPr lang="en-ID" sz="900"/>
            <a:t>gaji Tuban </a:t>
          </a:r>
          <a:r>
            <a:rPr lang="en-ID" sz="900" b="1"/>
            <a:t>2.59σ di atas biaya hidup rata-rata</a:t>
          </a:r>
          <a:endParaRPr lang="en-ID" sz="900"/>
        </a:p>
      </xdr:txBody>
    </xdr:sp>
    <xdr:clientData/>
  </xdr:oneCellAnchor>
  <xdr:oneCellAnchor>
    <xdr:from>
      <xdr:col>0</xdr:col>
      <xdr:colOff>143107</xdr:colOff>
      <xdr:row>26</xdr:row>
      <xdr:rowOff>105937</xdr:rowOff>
    </xdr:from>
    <xdr:ext cx="4199037" cy="1319015"/>
    <mc:AlternateContent xmlns:mc="http://schemas.openxmlformats.org/markup-compatibility/2006">
      <mc:Choice xmlns:a14="http://schemas.microsoft.com/office/drawing/2010/main" Requires="a14">
        <xdr:sp macro="" textlink="">
          <xdr:nvSpPr>
            <xdr:cNvPr id="8" name="TextBox 7">
              <a:extLst>
                <a:ext uri="{FF2B5EF4-FFF2-40B4-BE49-F238E27FC236}">
                  <a16:creationId xmlns:a16="http://schemas.microsoft.com/office/drawing/2014/main" id="{14B693A8-C92B-4B53-B7A8-53081429DBFD}"/>
                </a:ext>
              </a:extLst>
            </xdr:cNvPr>
            <xdr:cNvSpPr txBox="1"/>
          </xdr:nvSpPr>
          <xdr:spPr>
            <a:xfrm>
              <a:off x="143107" y="6109010"/>
              <a:ext cx="4199037" cy="1319015"/>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900"/>
                <a:t>ps:</a:t>
              </a:r>
            </a:p>
            <a:p>
              <a:r>
                <a:rPr lang="en-ID" sz="900"/>
                <a:t>Z-score besar mengartikan</a:t>
              </a:r>
              <a:r>
                <a:rPr lang="en-ID" sz="900" baseline="0"/>
                <a:t> gaji (x) &gt; rata2 biaya hidup (</a:t>
              </a:r>
              <a:r>
                <a:rPr lang="el-GR" sz="900" baseline="0"/>
                <a:t>μ)</a:t>
              </a:r>
              <a:r>
                <a:rPr lang="en-US" sz="900" baseline="0"/>
                <a:t>, semakin aman finansial.</a:t>
              </a:r>
            </a:p>
            <a:p>
              <a:endParaRPr lang="en-US" sz="900" baseline="0"/>
            </a:p>
            <a:p>
              <a:r>
                <a:rPr lang="en-US" sz="900" baseline="0"/>
                <a:t>Kalau z-score negatif, </a:t>
              </a:r>
              <a:r>
                <a:rPr lang="en-ID" sz="900"/>
                <a:t>misal:</a:t>
              </a:r>
            </a:p>
            <a:p>
              <a14:m>
                <m:oMathPara xmlns:m="http://schemas.openxmlformats.org/officeDocument/2006/math">
                  <m:oMathParaPr>
                    <m:jc m:val="centerGroup"/>
                  </m:oMathParaPr>
                  <m:oMath xmlns:m="http://schemas.openxmlformats.org/officeDocument/2006/math">
                    <m:r>
                      <a:rPr lang="en-ID" sz="1100" i="1">
                        <a:solidFill>
                          <a:schemeClr val="tx1"/>
                        </a:solidFill>
                        <a:latin typeface="+mn-lt"/>
                        <a:ea typeface="+mn-ea"/>
                        <a:cs typeface="+mn-cs"/>
                      </a:rPr>
                      <m:t>𝑧</m:t>
                    </m:r>
                    <m:r>
                      <a:rPr lang="en-ID" sz="1100" i="0">
                        <a:solidFill>
                          <a:schemeClr val="tx1"/>
                        </a:solidFill>
                        <a:latin typeface="+mn-lt"/>
                        <a:ea typeface="+mn-ea"/>
                        <a:cs typeface="+mn-cs"/>
                      </a:rPr>
                      <m:t>=−1</m:t>
                    </m:r>
                  </m:oMath>
                </m:oMathPara>
              </a14:m>
              <a:endParaRPr lang="en-ID" sz="900"/>
            </a:p>
            <a:p>
              <a:r>
                <a:rPr lang="en-ID" sz="900"/>
                <a:t>artinya:</a:t>
              </a:r>
            </a:p>
            <a:p>
              <a:r>
                <a:rPr lang="en-ID" sz="900"/>
                <a:t>gaji di bawah rata-rata biaya hidup, semakin tidak aman. </a:t>
              </a:r>
            </a:p>
            <a:p>
              <a:endParaRPr lang="en-ID" sz="900"/>
            </a:p>
          </xdr:txBody>
        </xdr:sp>
      </mc:Choice>
      <mc:Fallback>
        <xdr:sp macro="" textlink="">
          <xdr:nvSpPr>
            <xdr:cNvPr id="8" name="TextBox 7">
              <a:extLst>
                <a:ext uri="{FF2B5EF4-FFF2-40B4-BE49-F238E27FC236}">
                  <a16:creationId xmlns:a16="http://schemas.microsoft.com/office/drawing/2014/main" id="{14B693A8-C92B-4B53-B7A8-53081429DBFD}"/>
                </a:ext>
              </a:extLst>
            </xdr:cNvPr>
            <xdr:cNvSpPr txBox="1"/>
          </xdr:nvSpPr>
          <xdr:spPr>
            <a:xfrm>
              <a:off x="143107" y="6109010"/>
              <a:ext cx="4199037" cy="1319015"/>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900"/>
                <a:t>ps:</a:t>
              </a:r>
            </a:p>
            <a:p>
              <a:r>
                <a:rPr lang="en-ID" sz="900"/>
                <a:t>Z-score besar mengartikan</a:t>
              </a:r>
              <a:r>
                <a:rPr lang="en-ID" sz="900" baseline="0"/>
                <a:t> gaji (x) &gt; rata2 biaya hidup (</a:t>
              </a:r>
              <a:r>
                <a:rPr lang="el-GR" sz="900" baseline="0"/>
                <a:t>μ)</a:t>
              </a:r>
              <a:r>
                <a:rPr lang="en-US" sz="900" baseline="0"/>
                <a:t>, semakin aman finansial.</a:t>
              </a:r>
            </a:p>
            <a:p>
              <a:endParaRPr lang="en-US" sz="900" baseline="0"/>
            </a:p>
            <a:p>
              <a:r>
                <a:rPr lang="en-US" sz="900" baseline="0"/>
                <a:t>Kalau z-score negatif, </a:t>
              </a:r>
              <a:r>
                <a:rPr lang="en-ID" sz="900"/>
                <a:t>misal:</a:t>
              </a:r>
            </a:p>
            <a:p>
              <a:r>
                <a:rPr lang="en-ID" sz="1100" i="0">
                  <a:solidFill>
                    <a:schemeClr val="tx1"/>
                  </a:solidFill>
                  <a:latin typeface="+mn-lt"/>
                  <a:ea typeface="+mn-ea"/>
                  <a:cs typeface="+mn-cs"/>
                </a:rPr>
                <a:t>𝑧=−1</a:t>
              </a:r>
              <a:endParaRPr lang="en-ID" sz="900"/>
            </a:p>
            <a:p>
              <a:r>
                <a:rPr lang="en-ID" sz="900"/>
                <a:t>artinya:</a:t>
              </a:r>
            </a:p>
            <a:p>
              <a:r>
                <a:rPr lang="en-ID" sz="900"/>
                <a:t>gaji di bawah rata-rata biaya hidup, semakin tidak aman. </a:t>
              </a:r>
            </a:p>
            <a:p>
              <a:endParaRPr lang="en-ID" sz="900"/>
            </a:p>
          </xdr:txBody>
        </xdr:sp>
      </mc:Fallback>
    </mc:AlternateContent>
    <xdr:clientData/>
  </xdr:oneCellAnchor>
  <xdr:oneCellAnchor>
    <xdr:from>
      <xdr:col>0</xdr:col>
      <xdr:colOff>137532</xdr:colOff>
      <xdr:row>22</xdr:row>
      <xdr:rowOff>63191</xdr:rowOff>
    </xdr:from>
    <xdr:ext cx="3393688" cy="622991"/>
    <xdr:sp macro="" textlink="">
      <xdr:nvSpPr>
        <xdr:cNvPr id="9" name="TextBox 8">
          <a:extLst>
            <a:ext uri="{FF2B5EF4-FFF2-40B4-BE49-F238E27FC236}">
              <a16:creationId xmlns:a16="http://schemas.microsoft.com/office/drawing/2014/main" id="{AF9F0A85-C8A3-4DD1-93EC-C3A682241B17}"/>
            </a:ext>
          </a:extLst>
        </xdr:cNvPr>
        <xdr:cNvSpPr txBox="1"/>
      </xdr:nvSpPr>
      <xdr:spPr>
        <a:xfrm>
          <a:off x="137532" y="5285679"/>
          <a:ext cx="3393688" cy="622991"/>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900"/>
            <a:t>Kesimpulan:</a:t>
          </a:r>
        </a:p>
        <a:p>
          <a:r>
            <a:rPr lang="en-ID" sz="900"/>
            <a:t>Udin lebih baik ambil </a:t>
          </a:r>
          <a:r>
            <a:rPr lang="en-ID" sz="900" b="1"/>
            <a:t>Tuban</a:t>
          </a:r>
          <a:r>
            <a:rPr lang="en-ID" sz="900"/>
            <a:t>, karena walaupun nominal gaji lebih kecil, secara relatif terhadap biaya hidup lokal, offer itu jauh lebih menguntungkan.</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3</xdr:col>
      <xdr:colOff>842211</xdr:colOff>
      <xdr:row>14</xdr:row>
      <xdr:rowOff>8021</xdr:rowOff>
    </xdr:from>
    <xdr:ext cx="3284220" cy="2910990"/>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8A6E8791-E513-4F3B-A253-B2866201729A}"/>
                </a:ext>
              </a:extLst>
            </xdr:cNvPr>
            <xdr:cNvSpPr txBox="1"/>
          </xdr:nvSpPr>
          <xdr:spPr>
            <a:xfrm>
              <a:off x="3737811" y="2807368"/>
              <a:ext cx="3284220" cy="291099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900" b="1"/>
                <a:t>(Method 1 ) Direct</a:t>
              </a:r>
              <a:r>
                <a:rPr lang="en-ID" sz="900" b="1" baseline="0"/>
                <a:t> Percentile</a:t>
              </a:r>
            </a:p>
            <a:p>
              <a:endParaRPr lang="en-ID" sz="900" baseline="0"/>
            </a:p>
            <a:p>
              <a:pPr marL="0" marR="0" lvl="0" indent="0" defTabSz="914400" eaLnBrk="1" fontAlgn="auto" latinLnBrk="0" hangingPunct="1">
                <a:lnSpc>
                  <a:spcPct val="100000"/>
                </a:lnSpc>
                <a:spcBef>
                  <a:spcPts val="0"/>
                </a:spcBef>
                <a:spcAft>
                  <a:spcPts val="0"/>
                </a:spcAft>
                <a:buClrTx/>
                <a:buSzTx/>
                <a:buFontTx/>
                <a:buNone/>
                <a:tabLst/>
                <a:defRPr/>
              </a:pPr>
              <a:r>
                <a:rPr lang="en-ID" sz="900">
                  <a:solidFill>
                    <a:schemeClr val="tx1"/>
                  </a:solidFill>
                  <a:effectLst/>
                  <a:latin typeface="+mn-lt"/>
                  <a:ea typeface="+mn-ea"/>
                  <a:cs typeface="+mn-cs"/>
                </a:rPr>
                <a:t>Because the dataset contains actual transaction durations, the most appropriate way is to calculate the </a:t>
              </a:r>
              <a:r>
                <a:rPr lang="en-ID" sz="900" b="1">
                  <a:solidFill>
                    <a:schemeClr val="tx1"/>
                  </a:solidFill>
                  <a:effectLst/>
                  <a:latin typeface="+mn-lt"/>
                  <a:ea typeface="+mn-ea"/>
                  <a:cs typeface="+mn-cs"/>
                </a:rPr>
                <a:t>90th percentile directly</a:t>
              </a:r>
              <a:r>
                <a:rPr lang="en-ID" sz="900">
                  <a:solidFill>
                    <a:schemeClr val="tx1"/>
                  </a:solidFill>
                  <a:effectLst/>
                  <a:latin typeface="+mn-lt"/>
                  <a:ea typeface="+mn-ea"/>
                  <a:cs typeface="+mn-cs"/>
                </a:rPr>
                <a:t>.</a:t>
              </a:r>
              <a:endParaRPr lang="en-ID" sz="900">
                <a:effectLst/>
              </a:endParaRPr>
            </a:p>
            <a:p>
              <a:r>
                <a:rPr lang="en-ID" sz="900" baseline="0"/>
                <a:t> </a:t>
              </a:r>
            </a:p>
            <a:p>
              <a:r>
                <a:rPr lang="en-ID" sz="900"/>
                <a:t>Step:</a:t>
              </a:r>
            </a:p>
            <a:p>
              <a:r>
                <a:rPr lang="en-ID" sz="900" b="1"/>
                <a:t>Sort all 50 transactions from smallest to largest</a:t>
              </a:r>
              <a:r>
                <a:rPr lang="en-ID" sz="900"/>
                <a:t>.</a:t>
              </a:r>
            </a:p>
            <a:p>
              <a:endParaRPr lang="en-ID" sz="900"/>
            </a:p>
            <a:p>
              <a:r>
                <a:rPr lang="en-ID" sz="900"/>
                <a:t>P90 position:  	P90 = 0.9 × 50 = 45</a:t>
              </a:r>
            </a:p>
            <a:p>
              <a:endParaRPr lang="en-ID" sz="900"/>
            </a:p>
            <a:p>
              <a:r>
                <a:rPr lang="en-ID" sz="900"/>
                <a:t>So we look at the </a:t>
              </a:r>
              <a:r>
                <a:rPr lang="en-ID" sz="900" b="1"/>
                <a:t>45th observation</a:t>
              </a:r>
              <a:r>
                <a:rPr lang="en-ID" sz="900"/>
                <a:t>.</a:t>
              </a:r>
            </a:p>
            <a:p>
              <a:endParaRPr lang="en-ID" sz="900"/>
            </a:p>
            <a:p>
              <a:r>
                <a:rPr lang="en-ID" sz="900" b="1"/>
                <a:t>45th observation the value is 10 mins</a:t>
              </a:r>
            </a:p>
            <a:p>
              <a:endParaRPr lang="en-ID" sz="900" b="1"/>
            </a:p>
            <a:p>
              <a:r>
                <a:rPr lang="en-ID" sz="900" b="0"/>
                <a:t>Thus:</a:t>
              </a:r>
              <a:r>
                <a:rPr lang="en-ID" sz="900" b="0" baseline="0"/>
                <a:t> </a:t>
              </a:r>
              <a:r>
                <a:rPr lang="en-ID" sz="900"/>
                <a:t>P90 = 10 mins</a:t>
              </a:r>
            </a:p>
            <a:p>
              <a:r>
                <a:rPr lang="en-ID" sz="900"/>
                <a:t>Target SLA</a:t>
              </a:r>
              <a:r>
                <a:rPr lang="en-ID" sz="900" baseline="0"/>
                <a:t> =</a:t>
              </a:r>
              <a:r>
                <a:rPr lang="en-ID" sz="900"/>
                <a:t> P90 ≤ 5</a:t>
              </a:r>
              <a:endParaRPr lang="en-ID" sz="900" b="0"/>
            </a:p>
            <a:p>
              <a:r>
                <a:rPr lang="en-ID" sz="900"/>
                <a:t>Since:</a:t>
              </a:r>
            </a:p>
            <a:p>
              <a14:m>
                <m:oMathPara xmlns:m="http://schemas.openxmlformats.org/officeDocument/2006/math">
                  <m:oMathParaPr>
                    <m:jc m:val="centerGroup"/>
                  </m:oMathParaPr>
                  <m:oMath xmlns:m="http://schemas.openxmlformats.org/officeDocument/2006/math">
                    <m:r>
                      <a:rPr lang="en-ID" sz="1100">
                        <a:solidFill>
                          <a:schemeClr val="tx1"/>
                        </a:solidFill>
                        <a:latin typeface="+mn-lt"/>
                        <a:ea typeface="+mn-ea"/>
                        <a:cs typeface="+mn-cs"/>
                      </a:rPr>
                      <m:t>10</m:t>
                    </m:r>
                    <m:r>
                      <a:rPr lang="en-US" sz="1100" b="0" i="0">
                        <a:solidFill>
                          <a:schemeClr val="tx1"/>
                        </a:solidFill>
                        <a:latin typeface="Cambria Math" panose="02040503050406030204" pitchFamily="18" charset="0"/>
                        <a:ea typeface="+mn-ea"/>
                        <a:cs typeface="+mn-cs"/>
                      </a:rPr>
                      <m:t>&gt;</m:t>
                    </m:r>
                    <m:r>
                      <a:rPr lang="en-ID" sz="1100" i="0">
                        <a:solidFill>
                          <a:schemeClr val="tx1"/>
                        </a:solidFill>
                        <a:latin typeface="+mn-lt"/>
                        <a:ea typeface="+mn-ea"/>
                        <a:cs typeface="+mn-cs"/>
                      </a:rPr>
                      <m:t>5</m:t>
                    </m:r>
                  </m:oMath>
                </m:oMathPara>
              </a14:m>
              <a:endParaRPr lang="en-ID" sz="900"/>
            </a:p>
            <a:p>
              <a:endParaRPr lang="en-ID" sz="900"/>
            </a:p>
            <a:p>
              <a:r>
                <a:rPr lang="en-ID" sz="900"/>
                <a:t>The company </a:t>
              </a:r>
              <a:r>
                <a:rPr lang="en-ID" sz="900" b="1"/>
                <a:t>did not achieve</a:t>
              </a:r>
              <a:r>
                <a:rPr lang="en-ID" sz="900"/>
                <a:t> the P90 SLA.</a:t>
              </a:r>
            </a:p>
          </xdr:txBody>
        </xdr:sp>
      </mc:Choice>
      <mc:Fallback>
        <xdr:sp macro="" textlink="">
          <xdr:nvSpPr>
            <xdr:cNvPr id="2" name="TextBox 1">
              <a:extLst>
                <a:ext uri="{FF2B5EF4-FFF2-40B4-BE49-F238E27FC236}">
                  <a16:creationId xmlns:a16="http://schemas.microsoft.com/office/drawing/2014/main" id="{8A6E8791-E513-4F3B-A253-B2866201729A}"/>
                </a:ext>
              </a:extLst>
            </xdr:cNvPr>
            <xdr:cNvSpPr txBox="1"/>
          </xdr:nvSpPr>
          <xdr:spPr>
            <a:xfrm>
              <a:off x="3737811" y="2807368"/>
              <a:ext cx="3284220" cy="291099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900" b="1"/>
                <a:t>(Method 1 ) Direct</a:t>
              </a:r>
              <a:r>
                <a:rPr lang="en-ID" sz="900" b="1" baseline="0"/>
                <a:t> Percentile</a:t>
              </a:r>
            </a:p>
            <a:p>
              <a:endParaRPr lang="en-ID" sz="900" baseline="0"/>
            </a:p>
            <a:p>
              <a:pPr marL="0" marR="0" lvl="0" indent="0" defTabSz="914400" eaLnBrk="1" fontAlgn="auto" latinLnBrk="0" hangingPunct="1">
                <a:lnSpc>
                  <a:spcPct val="100000"/>
                </a:lnSpc>
                <a:spcBef>
                  <a:spcPts val="0"/>
                </a:spcBef>
                <a:spcAft>
                  <a:spcPts val="0"/>
                </a:spcAft>
                <a:buClrTx/>
                <a:buSzTx/>
                <a:buFontTx/>
                <a:buNone/>
                <a:tabLst/>
                <a:defRPr/>
              </a:pPr>
              <a:r>
                <a:rPr lang="en-ID" sz="900">
                  <a:solidFill>
                    <a:schemeClr val="tx1"/>
                  </a:solidFill>
                  <a:effectLst/>
                  <a:latin typeface="+mn-lt"/>
                  <a:ea typeface="+mn-ea"/>
                  <a:cs typeface="+mn-cs"/>
                </a:rPr>
                <a:t>Because the dataset contains actual transaction durations, the most appropriate way is to calculate the </a:t>
              </a:r>
              <a:r>
                <a:rPr lang="en-ID" sz="900" b="1">
                  <a:solidFill>
                    <a:schemeClr val="tx1"/>
                  </a:solidFill>
                  <a:effectLst/>
                  <a:latin typeface="+mn-lt"/>
                  <a:ea typeface="+mn-ea"/>
                  <a:cs typeface="+mn-cs"/>
                </a:rPr>
                <a:t>90th percentile directly</a:t>
              </a:r>
              <a:r>
                <a:rPr lang="en-ID" sz="900">
                  <a:solidFill>
                    <a:schemeClr val="tx1"/>
                  </a:solidFill>
                  <a:effectLst/>
                  <a:latin typeface="+mn-lt"/>
                  <a:ea typeface="+mn-ea"/>
                  <a:cs typeface="+mn-cs"/>
                </a:rPr>
                <a:t>.</a:t>
              </a:r>
              <a:endParaRPr lang="en-ID" sz="900">
                <a:effectLst/>
              </a:endParaRPr>
            </a:p>
            <a:p>
              <a:r>
                <a:rPr lang="en-ID" sz="900" baseline="0"/>
                <a:t> </a:t>
              </a:r>
            </a:p>
            <a:p>
              <a:r>
                <a:rPr lang="en-ID" sz="900"/>
                <a:t>Step:</a:t>
              </a:r>
            </a:p>
            <a:p>
              <a:r>
                <a:rPr lang="en-ID" sz="900" b="1"/>
                <a:t>Sort all 50 transactions from smallest to largest</a:t>
              </a:r>
              <a:r>
                <a:rPr lang="en-ID" sz="900"/>
                <a:t>.</a:t>
              </a:r>
            </a:p>
            <a:p>
              <a:endParaRPr lang="en-ID" sz="900"/>
            </a:p>
            <a:p>
              <a:r>
                <a:rPr lang="en-ID" sz="900"/>
                <a:t>P90 position:  	P90 = 0.9 × 50 = 45</a:t>
              </a:r>
            </a:p>
            <a:p>
              <a:endParaRPr lang="en-ID" sz="900"/>
            </a:p>
            <a:p>
              <a:r>
                <a:rPr lang="en-ID" sz="900"/>
                <a:t>So we look at the </a:t>
              </a:r>
              <a:r>
                <a:rPr lang="en-ID" sz="900" b="1"/>
                <a:t>45th observation</a:t>
              </a:r>
              <a:r>
                <a:rPr lang="en-ID" sz="900"/>
                <a:t>.</a:t>
              </a:r>
            </a:p>
            <a:p>
              <a:endParaRPr lang="en-ID" sz="900"/>
            </a:p>
            <a:p>
              <a:r>
                <a:rPr lang="en-ID" sz="900" b="1"/>
                <a:t>45th observation the value is 10 mins</a:t>
              </a:r>
            </a:p>
            <a:p>
              <a:endParaRPr lang="en-ID" sz="900" b="1"/>
            </a:p>
            <a:p>
              <a:r>
                <a:rPr lang="en-ID" sz="900" b="0"/>
                <a:t>Thus:</a:t>
              </a:r>
              <a:r>
                <a:rPr lang="en-ID" sz="900" b="0" baseline="0"/>
                <a:t> </a:t>
              </a:r>
              <a:r>
                <a:rPr lang="en-ID" sz="900"/>
                <a:t>P90 = 10 mins</a:t>
              </a:r>
            </a:p>
            <a:p>
              <a:r>
                <a:rPr lang="en-ID" sz="900"/>
                <a:t>Target SLA</a:t>
              </a:r>
              <a:r>
                <a:rPr lang="en-ID" sz="900" baseline="0"/>
                <a:t> =</a:t>
              </a:r>
              <a:r>
                <a:rPr lang="en-ID" sz="900"/>
                <a:t> P90 ≤ 5</a:t>
              </a:r>
              <a:endParaRPr lang="en-ID" sz="900" b="0"/>
            </a:p>
            <a:p>
              <a:r>
                <a:rPr lang="en-ID" sz="900"/>
                <a:t>Since:</a:t>
              </a:r>
            </a:p>
            <a:p>
              <a:r>
                <a:rPr lang="en-ID" sz="1100" i="0">
                  <a:solidFill>
                    <a:schemeClr val="tx1"/>
                  </a:solidFill>
                  <a:latin typeface="+mn-lt"/>
                  <a:ea typeface="+mn-ea"/>
                  <a:cs typeface="+mn-cs"/>
                </a:rPr>
                <a:t>10</a:t>
              </a:r>
              <a:r>
                <a:rPr lang="en-US" sz="1100" b="0" i="0">
                  <a:solidFill>
                    <a:schemeClr val="tx1"/>
                  </a:solidFill>
                  <a:latin typeface="Cambria Math" panose="02040503050406030204" pitchFamily="18" charset="0"/>
                  <a:ea typeface="+mn-ea"/>
                  <a:cs typeface="+mn-cs"/>
                </a:rPr>
                <a:t>&gt;</a:t>
              </a:r>
              <a:r>
                <a:rPr lang="en-ID" sz="1100" i="0">
                  <a:solidFill>
                    <a:schemeClr val="tx1"/>
                  </a:solidFill>
                  <a:latin typeface="+mn-lt"/>
                  <a:ea typeface="+mn-ea"/>
                  <a:cs typeface="+mn-cs"/>
                </a:rPr>
                <a:t>5</a:t>
              </a:r>
              <a:endParaRPr lang="en-ID" sz="900"/>
            </a:p>
            <a:p>
              <a:endParaRPr lang="en-ID" sz="900"/>
            </a:p>
            <a:p>
              <a:r>
                <a:rPr lang="en-ID" sz="900"/>
                <a:t>The company </a:t>
              </a:r>
              <a:r>
                <a:rPr lang="en-ID" sz="900" b="1"/>
                <a:t>did not achieve</a:t>
              </a:r>
              <a:r>
                <a:rPr lang="en-ID" sz="900"/>
                <a:t> the P90 SLA.</a:t>
              </a:r>
            </a:p>
          </xdr:txBody>
        </xdr:sp>
      </mc:Fallback>
    </mc:AlternateContent>
    <xdr:clientData/>
  </xdr:oneCellAnchor>
  <xdr:oneCellAnchor>
    <xdr:from>
      <xdr:col>7</xdr:col>
      <xdr:colOff>858252</xdr:colOff>
      <xdr:row>14</xdr:row>
      <xdr:rowOff>120316</xdr:rowOff>
    </xdr:from>
    <xdr:ext cx="3284220" cy="622991"/>
    <xdr:sp macro="" textlink="">
      <xdr:nvSpPr>
        <xdr:cNvPr id="4" name="TextBox 3">
          <a:extLst>
            <a:ext uri="{FF2B5EF4-FFF2-40B4-BE49-F238E27FC236}">
              <a16:creationId xmlns:a16="http://schemas.microsoft.com/office/drawing/2014/main" id="{D2EE5C31-40BF-4410-9818-24D22417FF2B}"/>
            </a:ext>
          </a:extLst>
        </xdr:cNvPr>
        <xdr:cNvSpPr txBox="1"/>
      </xdr:nvSpPr>
      <xdr:spPr>
        <a:xfrm>
          <a:off x="7218947" y="2919663"/>
          <a:ext cx="3284220" cy="622991"/>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900" b="1"/>
            <a:t>(Method 2 ) Normal approximation (z-score)</a:t>
          </a:r>
        </a:p>
        <a:p>
          <a:endParaRPr lang="en-ID" sz="900" baseline="0"/>
        </a:p>
        <a:p>
          <a:pPr marL="0" marR="0" lvl="0" indent="0" defTabSz="914400" eaLnBrk="1" fontAlgn="auto" latinLnBrk="0" hangingPunct="1">
            <a:lnSpc>
              <a:spcPct val="100000"/>
            </a:lnSpc>
            <a:spcBef>
              <a:spcPts val="0"/>
            </a:spcBef>
            <a:spcAft>
              <a:spcPts val="0"/>
            </a:spcAft>
            <a:buClrTx/>
            <a:buSzTx/>
            <a:buFontTx/>
            <a:buNone/>
            <a:tabLst/>
            <a:defRPr/>
          </a:pPr>
          <a:r>
            <a:rPr lang="en-ID" sz="900"/>
            <a:t>Assuming the data is normally distributed:</a:t>
          </a:r>
        </a:p>
        <a:p>
          <a:pPr marL="0" marR="0" lvl="0" indent="0" defTabSz="914400" eaLnBrk="1" fontAlgn="auto" latinLnBrk="0" hangingPunct="1">
            <a:lnSpc>
              <a:spcPct val="100000"/>
            </a:lnSpc>
            <a:spcBef>
              <a:spcPts val="0"/>
            </a:spcBef>
            <a:spcAft>
              <a:spcPts val="0"/>
            </a:spcAft>
            <a:buClrTx/>
            <a:buSzTx/>
            <a:buFontTx/>
            <a:buNone/>
            <a:tabLst/>
            <a:defRPr/>
          </a:pPr>
          <a:endParaRPr lang="en-ID" sz="900"/>
        </a:p>
      </xdr:txBody>
    </xdr:sp>
    <xdr:clientData/>
  </xdr:oneCellAnchor>
  <xdr:twoCellAnchor editAs="oneCell">
    <xdr:from>
      <xdr:col>15</xdr:col>
      <xdr:colOff>424227</xdr:colOff>
      <xdr:row>1</xdr:row>
      <xdr:rowOff>53811</xdr:rowOff>
    </xdr:from>
    <xdr:to>
      <xdr:col>27</xdr:col>
      <xdr:colOff>393577</xdr:colOff>
      <xdr:row>29</xdr:row>
      <xdr:rowOff>138478</xdr:rowOff>
    </xdr:to>
    <xdr:pic>
      <xdr:nvPicPr>
        <xdr:cNvPr id="6" name="Picture 5" descr="Left Z-score Table">
          <a:extLst>
            <a:ext uri="{FF2B5EF4-FFF2-40B4-BE49-F238E27FC236}">
              <a16:creationId xmlns:a16="http://schemas.microsoft.com/office/drawing/2014/main" id="{D8F58403-AF11-4C5F-B88F-DC9314903BE6}"/>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794" t="6257" r="2332" b="6367"/>
        <a:stretch>
          <a:fillRect/>
        </a:stretch>
      </xdr:blipFill>
      <xdr:spPr bwMode="auto">
        <a:xfrm>
          <a:off x="13713787" y="242563"/>
          <a:ext cx="10371698" cy="556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501040</xdr:colOff>
      <xdr:row>31</xdr:row>
      <xdr:rowOff>146138</xdr:rowOff>
    </xdr:from>
    <xdr:to>
      <xdr:col>27</xdr:col>
      <xdr:colOff>424323</xdr:colOff>
      <xdr:row>59</xdr:row>
      <xdr:rowOff>167014</xdr:rowOff>
    </xdr:to>
    <xdr:pic>
      <xdr:nvPicPr>
        <xdr:cNvPr id="7" name="Picture 6" descr="Right Z-score Table">
          <a:extLst>
            <a:ext uri="{FF2B5EF4-FFF2-40B4-BE49-F238E27FC236}">
              <a16:creationId xmlns:a16="http://schemas.microsoft.com/office/drawing/2014/main" id="{4A03796C-E06D-3086-CAD9-6F507CCAA441}"/>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7502" t="6929" r="2772" b="7152"/>
        <a:stretch>
          <a:fillRect/>
        </a:stretch>
      </xdr:blipFill>
      <xdr:spPr bwMode="auto">
        <a:xfrm>
          <a:off x="13778629" y="6283891"/>
          <a:ext cx="10319886" cy="55740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531100</xdr:colOff>
      <xdr:row>26</xdr:row>
      <xdr:rowOff>11922</xdr:rowOff>
    </xdr:from>
    <xdr:to>
      <xdr:col>22</xdr:col>
      <xdr:colOff>118844</xdr:colOff>
      <xdr:row>26</xdr:row>
      <xdr:rowOff>167780</xdr:rowOff>
    </xdr:to>
    <xdr:sp macro="" textlink="">
      <xdr:nvSpPr>
        <xdr:cNvPr id="8" name="Rectangle 7">
          <a:extLst>
            <a:ext uri="{FF2B5EF4-FFF2-40B4-BE49-F238E27FC236}">
              <a16:creationId xmlns:a16="http://schemas.microsoft.com/office/drawing/2014/main" id="{64F5E094-1DE8-411A-85F0-2274FD78FFFB}"/>
            </a:ext>
          </a:extLst>
        </xdr:cNvPr>
        <xdr:cNvSpPr/>
      </xdr:nvSpPr>
      <xdr:spPr>
        <a:xfrm>
          <a:off x="13820660" y="5094252"/>
          <a:ext cx="5655780" cy="155858"/>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21</xdr:col>
      <xdr:colOff>352910</xdr:colOff>
      <xdr:row>1</xdr:row>
      <xdr:rowOff>174771</xdr:rowOff>
    </xdr:from>
    <xdr:to>
      <xdr:col>22</xdr:col>
      <xdr:colOff>104863</xdr:colOff>
      <xdr:row>26</xdr:row>
      <xdr:rowOff>168223</xdr:rowOff>
    </xdr:to>
    <xdr:sp macro="" textlink="">
      <xdr:nvSpPr>
        <xdr:cNvPr id="9" name="Rectangle 8">
          <a:extLst>
            <a:ext uri="{FF2B5EF4-FFF2-40B4-BE49-F238E27FC236}">
              <a16:creationId xmlns:a16="http://schemas.microsoft.com/office/drawing/2014/main" id="{0039E361-280F-40C5-9581-76761E6D775F}"/>
            </a:ext>
          </a:extLst>
        </xdr:cNvPr>
        <xdr:cNvSpPr/>
      </xdr:nvSpPr>
      <xdr:spPr>
        <a:xfrm>
          <a:off x="18843644" y="363523"/>
          <a:ext cx="618815" cy="488703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oneCellAnchor>
    <xdr:from>
      <xdr:col>7</xdr:col>
      <xdr:colOff>855945</xdr:colOff>
      <xdr:row>24</xdr:row>
      <xdr:rowOff>20877</xdr:rowOff>
    </xdr:from>
    <xdr:ext cx="3284220" cy="224998"/>
    <xdr:sp macro="" textlink="">
      <xdr:nvSpPr>
        <xdr:cNvPr id="10" name="TextBox 9">
          <a:extLst>
            <a:ext uri="{FF2B5EF4-FFF2-40B4-BE49-F238E27FC236}">
              <a16:creationId xmlns:a16="http://schemas.microsoft.com/office/drawing/2014/main" id="{0A6A976D-14E9-443A-A82C-B172C2E0F2F3}"/>
            </a:ext>
          </a:extLst>
        </xdr:cNvPr>
        <xdr:cNvSpPr txBox="1"/>
      </xdr:nvSpPr>
      <xdr:spPr>
        <a:xfrm>
          <a:off x="7202466" y="4770329"/>
          <a:ext cx="3284220" cy="224998"/>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900" b="1"/>
            <a:t>Since: 36% &lt; 90% </a:t>
          </a:r>
          <a:r>
            <a:rPr lang="en-ID" sz="900"/>
            <a:t>The company </a:t>
          </a:r>
          <a:r>
            <a:rPr lang="en-ID" sz="900" b="1"/>
            <a:t>did not achieve</a:t>
          </a:r>
          <a:r>
            <a:rPr lang="en-ID" sz="900"/>
            <a:t> the SLA.</a:t>
          </a:r>
          <a:endParaRPr lang="en-ID" sz="900" b="1"/>
        </a:p>
      </xdr:txBody>
    </xdr:sp>
    <xdr:clientData/>
  </xdr:oneCellAnchor>
  <xdr:oneCellAnchor>
    <xdr:from>
      <xdr:col>5</xdr:col>
      <xdr:colOff>532878</xdr:colOff>
      <xdr:row>29</xdr:row>
      <xdr:rowOff>70406</xdr:rowOff>
    </xdr:from>
    <xdr:ext cx="4242413" cy="357662"/>
    <xdr:sp macro="" textlink="">
      <xdr:nvSpPr>
        <xdr:cNvPr id="11" name="TextBox 10">
          <a:extLst>
            <a:ext uri="{FF2B5EF4-FFF2-40B4-BE49-F238E27FC236}">
              <a16:creationId xmlns:a16="http://schemas.microsoft.com/office/drawing/2014/main" id="{9FEA65AF-ED4D-465F-814C-0D53BB8CBDED}"/>
            </a:ext>
          </a:extLst>
        </xdr:cNvPr>
        <xdr:cNvSpPr txBox="1"/>
      </xdr:nvSpPr>
      <xdr:spPr>
        <a:xfrm>
          <a:off x="5156833" y="5837361"/>
          <a:ext cx="4242413" cy="357662"/>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900"/>
            <a:t>Ps: Direct percentile is preferred because raw transaction data is available, while z-score is only an approximation under normality assumption.</a:t>
          </a:r>
          <a:endParaRPr lang="en-ID" sz="900" b="0"/>
        </a:p>
      </xdr:txBody>
    </xdr:sp>
    <xdr:clientData/>
  </xdr:oneCellAnchor>
  <xdr:oneCellAnchor>
    <xdr:from>
      <xdr:col>4</xdr:col>
      <xdr:colOff>1212</xdr:colOff>
      <xdr:row>31</xdr:row>
      <xdr:rowOff>196829</xdr:rowOff>
    </xdr:from>
    <xdr:ext cx="4242413" cy="755656"/>
    <xdr:sp macro="" textlink="">
      <xdr:nvSpPr>
        <xdr:cNvPr id="13" name="TextBox 12">
          <a:extLst>
            <a:ext uri="{FF2B5EF4-FFF2-40B4-BE49-F238E27FC236}">
              <a16:creationId xmlns:a16="http://schemas.microsoft.com/office/drawing/2014/main" id="{D281E8A0-3E16-402A-841A-77D929EB6085}"/>
            </a:ext>
          </a:extLst>
        </xdr:cNvPr>
        <xdr:cNvSpPr txBox="1"/>
      </xdr:nvSpPr>
      <xdr:spPr>
        <a:xfrm>
          <a:off x="3759257" y="6362102"/>
          <a:ext cx="4242413" cy="755656"/>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900" b="0"/>
            <a:t>I recommend the product team:</a:t>
          </a:r>
        </a:p>
        <a:p>
          <a:r>
            <a:rPr lang="en-ID" sz="900" b="0"/>
            <a:t>1. Analyze bottlenecks in transaction flow. </a:t>
          </a:r>
        </a:p>
        <a:p>
          <a:r>
            <a:rPr lang="en-ID" sz="900" b="0"/>
            <a:t>2. Identify slow transaction segments (large amount, interbank, peak hours). </a:t>
          </a:r>
        </a:p>
        <a:p>
          <a:r>
            <a:rPr lang="en-ID" sz="900" b="0"/>
            <a:t>3. Optimize backend processing to reduce latency. </a:t>
          </a:r>
        </a:p>
        <a:p>
          <a:r>
            <a:rPr lang="en-ID" sz="900" b="0"/>
            <a:t>4. Monitor P90 and P95 regularly instead of relying only on average SLA. </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4</xdr:col>
      <xdr:colOff>114300</xdr:colOff>
      <xdr:row>8</xdr:row>
      <xdr:rowOff>76200</xdr:rowOff>
    </xdr:from>
    <xdr:ext cx="4686300" cy="248602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3</xdr:col>
      <xdr:colOff>209550</xdr:colOff>
      <xdr:row>0</xdr:row>
      <xdr:rowOff>200025</xdr:rowOff>
    </xdr:from>
    <xdr:ext cx="5400675" cy="5629275"/>
    <xdr:pic>
      <xdr:nvPicPr>
        <xdr:cNvPr id="2" name="image2.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wHt8aBZoqNS9tZ69xDb1WRLDOLNAtxL6-Na42rPW7kk/edit?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000"/>
  <sheetViews>
    <sheetView showGridLines="0" tabSelected="1" workbookViewId="0">
      <selection activeCell="E24" sqref="E24"/>
    </sheetView>
  </sheetViews>
  <sheetFormatPr defaultColWidth="12.6640625" defaultRowHeight="15" customHeight="1" x14ac:dyDescent="0.25"/>
  <sheetData>
    <row r="1" spans="1:13" ht="15.75" customHeight="1" x14ac:dyDescent="0.25">
      <c r="A1" s="1"/>
      <c r="B1" s="1"/>
      <c r="C1" s="2"/>
      <c r="D1" s="2"/>
      <c r="E1" s="2"/>
      <c r="F1" s="2"/>
      <c r="G1" s="2"/>
      <c r="H1" s="2"/>
      <c r="I1" s="2"/>
      <c r="J1" s="2"/>
    </row>
    <row r="2" spans="1:13" ht="15.75" customHeight="1" x14ac:dyDescent="0.25">
      <c r="A2" s="3"/>
      <c r="B2" s="4"/>
      <c r="C2" s="2"/>
      <c r="D2" s="5"/>
      <c r="E2" s="2"/>
      <c r="F2" s="2"/>
      <c r="G2" s="2"/>
      <c r="H2" s="2"/>
      <c r="I2" s="2"/>
      <c r="J2" s="2"/>
    </row>
    <row r="3" spans="1:13" ht="15.75" customHeight="1" x14ac:dyDescent="0.25">
      <c r="A3" s="3"/>
      <c r="B3" s="4"/>
      <c r="C3" s="2"/>
      <c r="D3" s="4"/>
      <c r="E3" s="2"/>
      <c r="F3" s="2"/>
      <c r="G3" s="2"/>
      <c r="H3" s="2"/>
      <c r="I3" s="2"/>
      <c r="J3" s="2"/>
    </row>
    <row r="4" spans="1:13" ht="15.75" customHeight="1" x14ac:dyDescent="0.25">
      <c r="A4" s="3"/>
      <c r="B4" s="4"/>
      <c r="C4" s="2"/>
      <c r="D4" s="4"/>
      <c r="E4" s="2"/>
      <c r="F4" s="2"/>
      <c r="G4" s="47" t="s">
        <v>0</v>
      </c>
      <c r="H4" s="46"/>
      <c r="I4" s="46"/>
      <c r="J4" s="46"/>
      <c r="K4" s="46"/>
      <c r="L4" s="46"/>
      <c r="M4" s="46"/>
    </row>
    <row r="5" spans="1:13" ht="15.75" customHeight="1" x14ac:dyDescent="0.25">
      <c r="A5" s="3"/>
      <c r="B5" s="4"/>
      <c r="C5" s="2"/>
      <c r="D5" s="2"/>
      <c r="E5" s="2"/>
      <c r="F5" s="2"/>
      <c r="G5" s="46"/>
      <c r="H5" s="46"/>
      <c r="I5" s="46"/>
      <c r="J5" s="46"/>
      <c r="K5" s="46"/>
      <c r="L5" s="46"/>
      <c r="M5" s="46"/>
    </row>
    <row r="6" spans="1:13" ht="15.75" customHeight="1" x14ac:dyDescent="0.25">
      <c r="A6" s="3"/>
      <c r="B6" s="4"/>
      <c r="C6" s="2"/>
      <c r="D6" s="5"/>
      <c r="E6" s="2"/>
      <c r="F6" s="2"/>
      <c r="G6" s="46"/>
      <c r="H6" s="46"/>
      <c r="I6" s="46"/>
      <c r="J6" s="46"/>
      <c r="K6" s="46"/>
      <c r="L6" s="46"/>
      <c r="M6" s="46"/>
    </row>
    <row r="7" spans="1:13" ht="15.75" customHeight="1" x14ac:dyDescent="0.25">
      <c r="A7" s="3"/>
      <c r="B7" s="4"/>
      <c r="C7" s="2"/>
      <c r="D7" s="4"/>
      <c r="E7" s="2"/>
      <c r="F7" s="2"/>
      <c r="G7" s="46"/>
      <c r="H7" s="46"/>
      <c r="I7" s="46"/>
      <c r="J7" s="46"/>
      <c r="K7" s="46"/>
      <c r="L7" s="46"/>
      <c r="M7" s="46"/>
    </row>
    <row r="8" spans="1:13" ht="15.75" customHeight="1" x14ac:dyDescent="0.25">
      <c r="A8" s="3"/>
      <c r="B8" s="4"/>
      <c r="C8" s="2"/>
      <c r="D8" s="4"/>
      <c r="E8" s="2"/>
      <c r="F8" s="2"/>
      <c r="G8" s="46"/>
      <c r="H8" s="46"/>
      <c r="I8" s="46"/>
      <c r="J8" s="46"/>
      <c r="K8" s="46"/>
      <c r="L8" s="46"/>
      <c r="M8" s="46"/>
    </row>
    <row r="9" spans="1:13" ht="15.75" customHeight="1" x14ac:dyDescent="0.25">
      <c r="A9" s="3"/>
      <c r="B9" s="4"/>
      <c r="C9" s="2"/>
      <c r="D9" s="2"/>
      <c r="E9" s="2"/>
      <c r="F9" s="2"/>
      <c r="G9" s="46"/>
      <c r="H9" s="46"/>
      <c r="I9" s="46"/>
      <c r="J9" s="46"/>
      <c r="K9" s="46"/>
      <c r="L9" s="46"/>
      <c r="M9" s="46"/>
    </row>
    <row r="10" spans="1:13" ht="15.75" customHeight="1" x14ac:dyDescent="0.25">
      <c r="A10" s="3"/>
      <c r="B10" s="4"/>
      <c r="C10" s="2"/>
      <c r="D10" s="2"/>
      <c r="E10" s="2"/>
      <c r="F10" s="2"/>
      <c r="G10" s="46"/>
      <c r="H10" s="46"/>
      <c r="I10" s="46"/>
      <c r="J10" s="46"/>
      <c r="K10" s="46"/>
      <c r="L10" s="46"/>
      <c r="M10" s="46"/>
    </row>
    <row r="11" spans="1:13" ht="15.75" customHeight="1" x14ac:dyDescent="0.25">
      <c r="A11" s="3"/>
      <c r="B11" s="4"/>
      <c r="C11" s="2"/>
      <c r="D11" s="2"/>
      <c r="E11" s="2"/>
      <c r="F11" s="2"/>
      <c r="G11" s="46"/>
      <c r="H11" s="46"/>
      <c r="I11" s="46"/>
      <c r="J11" s="46"/>
      <c r="K11" s="46"/>
      <c r="L11" s="46"/>
      <c r="M11" s="46"/>
    </row>
    <row r="12" spans="1:13" ht="15.75" customHeight="1" x14ac:dyDescent="0.25">
      <c r="A12" s="3"/>
      <c r="B12" s="4"/>
      <c r="C12" s="2"/>
      <c r="D12" s="2"/>
      <c r="E12" s="2"/>
      <c r="F12" s="2"/>
      <c r="G12" s="46"/>
      <c r="H12" s="46"/>
      <c r="I12" s="46"/>
      <c r="J12" s="46"/>
      <c r="K12" s="46"/>
      <c r="L12" s="46"/>
      <c r="M12" s="46"/>
    </row>
    <row r="13" spans="1:13" ht="15.75" customHeight="1" x14ac:dyDescent="0.25">
      <c r="A13" s="3"/>
      <c r="B13" s="4"/>
      <c r="C13" s="2"/>
      <c r="D13" s="2"/>
      <c r="E13" s="2"/>
      <c r="F13" s="2"/>
      <c r="G13" s="46"/>
      <c r="H13" s="46"/>
      <c r="I13" s="46"/>
      <c r="J13" s="46"/>
      <c r="K13" s="46"/>
      <c r="L13" s="46"/>
      <c r="M13" s="46"/>
    </row>
    <row r="14" spans="1:13" ht="15.75" customHeight="1" x14ac:dyDescent="0.25">
      <c r="A14" s="3"/>
      <c r="B14" s="4"/>
      <c r="C14" s="2"/>
      <c r="D14" s="2"/>
      <c r="E14" s="2"/>
      <c r="F14" s="2"/>
      <c r="G14" s="46"/>
      <c r="H14" s="46"/>
      <c r="I14" s="46"/>
      <c r="J14" s="46"/>
      <c r="K14" s="46"/>
      <c r="L14" s="46"/>
      <c r="M14" s="46"/>
    </row>
    <row r="15" spans="1:13" ht="15.75" customHeight="1" x14ac:dyDescent="0.25">
      <c r="A15" s="3"/>
      <c r="B15" s="4"/>
      <c r="C15" s="2"/>
      <c r="D15" s="2"/>
      <c r="E15" s="2"/>
      <c r="F15" s="2"/>
      <c r="G15" s="46"/>
      <c r="H15" s="46"/>
      <c r="I15" s="46"/>
      <c r="J15" s="46"/>
      <c r="K15" s="46"/>
      <c r="L15" s="46"/>
      <c r="M15" s="46"/>
    </row>
    <row r="16" spans="1:13" ht="15.75" customHeight="1" x14ac:dyDescent="0.25">
      <c r="A16" s="3"/>
      <c r="B16" s="4"/>
      <c r="C16" s="2"/>
      <c r="D16" s="2"/>
      <c r="E16" s="2"/>
      <c r="F16" s="2"/>
      <c r="G16" s="46"/>
      <c r="H16" s="46"/>
      <c r="I16" s="46"/>
      <c r="J16" s="46"/>
      <c r="K16" s="46"/>
      <c r="L16" s="46"/>
      <c r="M16" s="46"/>
    </row>
    <row r="17" spans="1:13" ht="15.75" customHeight="1" x14ac:dyDescent="0.25">
      <c r="A17" s="3"/>
      <c r="B17" s="4"/>
      <c r="C17" s="2"/>
      <c r="D17" s="2"/>
      <c r="E17" s="2"/>
      <c r="F17" s="2"/>
      <c r="G17" s="46"/>
      <c r="H17" s="46"/>
      <c r="I17" s="46"/>
      <c r="J17" s="46"/>
      <c r="K17" s="46"/>
      <c r="L17" s="46"/>
      <c r="M17" s="46"/>
    </row>
    <row r="18" spans="1:13" ht="15.75" customHeight="1" x14ac:dyDescent="0.25">
      <c r="A18" s="3"/>
      <c r="B18" s="4"/>
      <c r="C18" s="2"/>
      <c r="D18" s="2"/>
      <c r="E18" s="2"/>
      <c r="F18" s="2"/>
      <c r="G18" s="46"/>
      <c r="H18" s="46"/>
      <c r="I18" s="46"/>
      <c r="J18" s="46"/>
      <c r="K18" s="46"/>
      <c r="L18" s="46"/>
      <c r="M18" s="46"/>
    </row>
    <row r="19" spans="1:13" ht="15.75" customHeight="1" x14ac:dyDescent="0.25">
      <c r="A19" s="3"/>
      <c r="B19" s="4"/>
      <c r="C19" s="2"/>
      <c r="D19" s="2"/>
      <c r="E19" s="2"/>
      <c r="F19" s="2"/>
      <c r="G19" s="46"/>
      <c r="H19" s="46"/>
      <c r="I19" s="46"/>
      <c r="J19" s="46"/>
      <c r="K19" s="46"/>
      <c r="L19" s="46"/>
      <c r="M19" s="46"/>
    </row>
    <row r="20" spans="1:13" ht="15.75" customHeight="1" x14ac:dyDescent="0.25">
      <c r="A20" s="3"/>
      <c r="B20" s="4"/>
      <c r="C20" s="2"/>
      <c r="D20" s="5"/>
      <c r="E20" s="2"/>
      <c r="F20" s="2"/>
      <c r="G20" s="46"/>
      <c r="H20" s="46"/>
      <c r="I20" s="46"/>
      <c r="J20" s="46"/>
      <c r="K20" s="46"/>
      <c r="L20" s="46"/>
      <c r="M20" s="46"/>
    </row>
    <row r="21" spans="1:13" ht="15.75" customHeight="1" x14ac:dyDescent="0.25">
      <c r="A21" s="3"/>
      <c r="B21" s="4"/>
      <c r="C21" s="2"/>
      <c r="D21" s="2"/>
      <c r="E21" s="2"/>
      <c r="F21" s="2"/>
      <c r="G21" s="46"/>
      <c r="H21" s="46"/>
      <c r="I21" s="46"/>
      <c r="J21" s="46"/>
      <c r="K21" s="46"/>
      <c r="L21" s="46"/>
      <c r="M21" s="46"/>
    </row>
    <row r="22" spans="1:13" ht="15.75" customHeight="1" x14ac:dyDescent="0.25">
      <c r="A22" s="3"/>
      <c r="B22" s="4"/>
      <c r="C22" s="2"/>
      <c r="D22" s="2"/>
      <c r="E22" s="4"/>
      <c r="F22" s="2"/>
      <c r="G22" s="46"/>
      <c r="H22" s="46"/>
      <c r="I22" s="46"/>
      <c r="J22" s="46"/>
      <c r="K22" s="46"/>
      <c r="L22" s="46"/>
      <c r="M22" s="46"/>
    </row>
    <row r="23" spans="1:13" ht="15.75" customHeight="1" x14ac:dyDescent="0.25">
      <c r="A23" s="3"/>
      <c r="B23" s="4"/>
      <c r="C23" s="2"/>
      <c r="D23" s="2"/>
      <c r="E23" s="4"/>
      <c r="F23" s="6"/>
      <c r="G23" s="46"/>
      <c r="H23" s="46"/>
      <c r="I23" s="46"/>
      <c r="J23" s="46"/>
      <c r="K23" s="46"/>
      <c r="L23" s="46"/>
      <c r="M23" s="46"/>
    </row>
    <row r="24" spans="1:13" ht="15.75" customHeight="1" x14ac:dyDescent="0.25">
      <c r="A24" s="3"/>
      <c r="B24" s="4"/>
      <c r="C24" s="2"/>
      <c r="D24" s="2"/>
      <c r="E24" s="4"/>
      <c r="F24" s="6"/>
      <c r="G24" s="2"/>
      <c r="H24" s="2"/>
      <c r="I24" s="2"/>
      <c r="J24" s="2"/>
    </row>
    <row r="25" spans="1:13" ht="15.75" customHeight="1" x14ac:dyDescent="0.25">
      <c r="A25" s="3"/>
      <c r="B25" s="4"/>
      <c r="C25" s="2"/>
      <c r="D25" s="7"/>
      <c r="E25" s="2"/>
      <c r="F25" s="2"/>
      <c r="G25" s="2"/>
      <c r="H25" s="2"/>
      <c r="I25" s="2"/>
      <c r="J25" s="2"/>
    </row>
    <row r="26" spans="1:13" ht="15.75" customHeight="1" x14ac:dyDescent="0.25">
      <c r="A26" s="3"/>
      <c r="B26" s="4"/>
      <c r="C26" s="2"/>
      <c r="D26" s="4"/>
      <c r="E26" s="2"/>
      <c r="F26" s="2"/>
      <c r="G26" s="2"/>
      <c r="H26" s="2"/>
      <c r="I26" s="2"/>
      <c r="J26" s="2"/>
    </row>
    <row r="27" spans="1:13" ht="15.75" customHeight="1" x14ac:dyDescent="0.25">
      <c r="A27" s="3"/>
      <c r="B27" s="4"/>
      <c r="C27" s="2"/>
      <c r="D27" s="4"/>
      <c r="E27" s="2"/>
      <c r="F27" s="2"/>
      <c r="G27" s="2"/>
      <c r="H27" s="2"/>
      <c r="I27" s="2"/>
      <c r="J27" s="2"/>
    </row>
    <row r="28" spans="1:13" ht="15.75" customHeight="1" x14ac:dyDescent="0.25">
      <c r="A28" s="3"/>
      <c r="B28" s="4"/>
      <c r="C28" s="2"/>
      <c r="D28" s="4"/>
      <c r="E28" s="2"/>
      <c r="F28" s="2"/>
      <c r="G28" s="2"/>
      <c r="H28" s="2"/>
      <c r="I28" s="2"/>
      <c r="J28" s="2"/>
    </row>
    <row r="29" spans="1:13" ht="15.75" customHeight="1" x14ac:dyDescent="0.25">
      <c r="A29" s="3"/>
      <c r="B29" s="4"/>
      <c r="C29" s="2"/>
      <c r="D29" s="8"/>
      <c r="E29" s="2"/>
      <c r="F29" s="2"/>
      <c r="G29" s="2"/>
      <c r="H29" s="2"/>
      <c r="I29" s="2"/>
      <c r="J29" s="2"/>
    </row>
    <row r="30" spans="1:13" ht="15.75" customHeight="1" x14ac:dyDescent="0.25">
      <c r="A30" s="3"/>
      <c r="B30" s="4"/>
      <c r="C30" s="2"/>
      <c r="D30" s="2"/>
      <c r="E30" s="2"/>
      <c r="F30" s="2"/>
      <c r="G30" s="2"/>
      <c r="H30" s="2"/>
      <c r="I30" s="2"/>
      <c r="J30" s="2"/>
    </row>
    <row r="31" spans="1:13" ht="15.75" customHeight="1" x14ac:dyDescent="0.25">
      <c r="A31" s="3"/>
      <c r="B31" s="4"/>
      <c r="C31" s="2"/>
      <c r="D31" s="4"/>
      <c r="E31" s="2"/>
      <c r="F31" s="2"/>
      <c r="G31" s="2"/>
      <c r="H31" s="2"/>
      <c r="I31" s="2"/>
      <c r="J31" s="2"/>
    </row>
    <row r="32" spans="1:1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G4:M23"/>
  </mergeCells>
  <hyperlinks>
    <hyperlink ref="G4" r:id="rId1" xr:uid="{00000000-0004-0000-0000-000000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outlinePr summaryBelow="0" summaryRight="0"/>
  </sheetPr>
  <dimension ref="A1:M1000"/>
  <sheetViews>
    <sheetView topLeftCell="A7" zoomScale="95" workbookViewId="0">
      <selection activeCell="E16" sqref="E16"/>
    </sheetView>
  </sheetViews>
  <sheetFormatPr defaultColWidth="12.6640625" defaultRowHeight="15" customHeight="1" x14ac:dyDescent="0.25"/>
  <cols>
    <col min="4" max="4" width="15.88671875" customWidth="1"/>
    <col min="5" max="5" width="17" customWidth="1"/>
    <col min="6" max="6" width="5.6640625" customWidth="1"/>
  </cols>
  <sheetData>
    <row r="1" spans="1:13" ht="48.6" customHeight="1" x14ac:dyDescent="0.25">
      <c r="A1" s="69" t="s">
        <v>1</v>
      </c>
      <c r="B1" s="69" t="s">
        <v>77</v>
      </c>
    </row>
    <row r="2" spans="1:13" ht="15.75" customHeight="1" x14ac:dyDescent="0.25">
      <c r="A2" s="10">
        <v>44896</v>
      </c>
      <c r="B2" s="11">
        <v>4</v>
      </c>
      <c r="D2" s="66" t="s">
        <v>116</v>
      </c>
    </row>
    <row r="3" spans="1:13" ht="15.75" customHeight="1" x14ac:dyDescent="0.25">
      <c r="A3" s="10">
        <v>44897</v>
      </c>
      <c r="B3" s="11">
        <v>2</v>
      </c>
      <c r="D3" s="67" t="s">
        <v>78</v>
      </c>
      <c r="E3" s="68"/>
      <c r="F3" s="68"/>
      <c r="G3" s="68"/>
      <c r="H3" s="68"/>
      <c r="I3" s="68"/>
      <c r="J3" s="68"/>
      <c r="K3" s="68"/>
      <c r="L3" s="68"/>
      <c r="M3" s="68"/>
    </row>
    <row r="4" spans="1:13" ht="15.75" customHeight="1" x14ac:dyDescent="0.25">
      <c r="A4" s="10">
        <v>44898</v>
      </c>
      <c r="B4" s="11">
        <v>5</v>
      </c>
    </row>
    <row r="5" spans="1:13" ht="15.75" customHeight="1" x14ac:dyDescent="0.25">
      <c r="A5" s="10">
        <v>44899</v>
      </c>
      <c r="B5" s="11">
        <v>10</v>
      </c>
      <c r="D5" s="65" t="s">
        <v>101</v>
      </c>
      <c r="E5" s="50"/>
      <c r="F5" s="50"/>
    </row>
    <row r="6" spans="1:13" ht="15.75" customHeight="1" x14ac:dyDescent="0.25">
      <c r="A6" s="10">
        <v>44900</v>
      </c>
      <c r="B6" s="11">
        <v>7</v>
      </c>
      <c r="D6" s="60" t="s">
        <v>108</v>
      </c>
      <c r="E6" s="56">
        <f>AVERAGE(B2:B31)</f>
        <v>6.4333333333333336</v>
      </c>
      <c r="F6" s="50"/>
    </row>
    <row r="7" spans="1:13" ht="15.75" customHeight="1" x14ac:dyDescent="0.25">
      <c r="A7" s="10">
        <v>44901</v>
      </c>
      <c r="B7" s="11">
        <v>8</v>
      </c>
      <c r="D7" s="60" t="s">
        <v>109</v>
      </c>
      <c r="E7" s="56">
        <f>_xlfn.STDEV.S(B2:B31)</f>
        <v>2.1444930810596334</v>
      </c>
      <c r="F7" s="50"/>
    </row>
    <row r="8" spans="1:13" ht="15.75" customHeight="1" x14ac:dyDescent="0.25">
      <c r="A8" s="10">
        <v>44902</v>
      </c>
      <c r="B8" s="11">
        <v>10</v>
      </c>
      <c r="D8" s="50" t="s">
        <v>102</v>
      </c>
      <c r="E8" s="51"/>
      <c r="F8" s="52"/>
    </row>
    <row r="9" spans="1:13" ht="15.75" customHeight="1" x14ac:dyDescent="0.25">
      <c r="A9" s="10">
        <v>44903</v>
      </c>
      <c r="B9" s="11">
        <v>5</v>
      </c>
      <c r="D9" s="57" t="s">
        <v>103</v>
      </c>
      <c r="E9" s="50"/>
      <c r="F9" s="50"/>
    </row>
    <row r="10" spans="1:13" ht="15.75" customHeight="1" x14ac:dyDescent="0.25">
      <c r="A10" s="10">
        <v>44904</v>
      </c>
      <c r="B10" s="11">
        <v>8</v>
      </c>
      <c r="D10" s="53"/>
      <c r="E10" s="50"/>
      <c r="F10" s="50"/>
    </row>
    <row r="11" spans="1:13" ht="15.75" customHeight="1" x14ac:dyDescent="0.25">
      <c r="A11" s="10">
        <v>44905</v>
      </c>
      <c r="B11" s="11">
        <v>4</v>
      </c>
      <c r="C11" s="48"/>
      <c r="D11" s="53"/>
      <c r="E11" s="50"/>
      <c r="F11" s="50"/>
    </row>
    <row r="12" spans="1:13" ht="15.75" customHeight="1" x14ac:dyDescent="0.25">
      <c r="A12" s="10">
        <v>44906</v>
      </c>
      <c r="B12" s="11">
        <v>9</v>
      </c>
      <c r="C12" s="48"/>
      <c r="D12" s="54"/>
      <c r="E12" s="50"/>
      <c r="F12" s="50"/>
    </row>
    <row r="13" spans="1:13" ht="15.75" customHeight="1" x14ac:dyDescent="0.25">
      <c r="A13" s="10">
        <v>44907</v>
      </c>
      <c r="B13" s="11">
        <v>6</v>
      </c>
      <c r="C13" s="48"/>
      <c r="D13" s="55"/>
      <c r="E13" s="53"/>
      <c r="F13" s="50"/>
    </row>
    <row r="14" spans="1:13" ht="15.75" customHeight="1" x14ac:dyDescent="0.25">
      <c r="A14" s="10">
        <v>44908</v>
      </c>
      <c r="B14" s="11">
        <v>10</v>
      </c>
      <c r="C14" s="48"/>
      <c r="D14" s="50"/>
      <c r="E14" s="50"/>
      <c r="F14" s="50"/>
    </row>
    <row r="15" spans="1:13" ht="15.75" customHeight="1" thickBot="1" x14ac:dyDescent="0.3">
      <c r="A15" s="10">
        <v>44909</v>
      </c>
      <c r="B15" s="11">
        <v>8</v>
      </c>
      <c r="D15" s="61" t="s">
        <v>104</v>
      </c>
      <c r="E15" s="71" t="s">
        <v>105</v>
      </c>
      <c r="F15" s="50"/>
    </row>
    <row r="16" spans="1:13" ht="27.6" customHeight="1" thickTop="1" thickBot="1" x14ac:dyDescent="0.3">
      <c r="A16" s="10">
        <v>44910</v>
      </c>
      <c r="B16" s="11">
        <v>4</v>
      </c>
      <c r="D16" s="73" t="s">
        <v>106</v>
      </c>
      <c r="E16" s="72" t="s">
        <v>110</v>
      </c>
    </row>
    <row r="17" spans="1:11" ht="15.75" customHeight="1" thickTop="1" x14ac:dyDescent="0.25">
      <c r="A17" s="10">
        <v>44911</v>
      </c>
      <c r="B17" s="11">
        <v>6</v>
      </c>
    </row>
    <row r="18" spans="1:11" ht="15.75" customHeight="1" x14ac:dyDescent="0.25">
      <c r="A18" s="10">
        <v>44912</v>
      </c>
      <c r="B18" s="11">
        <v>8</v>
      </c>
      <c r="D18" s="61" t="s">
        <v>107</v>
      </c>
      <c r="E18" s="62" t="s">
        <v>111</v>
      </c>
    </row>
    <row r="19" spans="1:11" ht="15.75" customHeight="1" x14ac:dyDescent="0.25">
      <c r="A19" s="10">
        <v>44913</v>
      </c>
      <c r="B19" s="11">
        <v>5</v>
      </c>
      <c r="D19" s="63" t="s">
        <v>112</v>
      </c>
      <c r="E19" s="62" t="s">
        <v>113</v>
      </c>
    </row>
    <row r="20" spans="1:11" ht="15.75" customHeight="1" x14ac:dyDescent="0.25">
      <c r="A20" s="10">
        <v>44914</v>
      </c>
      <c r="B20" s="11">
        <v>7</v>
      </c>
      <c r="D20" s="63" t="s">
        <v>112</v>
      </c>
      <c r="E20">
        <f>E6+0.47*E7</f>
        <v>7.4412450814313615</v>
      </c>
      <c r="F20" s="61" t="s">
        <v>114</v>
      </c>
      <c r="G20" s="64" t="s">
        <v>115</v>
      </c>
      <c r="H20" s="49"/>
    </row>
    <row r="21" spans="1:11" ht="15.75" customHeight="1" x14ac:dyDescent="0.25">
      <c r="A21" s="10">
        <v>44915</v>
      </c>
      <c r="B21" s="11">
        <v>3</v>
      </c>
    </row>
    <row r="22" spans="1:11" ht="15.75" customHeight="1" x14ac:dyDescent="0.25">
      <c r="A22" s="10">
        <v>44916</v>
      </c>
      <c r="B22" s="11">
        <v>9</v>
      </c>
    </row>
    <row r="23" spans="1:11" ht="15.75" customHeight="1" x14ac:dyDescent="0.25">
      <c r="A23" s="10">
        <v>44917</v>
      </c>
      <c r="B23" s="11">
        <v>7</v>
      </c>
      <c r="K23" s="70"/>
    </row>
    <row r="24" spans="1:11" ht="15.75" customHeight="1" x14ac:dyDescent="0.25">
      <c r="A24" s="10">
        <v>44918</v>
      </c>
      <c r="B24" s="11">
        <v>5</v>
      </c>
    </row>
    <row r="25" spans="1:11" ht="15.75" customHeight="1" x14ac:dyDescent="0.25">
      <c r="A25" s="10">
        <v>44919</v>
      </c>
      <c r="B25" s="11">
        <v>4</v>
      </c>
    </row>
    <row r="26" spans="1:11" ht="15.75" customHeight="1" x14ac:dyDescent="0.25">
      <c r="A26" s="10">
        <v>44920</v>
      </c>
      <c r="B26" s="11">
        <v>7</v>
      </c>
    </row>
    <row r="27" spans="1:11" ht="15.75" customHeight="1" x14ac:dyDescent="0.25">
      <c r="A27" s="10">
        <v>44921</v>
      </c>
      <c r="B27" s="11">
        <v>7</v>
      </c>
    </row>
    <row r="28" spans="1:11" ht="15.75" customHeight="1" x14ac:dyDescent="0.25">
      <c r="A28" s="10">
        <v>44922</v>
      </c>
      <c r="B28" s="11">
        <v>7</v>
      </c>
    </row>
    <row r="29" spans="1:11" ht="15.75" customHeight="1" x14ac:dyDescent="0.25">
      <c r="A29" s="10">
        <v>44923</v>
      </c>
      <c r="B29" s="11">
        <v>5</v>
      </c>
    </row>
    <row r="30" spans="1:11" ht="15.75" customHeight="1" x14ac:dyDescent="0.25">
      <c r="A30" s="10">
        <v>44924</v>
      </c>
      <c r="B30" s="11">
        <v>8</v>
      </c>
    </row>
    <row r="31" spans="1:11" ht="15.75" customHeight="1" x14ac:dyDescent="0.25">
      <c r="A31" s="10">
        <v>44925</v>
      </c>
      <c r="B31" s="11">
        <v>5</v>
      </c>
    </row>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outlinePr summaryBelow="0" summaryRight="0"/>
  </sheetPr>
  <dimension ref="A1:H1000"/>
  <sheetViews>
    <sheetView topLeftCell="A9" zoomScale="73" workbookViewId="0">
      <selection activeCell="E36" sqref="E36"/>
    </sheetView>
  </sheetViews>
  <sheetFormatPr defaultColWidth="12.6640625" defaultRowHeight="15" customHeight="1" x14ac:dyDescent="0.25"/>
  <cols>
    <col min="1" max="1" width="28" customWidth="1"/>
  </cols>
  <sheetData>
    <row r="1" spans="1:3" ht="15.75" customHeight="1" x14ac:dyDescent="0.25"/>
    <row r="2" spans="1:3" ht="15.75" customHeight="1" x14ac:dyDescent="0.25">
      <c r="A2" s="75"/>
      <c r="B2" s="76" t="s">
        <v>79</v>
      </c>
      <c r="C2" s="77"/>
    </row>
    <row r="3" spans="1:3" ht="15.75" customHeight="1" x14ac:dyDescent="0.25">
      <c r="A3" s="78" t="s">
        <v>80</v>
      </c>
      <c r="B3" s="79" t="s">
        <v>81</v>
      </c>
      <c r="C3" s="79" t="s">
        <v>82</v>
      </c>
    </row>
    <row r="4" spans="1:3" ht="15.75" customHeight="1" x14ac:dyDescent="0.25">
      <c r="A4" s="80">
        <v>1</v>
      </c>
      <c r="B4" s="17">
        <v>4800000</v>
      </c>
      <c r="C4" s="17">
        <v>2500000</v>
      </c>
    </row>
    <row r="5" spans="1:3" ht="15.75" customHeight="1" x14ac:dyDescent="0.25">
      <c r="A5" s="80">
        <v>2</v>
      </c>
      <c r="B5" s="17">
        <v>5000000</v>
      </c>
      <c r="C5" s="17">
        <v>2100000</v>
      </c>
    </row>
    <row r="6" spans="1:3" ht="15.75" customHeight="1" x14ac:dyDescent="0.25">
      <c r="A6" s="80">
        <v>3</v>
      </c>
      <c r="B6" s="17">
        <v>4200000</v>
      </c>
      <c r="C6" s="17">
        <v>3000000</v>
      </c>
    </row>
    <row r="7" spans="1:3" ht="15.75" customHeight="1" x14ac:dyDescent="0.25">
      <c r="A7" s="80">
        <v>4</v>
      </c>
      <c r="B7" s="17">
        <v>4600000</v>
      </c>
      <c r="C7" s="17">
        <v>3000000</v>
      </c>
    </row>
    <row r="8" spans="1:3" ht="15.75" customHeight="1" x14ac:dyDescent="0.25">
      <c r="A8" s="80">
        <v>5</v>
      </c>
      <c r="B8" s="17">
        <v>4500000</v>
      </c>
      <c r="C8" s="17">
        <v>2500000</v>
      </c>
    </row>
    <row r="9" spans="1:3" ht="15.75" customHeight="1" x14ac:dyDescent="0.25">
      <c r="A9" s="80">
        <v>6</v>
      </c>
      <c r="B9" s="17">
        <v>5200000</v>
      </c>
      <c r="C9" s="17">
        <v>2400000</v>
      </c>
    </row>
    <row r="10" spans="1:3" ht="15.75" customHeight="1" x14ac:dyDescent="0.25">
      <c r="B10" s="16"/>
      <c r="C10" s="16"/>
    </row>
    <row r="11" spans="1:3" ht="15.75" customHeight="1" x14ac:dyDescent="0.25">
      <c r="A11" s="75"/>
      <c r="B11" s="79" t="s">
        <v>81</v>
      </c>
      <c r="C11" s="79" t="s">
        <v>82</v>
      </c>
    </row>
    <row r="12" spans="1:3" ht="52.2" customHeight="1" x14ac:dyDescent="0.25">
      <c r="A12" s="82" t="s">
        <v>119</v>
      </c>
      <c r="B12" s="17">
        <v>5000000</v>
      </c>
      <c r="C12" s="17">
        <v>3500000</v>
      </c>
    </row>
    <row r="13" spans="1:3" ht="15.75" customHeight="1" x14ac:dyDescent="0.25">
      <c r="A13" s="12"/>
    </row>
    <row r="14" spans="1:3" s="85" customFormat="1" ht="51.6" customHeight="1" x14ac:dyDescent="0.25">
      <c r="A14" s="84" t="s">
        <v>83</v>
      </c>
    </row>
    <row r="15" spans="1:3" ht="15.75" customHeight="1" x14ac:dyDescent="0.25">
      <c r="A15" s="81" t="s">
        <v>117</v>
      </c>
      <c r="B15" s="74">
        <f>AVERAGE(B4:B9)</f>
        <v>4716666.666666667</v>
      </c>
      <c r="C15" s="74">
        <f>AVERAGE(C4:C9)</f>
        <v>2583333.3333333335</v>
      </c>
    </row>
    <row r="16" spans="1:3" ht="15.75" customHeight="1" x14ac:dyDescent="0.25">
      <c r="A16" s="81" t="s">
        <v>118</v>
      </c>
      <c r="B16" s="39">
        <f>_xlfn.STDEV.S(B4:B9)</f>
        <v>360092.58068817062</v>
      </c>
      <c r="C16" s="39">
        <f>_xlfn.STDEV.S(C4:C9)</f>
        <v>354494.9458972119</v>
      </c>
    </row>
    <row r="17" spans="1:8" ht="15.75" customHeight="1" x14ac:dyDescent="0.25">
      <c r="A17" s="81" t="s">
        <v>121</v>
      </c>
      <c r="B17" s="86">
        <f xml:space="preserve"> (B12-B15)/B16</f>
        <v>0.78683468787903521</v>
      </c>
      <c r="C17" s="86">
        <f xml:space="preserve"> (C12-C15)/C16</f>
        <v>2.5858384647674497</v>
      </c>
    </row>
    <row r="18" spans="1:8" ht="15.75" customHeight="1" x14ac:dyDescent="0.25">
      <c r="A18" s="81" t="s">
        <v>120</v>
      </c>
      <c r="B18" s="83">
        <v>0.78520000000000001</v>
      </c>
      <c r="C18" s="96">
        <v>0.99519999999999997</v>
      </c>
    </row>
    <row r="19" spans="1:8" ht="15.75" customHeight="1" x14ac:dyDescent="0.25"/>
    <row r="20" spans="1:8" ht="15.75" customHeight="1" x14ac:dyDescent="0.25"/>
    <row r="21" spans="1:8" ht="15.75" customHeight="1" x14ac:dyDescent="0.25"/>
    <row r="22" spans="1:8" ht="15.75" customHeight="1" x14ac:dyDescent="0.25"/>
    <row r="23" spans="1:8" ht="15.75" customHeight="1" x14ac:dyDescent="0.25"/>
    <row r="24" spans="1:8" ht="15.75" customHeight="1" x14ac:dyDescent="0.25"/>
    <row r="25" spans="1:8" ht="15.75" customHeight="1" x14ac:dyDescent="0.25"/>
    <row r="26" spans="1:8" ht="15.75" customHeight="1" x14ac:dyDescent="0.25">
      <c r="F26" s="97" t="s">
        <v>129</v>
      </c>
      <c r="G26" s="46"/>
      <c r="H26" s="46"/>
    </row>
    <row r="27" spans="1:8" ht="15.75" customHeight="1" x14ac:dyDescent="0.25"/>
    <row r="28" spans="1:8" ht="15.75" customHeight="1" x14ac:dyDescent="0.25"/>
    <row r="29" spans="1:8" ht="15.75" customHeight="1" x14ac:dyDescent="0.25"/>
    <row r="30" spans="1:8" ht="15.75" customHeight="1" x14ac:dyDescent="0.25"/>
    <row r="31" spans="1:8" ht="15.75" customHeight="1" x14ac:dyDescent="0.25"/>
    <row r="32" spans="1: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B2:C2"/>
    <mergeCell ref="F26:H26"/>
  </mergeCells>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outlinePr summaryBelow="0" summaryRight="0"/>
  </sheetPr>
  <dimension ref="A1:L1001"/>
  <sheetViews>
    <sheetView topLeftCell="A13" zoomScale="71" zoomScaleNormal="86" workbookViewId="0">
      <selection activeCell="E39" sqref="E39"/>
    </sheetView>
  </sheetViews>
  <sheetFormatPr defaultColWidth="12.6640625" defaultRowHeight="15" customHeight="1" x14ac:dyDescent="0.25"/>
  <cols>
    <col min="1" max="1" width="14.33203125" customWidth="1"/>
    <col min="2" max="3" width="13.88671875" customWidth="1"/>
    <col min="12" max="12" width="13.5546875" customWidth="1"/>
  </cols>
  <sheetData>
    <row r="1" spans="1:9" ht="15" customHeight="1" x14ac:dyDescent="0.25">
      <c r="A1" s="88" t="s">
        <v>122</v>
      </c>
      <c r="B1" s="88"/>
      <c r="C1" s="91" t="s">
        <v>123</v>
      </c>
    </row>
    <row r="2" spans="1:9" ht="15.75" customHeight="1" x14ac:dyDescent="0.25">
      <c r="A2" s="89" t="s">
        <v>27</v>
      </c>
      <c r="B2" s="89" t="s">
        <v>84</v>
      </c>
      <c r="C2" s="90" t="s">
        <v>84</v>
      </c>
    </row>
    <row r="3" spans="1:9" ht="15.75" customHeight="1" x14ac:dyDescent="0.25">
      <c r="A3" s="87">
        <v>1</v>
      </c>
      <c r="B3" s="87">
        <v>1</v>
      </c>
      <c r="C3" s="87">
        <v>1</v>
      </c>
      <c r="D3" s="12" t="s">
        <v>3</v>
      </c>
    </row>
    <row r="4" spans="1:9" ht="15.75" customHeight="1" x14ac:dyDescent="0.25">
      <c r="A4" s="87">
        <v>2</v>
      </c>
      <c r="B4" s="87">
        <v>4</v>
      </c>
      <c r="C4" s="87">
        <v>1</v>
      </c>
      <c r="D4" s="11" t="s">
        <v>85</v>
      </c>
    </row>
    <row r="5" spans="1:9" ht="15.75" customHeight="1" x14ac:dyDescent="0.25">
      <c r="A5" s="87">
        <v>3</v>
      </c>
      <c r="B5" s="87">
        <v>8</v>
      </c>
      <c r="C5" s="87">
        <v>1</v>
      </c>
      <c r="D5" s="27" t="s">
        <v>86</v>
      </c>
    </row>
    <row r="6" spans="1:9" ht="15.75" customHeight="1" x14ac:dyDescent="0.25">
      <c r="A6" s="87">
        <v>4</v>
      </c>
      <c r="B6" s="87">
        <v>5</v>
      </c>
      <c r="C6" s="87">
        <v>1</v>
      </c>
      <c r="D6" s="12" t="s">
        <v>87</v>
      </c>
      <c r="I6" s="39"/>
    </row>
    <row r="7" spans="1:9" ht="15.75" customHeight="1" x14ac:dyDescent="0.25">
      <c r="A7" s="87">
        <v>5</v>
      </c>
      <c r="B7" s="87">
        <v>5</v>
      </c>
      <c r="C7" s="87">
        <v>1</v>
      </c>
      <c r="D7" s="12" t="s">
        <v>88</v>
      </c>
      <c r="I7" s="39"/>
    </row>
    <row r="8" spans="1:9" ht="15.75" customHeight="1" x14ac:dyDescent="0.25">
      <c r="A8" s="87">
        <v>6</v>
      </c>
      <c r="B8" s="87">
        <v>1</v>
      </c>
      <c r="C8" s="87">
        <v>2</v>
      </c>
    </row>
    <row r="9" spans="1:9" ht="15.75" customHeight="1" x14ac:dyDescent="0.25">
      <c r="A9" s="87">
        <v>7</v>
      </c>
      <c r="B9" s="87">
        <v>10</v>
      </c>
      <c r="C9" s="87">
        <v>2</v>
      </c>
    </row>
    <row r="10" spans="1:9" ht="15.75" customHeight="1" x14ac:dyDescent="0.25">
      <c r="A10" s="87">
        <v>8</v>
      </c>
      <c r="B10" s="87">
        <v>5</v>
      </c>
      <c r="C10" s="87">
        <v>2</v>
      </c>
      <c r="D10" s="11" t="s">
        <v>37</v>
      </c>
      <c r="E10" s="39"/>
    </row>
    <row r="11" spans="1:9" ht="15.75" customHeight="1" x14ac:dyDescent="0.25">
      <c r="A11" s="87">
        <v>9</v>
      </c>
      <c r="B11" s="87">
        <v>6</v>
      </c>
      <c r="C11" s="87">
        <v>3</v>
      </c>
    </row>
    <row r="12" spans="1:9" ht="15.75" customHeight="1" x14ac:dyDescent="0.25">
      <c r="A12" s="87">
        <v>10</v>
      </c>
      <c r="B12" s="87">
        <v>1</v>
      </c>
      <c r="C12" s="87">
        <v>3</v>
      </c>
      <c r="D12" s="11" t="s">
        <v>89</v>
      </c>
    </row>
    <row r="13" spans="1:9" ht="15.75" customHeight="1" x14ac:dyDescent="0.25">
      <c r="A13" s="87">
        <v>11</v>
      </c>
      <c r="B13" s="87">
        <v>1</v>
      </c>
      <c r="C13" s="87">
        <v>3</v>
      </c>
      <c r="E13" s="41"/>
      <c r="F13" s="41"/>
      <c r="G13" s="41"/>
      <c r="H13" s="41"/>
      <c r="I13" s="41"/>
    </row>
    <row r="14" spans="1:9" ht="15.75" customHeight="1" x14ac:dyDescent="0.25">
      <c r="A14" s="87">
        <v>12</v>
      </c>
      <c r="B14" s="87">
        <v>10</v>
      </c>
      <c r="C14" s="87">
        <v>4</v>
      </c>
    </row>
    <row r="15" spans="1:9" ht="15.75" customHeight="1" x14ac:dyDescent="0.25">
      <c r="A15" s="87">
        <v>13</v>
      </c>
      <c r="B15" s="87">
        <v>2</v>
      </c>
      <c r="C15" s="87">
        <v>4</v>
      </c>
      <c r="D15" t="s">
        <v>101</v>
      </c>
    </row>
    <row r="16" spans="1:9" ht="15.75" customHeight="1" x14ac:dyDescent="0.25">
      <c r="A16" s="87">
        <v>14</v>
      </c>
      <c r="B16" s="87">
        <v>1</v>
      </c>
      <c r="C16" s="87">
        <v>4</v>
      </c>
    </row>
    <row r="17" spans="1:12" ht="15.75" customHeight="1" x14ac:dyDescent="0.25">
      <c r="A17" s="87">
        <v>15</v>
      </c>
      <c r="B17" s="87">
        <v>4</v>
      </c>
      <c r="C17" s="87">
        <v>4</v>
      </c>
    </row>
    <row r="18" spans="1:12" ht="15.75" customHeight="1" x14ac:dyDescent="0.25">
      <c r="A18" s="87">
        <v>16</v>
      </c>
      <c r="B18" s="87">
        <v>6</v>
      </c>
      <c r="C18" s="87">
        <v>4</v>
      </c>
    </row>
    <row r="19" spans="1:12" ht="15.75" customHeight="1" x14ac:dyDescent="0.25">
      <c r="A19" s="87">
        <v>17</v>
      </c>
      <c r="B19" s="87">
        <v>8</v>
      </c>
      <c r="C19" s="87">
        <v>5</v>
      </c>
      <c r="I19" s="59" t="s">
        <v>125</v>
      </c>
      <c r="J19" s="95">
        <f>AVERAGE(B3:B52)</f>
        <v>6.14</v>
      </c>
    </row>
    <row r="20" spans="1:12" ht="15.75" customHeight="1" x14ac:dyDescent="0.25">
      <c r="A20" s="87">
        <v>18</v>
      </c>
      <c r="B20" s="87">
        <v>4</v>
      </c>
      <c r="C20" s="87">
        <v>5</v>
      </c>
      <c r="I20" s="59" t="s">
        <v>126</v>
      </c>
      <c r="J20" s="95">
        <f>_xlfn.STDEV.S(B3:B52)</f>
        <v>3.0573431176064472</v>
      </c>
    </row>
    <row r="21" spans="1:12" ht="15.75" customHeight="1" x14ac:dyDescent="0.25">
      <c r="A21" s="87">
        <v>19</v>
      </c>
      <c r="B21" s="87">
        <v>9</v>
      </c>
      <c r="C21" s="87">
        <v>5</v>
      </c>
      <c r="I21" s="59" t="s">
        <v>127</v>
      </c>
      <c r="J21" s="95">
        <v>5</v>
      </c>
    </row>
    <row r="22" spans="1:12" ht="15.75" customHeight="1" thickBot="1" x14ac:dyDescent="0.3">
      <c r="A22" s="87">
        <v>20</v>
      </c>
      <c r="B22" s="87">
        <v>5</v>
      </c>
      <c r="C22" s="87">
        <v>5</v>
      </c>
    </row>
    <row r="23" spans="1:12" ht="15.75" customHeight="1" thickTop="1" thickBot="1" x14ac:dyDescent="0.3">
      <c r="A23" s="87">
        <v>21</v>
      </c>
      <c r="B23" s="87">
        <v>10</v>
      </c>
      <c r="C23" s="87">
        <v>5</v>
      </c>
      <c r="I23" s="59" t="s">
        <v>128</v>
      </c>
      <c r="J23" s="95">
        <f>(J21-J19)/J20</f>
        <v>-0.37287277094776666</v>
      </c>
      <c r="K23" s="98" t="s">
        <v>130</v>
      </c>
      <c r="L23" s="98" t="s">
        <v>131</v>
      </c>
    </row>
    <row r="24" spans="1:12" ht="15.75" customHeight="1" thickTop="1" x14ac:dyDescent="0.25">
      <c r="A24" s="87">
        <v>22</v>
      </c>
      <c r="B24" s="87">
        <v>7</v>
      </c>
      <c r="C24" s="87">
        <v>5</v>
      </c>
    </row>
    <row r="25" spans="1:12" ht="15.75" customHeight="1" x14ac:dyDescent="0.25">
      <c r="A25" s="87">
        <v>23</v>
      </c>
      <c r="B25" s="87">
        <v>10</v>
      </c>
      <c r="C25" s="87">
        <v>6</v>
      </c>
    </row>
    <row r="26" spans="1:12" ht="15.75" customHeight="1" x14ac:dyDescent="0.25">
      <c r="A26" s="87">
        <v>24</v>
      </c>
      <c r="B26" s="87">
        <v>2</v>
      </c>
      <c r="C26" s="87">
        <v>6</v>
      </c>
    </row>
    <row r="27" spans="1:12" ht="15.75" customHeight="1" x14ac:dyDescent="0.25">
      <c r="A27" s="87">
        <v>25</v>
      </c>
      <c r="B27" s="87">
        <v>10</v>
      </c>
      <c r="C27" s="87">
        <v>6</v>
      </c>
    </row>
    <row r="28" spans="1:12" ht="15.75" customHeight="1" x14ac:dyDescent="0.25">
      <c r="A28" s="87">
        <v>26</v>
      </c>
      <c r="B28" s="87">
        <v>2</v>
      </c>
      <c r="C28" s="87">
        <v>6</v>
      </c>
    </row>
    <row r="29" spans="1:12" ht="15.75" customHeight="1" x14ac:dyDescent="0.25">
      <c r="A29" s="87">
        <v>27</v>
      </c>
      <c r="B29" s="87">
        <v>7</v>
      </c>
      <c r="C29" s="87">
        <v>7</v>
      </c>
    </row>
    <row r="30" spans="1:12" ht="15.75" customHeight="1" x14ac:dyDescent="0.25">
      <c r="A30" s="87">
        <v>28</v>
      </c>
      <c r="B30" s="87">
        <v>10</v>
      </c>
      <c r="C30" s="87">
        <v>7</v>
      </c>
    </row>
    <row r="31" spans="1:12" ht="15.75" customHeight="1" x14ac:dyDescent="0.25">
      <c r="A31" s="87">
        <v>29</v>
      </c>
      <c r="B31" s="87">
        <v>7</v>
      </c>
      <c r="C31" s="87">
        <v>7</v>
      </c>
    </row>
    <row r="32" spans="1:12" ht="15.75" customHeight="1" x14ac:dyDescent="0.25">
      <c r="A32" s="87">
        <v>30</v>
      </c>
      <c r="B32" s="87">
        <v>4</v>
      </c>
      <c r="C32" s="87">
        <v>7</v>
      </c>
    </row>
    <row r="33" spans="1:6" ht="15.75" customHeight="1" x14ac:dyDescent="0.25">
      <c r="A33" s="87">
        <v>31</v>
      </c>
      <c r="B33" s="87">
        <v>3</v>
      </c>
      <c r="C33" s="87">
        <v>7</v>
      </c>
    </row>
    <row r="34" spans="1:6" ht="15.75" customHeight="1" x14ac:dyDescent="0.25">
      <c r="A34" s="87">
        <v>32</v>
      </c>
      <c r="B34" s="87">
        <v>10</v>
      </c>
      <c r="C34" s="87">
        <v>8</v>
      </c>
    </row>
    <row r="35" spans="1:6" ht="15.75" customHeight="1" x14ac:dyDescent="0.25">
      <c r="A35" s="87">
        <v>33</v>
      </c>
      <c r="B35" s="87">
        <v>8</v>
      </c>
      <c r="C35" s="87">
        <v>8</v>
      </c>
    </row>
    <row r="36" spans="1:6" ht="15.75" customHeight="1" x14ac:dyDescent="0.25">
      <c r="A36" s="87">
        <v>34</v>
      </c>
      <c r="B36" s="87">
        <v>10</v>
      </c>
      <c r="C36" s="87">
        <v>8</v>
      </c>
    </row>
    <row r="37" spans="1:6" ht="15.75" customHeight="1" x14ac:dyDescent="0.25">
      <c r="A37" s="87">
        <v>35</v>
      </c>
      <c r="B37" s="87">
        <v>4</v>
      </c>
      <c r="C37" s="87">
        <v>8</v>
      </c>
    </row>
    <row r="38" spans="1:6" ht="15.75" customHeight="1" x14ac:dyDescent="0.25">
      <c r="A38" s="87">
        <v>36</v>
      </c>
      <c r="B38" s="87">
        <v>10</v>
      </c>
      <c r="C38" s="87">
        <v>9</v>
      </c>
    </row>
    <row r="39" spans="1:6" ht="15.75" customHeight="1" x14ac:dyDescent="0.25">
      <c r="A39" s="87">
        <v>37</v>
      </c>
      <c r="B39" s="87">
        <v>10</v>
      </c>
      <c r="C39" s="87">
        <v>9</v>
      </c>
      <c r="E39" s="58"/>
    </row>
    <row r="40" spans="1:6" ht="15.75" customHeight="1" x14ac:dyDescent="0.25">
      <c r="A40" s="87">
        <v>38</v>
      </c>
      <c r="B40" s="87">
        <v>5</v>
      </c>
      <c r="C40" s="87">
        <v>9</v>
      </c>
    </row>
    <row r="41" spans="1:6" ht="15.75" customHeight="1" x14ac:dyDescent="0.25">
      <c r="A41" s="87">
        <v>39</v>
      </c>
      <c r="B41" s="87">
        <v>10</v>
      </c>
      <c r="C41" s="87">
        <v>9</v>
      </c>
    </row>
    <row r="42" spans="1:6" ht="15.75" customHeight="1" x14ac:dyDescent="0.25">
      <c r="A42" s="87">
        <v>40</v>
      </c>
      <c r="B42" s="87">
        <v>9</v>
      </c>
      <c r="C42" s="87">
        <v>10</v>
      </c>
    </row>
    <row r="43" spans="1:6" ht="15.75" customHeight="1" x14ac:dyDescent="0.25">
      <c r="A43" s="87">
        <v>41</v>
      </c>
      <c r="B43" s="87">
        <v>3</v>
      </c>
      <c r="C43" s="87">
        <v>10</v>
      </c>
    </row>
    <row r="44" spans="1:6" ht="15.75" customHeight="1" x14ac:dyDescent="0.25">
      <c r="A44" s="87">
        <v>42</v>
      </c>
      <c r="B44" s="87">
        <v>7</v>
      </c>
      <c r="C44" s="87">
        <v>10</v>
      </c>
    </row>
    <row r="45" spans="1:6" ht="15.75" customHeight="1" x14ac:dyDescent="0.25">
      <c r="A45" s="87">
        <v>43</v>
      </c>
      <c r="B45" s="87">
        <v>9</v>
      </c>
      <c r="C45" s="87">
        <v>10</v>
      </c>
    </row>
    <row r="46" spans="1:6" ht="15.75" customHeight="1" x14ac:dyDescent="0.25">
      <c r="A46" s="87">
        <v>44</v>
      </c>
      <c r="B46" s="87">
        <v>9</v>
      </c>
      <c r="C46" s="87">
        <v>10</v>
      </c>
    </row>
    <row r="47" spans="1:6" ht="15.75" customHeight="1" x14ac:dyDescent="0.25">
      <c r="A47" s="92">
        <v>45</v>
      </c>
      <c r="B47" s="92">
        <v>6</v>
      </c>
      <c r="C47" s="92">
        <v>10</v>
      </c>
      <c r="D47" s="93" t="s">
        <v>124</v>
      </c>
      <c r="E47" s="94"/>
      <c r="F47" s="94"/>
    </row>
    <row r="48" spans="1:6" ht="15.75" customHeight="1" x14ac:dyDescent="0.25">
      <c r="A48" s="87">
        <v>46</v>
      </c>
      <c r="B48" s="87">
        <v>3</v>
      </c>
      <c r="C48" s="87">
        <v>10</v>
      </c>
    </row>
    <row r="49" spans="1:3" ht="15.75" customHeight="1" x14ac:dyDescent="0.25">
      <c r="A49" s="87">
        <v>47</v>
      </c>
      <c r="B49" s="87">
        <v>5</v>
      </c>
      <c r="C49" s="87">
        <v>10</v>
      </c>
    </row>
    <row r="50" spans="1:3" ht="15.75" customHeight="1" x14ac:dyDescent="0.25">
      <c r="A50" s="87">
        <v>48</v>
      </c>
      <c r="B50" s="87">
        <v>7</v>
      </c>
      <c r="C50" s="87">
        <v>10</v>
      </c>
    </row>
    <row r="51" spans="1:3" ht="15.75" customHeight="1" x14ac:dyDescent="0.25">
      <c r="A51" s="87">
        <v>49</v>
      </c>
      <c r="B51" s="87">
        <v>6</v>
      </c>
      <c r="C51" s="87">
        <v>10</v>
      </c>
    </row>
    <row r="52" spans="1:3" ht="15.75" customHeight="1" x14ac:dyDescent="0.25">
      <c r="A52" s="87">
        <v>50</v>
      </c>
      <c r="B52" s="87">
        <v>8</v>
      </c>
      <c r="C52" s="87">
        <v>10</v>
      </c>
    </row>
    <row r="53" spans="1:3" ht="15.75" customHeight="1" x14ac:dyDescent="0.25"/>
    <row r="54" spans="1:3" ht="15.75" customHeight="1" x14ac:dyDescent="0.25"/>
    <row r="55" spans="1:3" ht="15.75" customHeight="1" x14ac:dyDescent="0.25"/>
    <row r="56" spans="1:3" ht="15.75" customHeight="1" x14ac:dyDescent="0.25"/>
    <row r="57" spans="1:3" ht="15.75" customHeight="1" x14ac:dyDescent="0.25"/>
    <row r="58" spans="1:3" ht="15.75" customHeight="1" x14ac:dyDescent="0.25"/>
    <row r="59" spans="1:3" ht="15.75" customHeight="1" x14ac:dyDescent="0.25"/>
    <row r="60" spans="1:3" ht="15.75" customHeight="1" x14ac:dyDescent="0.25"/>
    <row r="61" spans="1:3" ht="15.75" customHeight="1" x14ac:dyDescent="0.25"/>
    <row r="62" spans="1:3" ht="15.75" customHeight="1" x14ac:dyDescent="0.25"/>
    <row r="63" spans="1:3" ht="15.75" customHeight="1" x14ac:dyDescent="0.25"/>
    <row r="64" spans="1:3"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sortState xmlns:xlrd2="http://schemas.microsoft.com/office/spreadsheetml/2017/richdata2" ref="C3:C52">
    <sortCondition ref="C3:C52"/>
  </sortState>
  <mergeCells count="1">
    <mergeCell ref="A1:B1"/>
  </mergeCells>
  <phoneticPr fontId="20" type="noConversion"/>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outlinePr summaryBelow="0" summaryRight="0"/>
  </sheetPr>
  <dimension ref="A1:K1000"/>
  <sheetViews>
    <sheetView topLeftCell="A3" zoomScale="76" workbookViewId="0">
      <selection activeCell="F30" sqref="F30:F31"/>
    </sheetView>
  </sheetViews>
  <sheetFormatPr defaultColWidth="12.6640625" defaultRowHeight="15" customHeight="1" x14ac:dyDescent="0.25"/>
  <cols>
    <col min="4" max="4" width="6.109375" customWidth="1"/>
    <col min="5" max="5" width="20.109375" customWidth="1"/>
    <col min="6" max="6" width="26.33203125" customWidth="1"/>
  </cols>
  <sheetData>
    <row r="1" spans="1:11" ht="15.75" customHeight="1" x14ac:dyDescent="0.25">
      <c r="A1" s="100" t="s">
        <v>98</v>
      </c>
      <c r="B1" s="100" t="s">
        <v>90</v>
      </c>
      <c r="C1" s="101" t="s">
        <v>136</v>
      </c>
      <c r="D1" s="58"/>
      <c r="E1" s="30" t="s">
        <v>40</v>
      </c>
    </row>
    <row r="2" spans="1:11" ht="15.75" customHeight="1" x14ac:dyDescent="0.25">
      <c r="A2" s="102">
        <v>1</v>
      </c>
      <c r="B2" s="102">
        <v>98</v>
      </c>
      <c r="C2" s="102">
        <v>1</v>
      </c>
      <c r="D2" s="11"/>
      <c r="E2" s="11" t="s">
        <v>91</v>
      </c>
      <c r="J2" s="42"/>
      <c r="K2" s="42"/>
    </row>
    <row r="3" spans="1:11" ht="15.75" customHeight="1" x14ac:dyDescent="0.25">
      <c r="A3" s="102">
        <v>2</v>
      </c>
      <c r="B3" s="102">
        <v>112</v>
      </c>
      <c r="C3" s="102">
        <v>32</v>
      </c>
      <c r="D3" s="11"/>
      <c r="E3" s="11"/>
      <c r="J3" s="42"/>
      <c r="K3" s="42"/>
    </row>
    <row r="4" spans="1:11" ht="15.75" customHeight="1" x14ac:dyDescent="0.25">
      <c r="A4" s="102">
        <v>3</v>
      </c>
      <c r="B4" s="102">
        <v>1</v>
      </c>
      <c r="C4" s="102">
        <v>33</v>
      </c>
      <c r="D4" s="11"/>
      <c r="E4" s="11" t="s">
        <v>43</v>
      </c>
      <c r="J4" s="42"/>
      <c r="K4" s="42"/>
    </row>
    <row r="5" spans="1:11" ht="15.75" customHeight="1" x14ac:dyDescent="0.25">
      <c r="A5" s="102">
        <v>4</v>
      </c>
      <c r="B5" s="102">
        <v>41</v>
      </c>
      <c r="C5" s="102">
        <v>37</v>
      </c>
      <c r="D5" s="11"/>
      <c r="F5" s="11" t="s">
        <v>44</v>
      </c>
      <c r="J5" s="42"/>
      <c r="K5" s="42"/>
    </row>
    <row r="6" spans="1:11" ht="15.75" customHeight="1" x14ac:dyDescent="0.25">
      <c r="A6" s="102">
        <v>5</v>
      </c>
      <c r="B6" s="102">
        <v>106</v>
      </c>
      <c r="C6" s="102">
        <v>41</v>
      </c>
      <c r="D6" s="11"/>
      <c r="F6" s="11" t="s">
        <v>10</v>
      </c>
      <c r="J6" s="42"/>
      <c r="K6" s="42"/>
    </row>
    <row r="7" spans="1:11" ht="15.75" customHeight="1" x14ac:dyDescent="0.25">
      <c r="A7" s="102">
        <v>6</v>
      </c>
      <c r="B7" s="102">
        <v>111</v>
      </c>
      <c r="C7" s="102">
        <v>45</v>
      </c>
      <c r="D7" s="11"/>
      <c r="F7" s="11" t="s">
        <v>46</v>
      </c>
      <c r="J7" s="42"/>
      <c r="K7" s="42"/>
    </row>
    <row r="8" spans="1:11" ht="15.75" customHeight="1" x14ac:dyDescent="0.25">
      <c r="A8" s="102">
        <v>7</v>
      </c>
      <c r="B8" s="102">
        <v>86</v>
      </c>
      <c r="C8" s="102">
        <v>53</v>
      </c>
      <c r="D8" s="11"/>
      <c r="F8" s="11" t="s">
        <v>47</v>
      </c>
      <c r="J8" s="42"/>
      <c r="K8" s="42"/>
    </row>
    <row r="9" spans="1:11" ht="15.75" customHeight="1" x14ac:dyDescent="0.25">
      <c r="A9" s="102">
        <v>8</v>
      </c>
      <c r="B9" s="102">
        <v>142</v>
      </c>
      <c r="C9" s="102">
        <v>54</v>
      </c>
      <c r="D9" s="11"/>
      <c r="F9" s="11" t="s">
        <v>99</v>
      </c>
      <c r="G9" s="14" t="s">
        <v>100</v>
      </c>
      <c r="J9" s="42"/>
      <c r="K9" s="42"/>
    </row>
    <row r="10" spans="1:11" ht="15.75" customHeight="1" x14ac:dyDescent="0.25">
      <c r="A10" s="102">
        <v>9</v>
      </c>
      <c r="B10" s="102">
        <v>143</v>
      </c>
      <c r="C10" s="102">
        <v>56</v>
      </c>
      <c r="D10" s="11"/>
      <c r="E10" s="27" t="s">
        <v>50</v>
      </c>
      <c r="J10" s="42"/>
      <c r="K10" s="42"/>
    </row>
    <row r="11" spans="1:11" ht="15.75" customHeight="1" x14ac:dyDescent="0.25">
      <c r="A11" s="102">
        <v>10</v>
      </c>
      <c r="B11" s="102">
        <v>88</v>
      </c>
      <c r="C11" s="102">
        <v>66</v>
      </c>
      <c r="D11" s="11"/>
      <c r="E11" s="11" t="s">
        <v>51</v>
      </c>
      <c r="G11" s="99" t="s">
        <v>137</v>
      </c>
      <c r="J11" s="42"/>
      <c r="K11" s="42"/>
    </row>
    <row r="12" spans="1:11" ht="15.75" customHeight="1" x14ac:dyDescent="0.25">
      <c r="A12" s="102">
        <v>11</v>
      </c>
      <c r="B12" s="102">
        <v>32</v>
      </c>
      <c r="C12" s="102">
        <v>79</v>
      </c>
      <c r="D12" s="11"/>
      <c r="E12" s="11" t="s">
        <v>52</v>
      </c>
      <c r="G12" s="99" t="s">
        <v>138</v>
      </c>
      <c r="J12" s="42"/>
      <c r="K12" s="42"/>
    </row>
    <row r="13" spans="1:11" ht="15.75" customHeight="1" x14ac:dyDescent="0.25">
      <c r="A13" s="102">
        <v>12</v>
      </c>
      <c r="B13" s="102">
        <v>66</v>
      </c>
      <c r="C13" s="102">
        <v>83</v>
      </c>
      <c r="D13" s="11"/>
      <c r="J13" s="42"/>
      <c r="K13" s="42"/>
    </row>
    <row r="14" spans="1:11" ht="15.75" customHeight="1" x14ac:dyDescent="0.25">
      <c r="A14" s="102">
        <v>13</v>
      </c>
      <c r="B14" s="102">
        <v>92</v>
      </c>
      <c r="C14" s="102">
        <v>86</v>
      </c>
      <c r="D14" s="11"/>
      <c r="E14" s="30" t="s">
        <v>9</v>
      </c>
      <c r="G14" s="32" t="s">
        <v>54</v>
      </c>
      <c r="J14" s="42"/>
      <c r="K14" s="42"/>
    </row>
    <row r="15" spans="1:11" ht="15.75" customHeight="1" x14ac:dyDescent="0.25">
      <c r="A15" s="102">
        <v>14</v>
      </c>
      <c r="B15" s="102">
        <v>94</v>
      </c>
      <c r="C15" s="102">
        <v>86</v>
      </c>
      <c r="D15" s="11"/>
      <c r="E15" s="11" t="s">
        <v>11</v>
      </c>
      <c r="F15" s="39">
        <f>AVERAGE(B2:B31)</f>
        <v>97.9</v>
      </c>
      <c r="G15" s="35" t="s">
        <v>55</v>
      </c>
      <c r="J15" s="42"/>
      <c r="K15" s="42"/>
    </row>
    <row r="16" spans="1:11" ht="15.75" customHeight="1" x14ac:dyDescent="0.25">
      <c r="A16" s="102">
        <v>15</v>
      </c>
      <c r="B16" s="102">
        <v>118</v>
      </c>
      <c r="C16" s="102">
        <v>88</v>
      </c>
      <c r="D16" s="11"/>
      <c r="E16" s="11" t="s">
        <v>56</v>
      </c>
      <c r="F16" s="39">
        <f>MEDIAN(B2:B31)</f>
        <v>89</v>
      </c>
      <c r="G16" s="35" t="s">
        <v>57</v>
      </c>
      <c r="J16" s="42"/>
      <c r="K16" s="42"/>
    </row>
    <row r="17" spans="1:11" ht="15.75" customHeight="1" x14ac:dyDescent="0.25">
      <c r="A17" s="102">
        <v>16</v>
      </c>
      <c r="B17" s="102">
        <v>53</v>
      </c>
      <c r="C17" s="102">
        <v>90</v>
      </c>
      <c r="D17" s="11"/>
      <c r="E17" s="11" t="s">
        <v>92</v>
      </c>
      <c r="F17" s="39">
        <f>MODE(B2:B31)</f>
        <v>86</v>
      </c>
      <c r="G17" s="14" t="s">
        <v>59</v>
      </c>
      <c r="J17" s="42"/>
      <c r="K17" s="42"/>
    </row>
    <row r="18" spans="1:11" ht="15.75" customHeight="1" x14ac:dyDescent="0.25">
      <c r="A18" s="102">
        <v>17</v>
      </c>
      <c r="B18" s="102">
        <v>119</v>
      </c>
      <c r="C18" s="102">
        <v>92</v>
      </c>
      <c r="D18" s="11"/>
      <c r="E18" s="11" t="s">
        <v>60</v>
      </c>
      <c r="F18" s="39">
        <f>VAR(B2:B31)</f>
        <v>7054.9206896551732</v>
      </c>
      <c r="G18" s="14" t="s">
        <v>61</v>
      </c>
      <c r="J18" s="42"/>
      <c r="K18" s="42"/>
    </row>
    <row r="19" spans="1:11" ht="15.75" customHeight="1" x14ac:dyDescent="0.25">
      <c r="A19" s="102">
        <v>18</v>
      </c>
      <c r="B19" s="102">
        <v>500</v>
      </c>
      <c r="C19" s="102">
        <v>94</v>
      </c>
      <c r="D19" s="11"/>
      <c r="E19" s="11" t="s">
        <v>62</v>
      </c>
      <c r="F19" s="39">
        <f>_xlfn.STDEV.S(B2:B31)</f>
        <v>83.993575287965768</v>
      </c>
      <c r="G19" s="14" t="s">
        <v>63</v>
      </c>
      <c r="J19" s="42"/>
      <c r="K19" s="42"/>
    </row>
    <row r="20" spans="1:11" ht="15.75" customHeight="1" x14ac:dyDescent="0.25">
      <c r="A20" s="102">
        <v>19</v>
      </c>
      <c r="B20" s="102">
        <v>37</v>
      </c>
      <c r="C20" s="102">
        <v>98</v>
      </c>
      <c r="D20" s="11"/>
      <c r="E20" s="81" t="s">
        <v>132</v>
      </c>
      <c r="F20" s="39">
        <f>PERCENTILE(C2:C31,0.25)</f>
        <v>54.5</v>
      </c>
      <c r="G20" s="14" t="s">
        <v>65</v>
      </c>
      <c r="J20" s="42"/>
      <c r="K20" s="42"/>
    </row>
    <row r="21" spans="1:11" ht="15.75" customHeight="1" x14ac:dyDescent="0.25">
      <c r="A21" s="102">
        <v>20</v>
      </c>
      <c r="B21" s="102">
        <v>90</v>
      </c>
      <c r="C21" s="102">
        <v>106</v>
      </c>
      <c r="D21" s="11"/>
      <c r="E21" s="81" t="s">
        <v>133</v>
      </c>
      <c r="F21" s="39">
        <f>PERCENTILE(C2:C31,0.75)</f>
        <v>114.25</v>
      </c>
      <c r="G21" s="14" t="s">
        <v>65</v>
      </c>
      <c r="J21" s="42"/>
      <c r="K21" s="42"/>
    </row>
    <row r="22" spans="1:11" ht="15.75" customHeight="1" x14ac:dyDescent="0.25">
      <c r="A22" s="102">
        <v>21</v>
      </c>
      <c r="B22" s="102">
        <v>128</v>
      </c>
      <c r="C22" s="102">
        <v>111</v>
      </c>
      <c r="D22" s="11"/>
      <c r="E22" s="11" t="s">
        <v>95</v>
      </c>
      <c r="F22" s="39">
        <f>F21-F20</f>
        <v>59.75</v>
      </c>
      <c r="G22" s="35" t="s">
        <v>69</v>
      </c>
    </row>
    <row r="23" spans="1:11" ht="15.75" customHeight="1" x14ac:dyDescent="0.25">
      <c r="A23" s="102">
        <v>22</v>
      </c>
      <c r="B23" s="102">
        <v>79</v>
      </c>
      <c r="C23" s="102">
        <v>112</v>
      </c>
      <c r="D23" s="11"/>
    </row>
    <row r="24" spans="1:11" ht="15.75" customHeight="1" x14ac:dyDescent="0.25">
      <c r="A24" s="102">
        <v>23</v>
      </c>
      <c r="B24" s="102">
        <v>86</v>
      </c>
      <c r="C24" s="102">
        <v>115</v>
      </c>
      <c r="D24" s="11"/>
      <c r="E24" s="43" t="s">
        <v>70</v>
      </c>
      <c r="F24" s="39">
        <f>F20-(1.5*F22)</f>
        <v>-35.125</v>
      </c>
      <c r="G24" s="35" t="s">
        <v>71</v>
      </c>
    </row>
    <row r="25" spans="1:11" ht="15.75" customHeight="1" x14ac:dyDescent="0.25">
      <c r="A25" s="102">
        <v>24</v>
      </c>
      <c r="B25" s="102">
        <v>45</v>
      </c>
      <c r="C25" s="102">
        <v>118</v>
      </c>
      <c r="D25" s="11"/>
      <c r="E25" s="43" t="s">
        <v>72</v>
      </c>
      <c r="F25" s="39">
        <f>F21+(1.5*F22)</f>
        <v>203.875</v>
      </c>
      <c r="G25" s="35" t="s">
        <v>73</v>
      </c>
    </row>
    <row r="26" spans="1:11" ht="15.75" customHeight="1" x14ac:dyDescent="0.25">
      <c r="A26" s="102">
        <v>25</v>
      </c>
      <c r="B26" s="102">
        <v>33</v>
      </c>
      <c r="C26" s="102">
        <v>119</v>
      </c>
      <c r="D26" s="11"/>
      <c r="E26" s="81" t="s">
        <v>134</v>
      </c>
      <c r="F26" s="40">
        <f>COUNTIF(B2:B31,"&gt;203.875")</f>
        <v>1</v>
      </c>
      <c r="G26" s="40" t="s">
        <v>75</v>
      </c>
      <c r="J26" s="44"/>
    </row>
    <row r="27" spans="1:11" ht="15.75" customHeight="1" x14ac:dyDescent="0.25">
      <c r="A27" s="102">
        <v>26</v>
      </c>
      <c r="B27" s="102">
        <v>54</v>
      </c>
      <c r="C27" s="102">
        <v>128</v>
      </c>
      <c r="D27" s="11"/>
      <c r="E27" s="81" t="s">
        <v>135</v>
      </c>
      <c r="F27" s="40">
        <f>COUNTIF(B2:B32,"&lt;-35.125")</f>
        <v>0</v>
      </c>
      <c r="J27" s="44"/>
    </row>
    <row r="28" spans="1:11" ht="15.75" customHeight="1" x14ac:dyDescent="0.25">
      <c r="A28" s="102">
        <v>27</v>
      </c>
      <c r="B28" s="102">
        <v>115</v>
      </c>
      <c r="C28" s="102">
        <v>129</v>
      </c>
      <c r="D28" s="11"/>
      <c r="I28" s="44"/>
      <c r="J28" s="44"/>
    </row>
    <row r="29" spans="1:11" ht="15.75" customHeight="1" x14ac:dyDescent="0.25">
      <c r="A29" s="102">
        <v>28</v>
      </c>
      <c r="B29" s="102">
        <v>129</v>
      </c>
      <c r="C29" s="102">
        <v>142</v>
      </c>
      <c r="D29" s="11"/>
      <c r="I29" s="44"/>
      <c r="J29" s="44"/>
    </row>
    <row r="30" spans="1:11" ht="15.75" customHeight="1" x14ac:dyDescent="0.25">
      <c r="A30" s="102">
        <v>29</v>
      </c>
      <c r="B30" s="102">
        <v>56</v>
      </c>
      <c r="C30" s="102">
        <v>143</v>
      </c>
      <c r="D30" s="11"/>
      <c r="I30" s="44"/>
      <c r="J30" s="44"/>
    </row>
    <row r="31" spans="1:11" ht="15.75" customHeight="1" x14ac:dyDescent="0.25">
      <c r="A31" s="102">
        <v>30</v>
      </c>
      <c r="B31" s="102">
        <v>83</v>
      </c>
      <c r="C31" s="102">
        <v>500</v>
      </c>
      <c r="D31" s="11"/>
      <c r="I31" s="44"/>
      <c r="J31" s="44"/>
    </row>
    <row r="32" spans="1:11" ht="15.75" customHeight="1" x14ac:dyDescent="0.25">
      <c r="I32" s="44"/>
      <c r="J32" s="44"/>
    </row>
    <row r="33" spans="9:10" ht="15.75" customHeight="1" x14ac:dyDescent="0.25">
      <c r="I33" s="44"/>
      <c r="J33" s="44"/>
    </row>
    <row r="34" spans="9:10" ht="15.75" customHeight="1" x14ac:dyDescent="0.25">
      <c r="I34" s="44"/>
      <c r="J34" s="44"/>
    </row>
    <row r="35" spans="9:10" ht="15.75" customHeight="1" x14ac:dyDescent="0.25">
      <c r="I35" s="44"/>
      <c r="J35" s="44"/>
    </row>
    <row r="36" spans="9:10" ht="15.75" customHeight="1" x14ac:dyDescent="0.25">
      <c r="I36" s="44"/>
      <c r="J36" s="44"/>
    </row>
    <row r="37" spans="9:10" ht="15.75" customHeight="1" x14ac:dyDescent="0.25">
      <c r="I37" s="44"/>
      <c r="J37" s="44"/>
    </row>
    <row r="38" spans="9:10" ht="15.75" customHeight="1" x14ac:dyDescent="0.25">
      <c r="I38" s="44"/>
      <c r="J38" s="44"/>
    </row>
    <row r="39" spans="9:10" ht="15.75" customHeight="1" x14ac:dyDescent="0.25">
      <c r="I39" s="44"/>
      <c r="J39" s="44"/>
    </row>
    <row r="40" spans="9:10" ht="15.75" customHeight="1" x14ac:dyDescent="0.25">
      <c r="I40" s="44"/>
      <c r="J40" s="44"/>
    </row>
    <row r="41" spans="9:10" ht="15.75" customHeight="1" x14ac:dyDescent="0.25"/>
    <row r="42" spans="9:10" ht="15.75" customHeight="1" x14ac:dyDescent="0.25"/>
    <row r="43" spans="9:10" ht="15.75" customHeight="1" x14ac:dyDescent="0.25"/>
    <row r="44" spans="9:10" ht="15.75" customHeight="1" x14ac:dyDescent="0.25"/>
    <row r="45" spans="9:10" ht="15.75" customHeight="1" x14ac:dyDescent="0.25"/>
    <row r="46" spans="9:10" ht="15.75" customHeight="1" x14ac:dyDescent="0.25"/>
    <row r="47" spans="9:10" ht="15.75" customHeight="1" x14ac:dyDescent="0.25"/>
    <row r="48" spans="9:10"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ortState xmlns:xlrd2="http://schemas.microsoft.com/office/spreadsheetml/2017/richdata2" ref="C2:C31">
    <sortCondition ref="C2:C31"/>
  </sortState>
  <phoneticPr fontId="20" type="noConversion"/>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000"/>
  <sheetViews>
    <sheetView showGridLines="0" topLeftCell="A9" workbookViewId="0">
      <selection activeCell="D31" sqref="D31"/>
    </sheetView>
  </sheetViews>
  <sheetFormatPr defaultColWidth="12.6640625" defaultRowHeight="15" customHeight="1" x14ac:dyDescent="0.25"/>
  <sheetData>
    <row r="1" spans="1:4" ht="15.75" customHeight="1" x14ac:dyDescent="0.25">
      <c r="A1" s="9" t="s">
        <v>1</v>
      </c>
      <c r="B1" s="9" t="s">
        <v>2</v>
      </c>
    </row>
    <row r="2" spans="1:4" ht="15.75" customHeight="1" x14ac:dyDescent="0.25">
      <c r="A2" s="10">
        <v>44896</v>
      </c>
      <c r="B2" s="11">
        <v>8</v>
      </c>
      <c r="D2" s="12" t="s">
        <v>3</v>
      </c>
    </row>
    <row r="3" spans="1:4" ht="15.75" customHeight="1" x14ac:dyDescent="0.25">
      <c r="A3" s="10">
        <v>44897</v>
      </c>
      <c r="B3" s="11">
        <v>1</v>
      </c>
      <c r="D3" s="11" t="s">
        <v>4</v>
      </c>
    </row>
    <row r="4" spans="1:4" ht="15.75" customHeight="1" x14ac:dyDescent="0.25">
      <c r="A4" s="10">
        <v>44898</v>
      </c>
      <c r="B4" s="11">
        <v>2</v>
      </c>
      <c r="D4" s="11" t="s">
        <v>5</v>
      </c>
    </row>
    <row r="5" spans="1:4" ht="15.75" customHeight="1" x14ac:dyDescent="0.25">
      <c r="A5" s="10">
        <v>44899</v>
      </c>
      <c r="B5" s="11">
        <v>3</v>
      </c>
    </row>
    <row r="6" spans="1:4" ht="15.75" customHeight="1" x14ac:dyDescent="0.25">
      <c r="A6" s="10">
        <v>44900</v>
      </c>
      <c r="B6" s="11">
        <v>3</v>
      </c>
      <c r="D6" s="12" t="s">
        <v>6</v>
      </c>
    </row>
    <row r="7" spans="1:4" ht="15.75" customHeight="1" x14ac:dyDescent="0.25">
      <c r="A7" s="10">
        <v>44901</v>
      </c>
      <c r="B7" s="11">
        <v>8</v>
      </c>
      <c r="D7" s="11" t="s">
        <v>7</v>
      </c>
    </row>
    <row r="8" spans="1:4" ht="15.75" customHeight="1" x14ac:dyDescent="0.25">
      <c r="A8" s="10">
        <v>44902</v>
      </c>
      <c r="B8" s="11">
        <v>1</v>
      </c>
      <c r="D8" s="11" t="s">
        <v>8</v>
      </c>
    </row>
    <row r="9" spans="1:4" ht="15.75" customHeight="1" x14ac:dyDescent="0.25">
      <c r="A9" s="10">
        <v>44903</v>
      </c>
      <c r="B9" s="11">
        <v>8</v>
      </c>
    </row>
    <row r="10" spans="1:4" ht="15.75" customHeight="1" x14ac:dyDescent="0.25">
      <c r="A10" s="10">
        <v>44904</v>
      </c>
      <c r="B10" s="11">
        <v>10</v>
      </c>
    </row>
    <row r="11" spans="1:4" ht="15.75" customHeight="1" x14ac:dyDescent="0.25">
      <c r="A11" s="10">
        <v>44905</v>
      </c>
      <c r="B11" s="11">
        <v>5</v>
      </c>
    </row>
    <row r="12" spans="1:4" ht="15.75" customHeight="1" x14ac:dyDescent="0.25">
      <c r="A12" s="10">
        <v>44906</v>
      </c>
      <c r="B12" s="11">
        <v>9</v>
      </c>
    </row>
    <row r="13" spans="1:4" ht="15.75" customHeight="1" x14ac:dyDescent="0.25">
      <c r="A13" s="10">
        <v>44907</v>
      </c>
      <c r="B13" s="11">
        <v>6</v>
      </c>
    </row>
    <row r="14" spans="1:4" ht="15.75" customHeight="1" x14ac:dyDescent="0.25">
      <c r="A14" s="10">
        <v>44908</v>
      </c>
      <c r="B14" s="11">
        <v>8</v>
      </c>
    </row>
    <row r="15" spans="1:4" ht="15.75" customHeight="1" x14ac:dyDescent="0.25">
      <c r="A15" s="10">
        <v>44909</v>
      </c>
      <c r="B15" s="11">
        <v>2</v>
      </c>
    </row>
    <row r="16" spans="1:4" ht="15.75" customHeight="1" x14ac:dyDescent="0.25">
      <c r="A16" s="10">
        <v>44910</v>
      </c>
      <c r="B16" s="11">
        <v>9</v>
      </c>
    </row>
    <row r="17" spans="1:6" ht="15.75" customHeight="1" x14ac:dyDescent="0.25">
      <c r="A17" s="10">
        <v>44911</v>
      </c>
      <c r="B17" s="11">
        <v>4</v>
      </c>
    </row>
    <row r="18" spans="1:6" ht="15.75" customHeight="1" x14ac:dyDescent="0.25">
      <c r="A18" s="10">
        <v>44912</v>
      </c>
      <c r="B18" s="11">
        <v>20</v>
      </c>
    </row>
    <row r="19" spans="1:6" ht="15.75" customHeight="1" x14ac:dyDescent="0.25">
      <c r="A19" s="10">
        <v>44913</v>
      </c>
      <c r="B19" s="11">
        <v>10</v>
      </c>
    </row>
    <row r="20" spans="1:6" ht="15.75" customHeight="1" x14ac:dyDescent="0.25">
      <c r="A20" s="10">
        <v>44914</v>
      </c>
      <c r="B20" s="11">
        <v>6</v>
      </c>
      <c r="D20" s="12" t="s">
        <v>9</v>
      </c>
    </row>
    <row r="21" spans="1:6" ht="15.75" customHeight="1" x14ac:dyDescent="0.25">
      <c r="A21" s="10">
        <v>44915</v>
      </c>
      <c r="B21" s="11">
        <v>1</v>
      </c>
    </row>
    <row r="22" spans="1:6" ht="15.75" customHeight="1" x14ac:dyDescent="0.25">
      <c r="A22" s="10">
        <v>44916</v>
      </c>
      <c r="B22" s="11">
        <v>6</v>
      </c>
      <c r="E22" s="11" t="s">
        <v>10</v>
      </c>
    </row>
    <row r="23" spans="1:6" ht="15.75" customHeight="1" x14ac:dyDescent="0.25">
      <c r="A23" s="10">
        <v>44917</v>
      </c>
      <c r="B23" s="11">
        <v>10</v>
      </c>
      <c r="E23" s="11" t="s">
        <v>11</v>
      </c>
      <c r="F23" s="13">
        <f>AVERAGE(B2:B31)</f>
        <v>6.1</v>
      </c>
    </row>
    <row r="24" spans="1:6" ht="15.75" customHeight="1" x14ac:dyDescent="0.25">
      <c r="A24" s="10">
        <v>44918</v>
      </c>
      <c r="B24" s="11">
        <v>7</v>
      </c>
      <c r="E24" s="11" t="s">
        <v>12</v>
      </c>
      <c r="F24" s="13">
        <f>_xlfn.STDEV.S(B2:B31)</f>
        <v>4.0882506165165902</v>
      </c>
    </row>
    <row r="25" spans="1:6" ht="15.75" customHeight="1" x14ac:dyDescent="0.25">
      <c r="A25" s="10">
        <v>44919</v>
      </c>
      <c r="B25" s="11">
        <v>3</v>
      </c>
      <c r="D25" s="14" t="s">
        <v>13</v>
      </c>
    </row>
    <row r="26" spans="1:6" ht="15.75" customHeight="1" x14ac:dyDescent="0.25">
      <c r="A26" s="10">
        <v>44920</v>
      </c>
      <c r="B26" s="11">
        <v>5</v>
      </c>
      <c r="D26" s="11" t="s">
        <v>14</v>
      </c>
    </row>
    <row r="27" spans="1:6" ht="15.75" customHeight="1" x14ac:dyDescent="0.25">
      <c r="A27" s="10">
        <v>44921</v>
      </c>
      <c r="B27" s="11">
        <v>9</v>
      </c>
      <c r="D27" s="11" t="s">
        <v>15</v>
      </c>
    </row>
    <row r="28" spans="1:6" ht="15.75" customHeight="1" x14ac:dyDescent="0.25">
      <c r="A28" s="10">
        <v>44922</v>
      </c>
      <c r="B28" s="11">
        <v>6</v>
      </c>
      <c r="D28" s="11" t="s">
        <v>16</v>
      </c>
    </row>
    <row r="29" spans="1:6" ht="15.75" customHeight="1" x14ac:dyDescent="0.25">
      <c r="A29" s="10">
        <v>44923</v>
      </c>
      <c r="B29" s="11">
        <v>2</v>
      </c>
      <c r="D29" s="15">
        <f>F23+2*F24</f>
        <v>14.27650123303318</v>
      </c>
    </row>
    <row r="30" spans="1:6" ht="15.75" customHeight="1" x14ac:dyDescent="0.25">
      <c r="A30" s="10">
        <v>44924</v>
      </c>
      <c r="B30" s="11">
        <v>10</v>
      </c>
    </row>
    <row r="31" spans="1:6" ht="15.75" customHeight="1" x14ac:dyDescent="0.25">
      <c r="A31" s="10">
        <v>44925</v>
      </c>
      <c r="B31" s="11">
        <v>1</v>
      </c>
      <c r="D31" s="11" t="s">
        <v>17</v>
      </c>
    </row>
    <row r="32" spans="1: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000"/>
  <sheetViews>
    <sheetView showGridLines="0" workbookViewId="0">
      <selection activeCell="C15" sqref="C15"/>
    </sheetView>
  </sheetViews>
  <sheetFormatPr defaultColWidth="12.6640625" defaultRowHeight="15" customHeight="1" x14ac:dyDescent="0.25"/>
  <cols>
    <col min="1" max="1" width="21.6640625" customWidth="1"/>
  </cols>
  <sheetData>
    <row r="1" spans="1:5" ht="15.75" customHeight="1" x14ac:dyDescent="0.25">
      <c r="B1" s="16" t="s">
        <v>18</v>
      </c>
      <c r="C1" s="16" t="s">
        <v>19</v>
      </c>
    </row>
    <row r="2" spans="1:5" ht="15.75" customHeight="1" x14ac:dyDescent="0.25">
      <c r="A2" s="11" t="s">
        <v>20</v>
      </c>
      <c r="B2" s="17">
        <v>6000000</v>
      </c>
      <c r="C2" s="17">
        <v>4500000</v>
      </c>
    </row>
    <row r="3" spans="1:5" ht="15.75" customHeight="1" x14ac:dyDescent="0.25"/>
    <row r="4" spans="1:5" ht="15.75" customHeight="1" x14ac:dyDescent="0.25">
      <c r="B4" s="45" t="s">
        <v>21</v>
      </c>
      <c r="C4" s="46"/>
      <c r="E4" s="12"/>
    </row>
    <row r="5" spans="1:5" ht="15.75" customHeight="1" x14ac:dyDescent="0.25">
      <c r="A5" s="18" t="s">
        <v>22</v>
      </c>
      <c r="B5" s="19" t="s">
        <v>18</v>
      </c>
      <c r="C5" s="20" t="s">
        <v>19</v>
      </c>
    </row>
    <row r="6" spans="1:5" ht="15.75" customHeight="1" x14ac:dyDescent="0.25">
      <c r="A6" s="21">
        <v>1</v>
      </c>
      <c r="B6" s="22">
        <v>7200000</v>
      </c>
      <c r="C6" s="23">
        <v>5000000</v>
      </c>
    </row>
    <row r="7" spans="1:5" ht="15.75" customHeight="1" x14ac:dyDescent="0.25">
      <c r="A7" s="21">
        <v>2</v>
      </c>
      <c r="B7" s="22">
        <v>8000000</v>
      </c>
      <c r="C7" s="23">
        <v>2500000</v>
      </c>
    </row>
    <row r="8" spans="1:5" ht="15.75" customHeight="1" x14ac:dyDescent="0.25">
      <c r="A8" s="21">
        <v>3</v>
      </c>
      <c r="B8" s="22">
        <v>6500000</v>
      </c>
      <c r="C8" s="23">
        <v>3000000</v>
      </c>
    </row>
    <row r="9" spans="1:5" ht="15.75" customHeight="1" x14ac:dyDescent="0.25">
      <c r="A9" s="21">
        <v>4</v>
      </c>
      <c r="B9" s="22">
        <v>3000000</v>
      </c>
      <c r="C9" s="23">
        <v>3000000</v>
      </c>
    </row>
    <row r="10" spans="1:5" ht="15.75" customHeight="1" x14ac:dyDescent="0.25">
      <c r="A10" s="21">
        <v>5</v>
      </c>
      <c r="B10" s="22">
        <v>4500000</v>
      </c>
      <c r="C10" s="23">
        <v>4200000</v>
      </c>
    </row>
    <row r="11" spans="1:5" ht="15.75" customHeight="1" x14ac:dyDescent="0.25">
      <c r="A11" s="21">
        <v>6</v>
      </c>
      <c r="B11" s="22">
        <v>5200000</v>
      </c>
      <c r="C11" s="23">
        <v>3400000</v>
      </c>
    </row>
    <row r="12" spans="1:5" ht="15.75" customHeight="1" x14ac:dyDescent="0.25">
      <c r="A12" s="24" t="s">
        <v>23</v>
      </c>
    </row>
    <row r="13" spans="1:5" ht="15.75" customHeight="1" x14ac:dyDescent="0.25">
      <c r="A13" s="11" t="s">
        <v>24</v>
      </c>
      <c r="B13" s="17">
        <f t="shared" ref="B13:C13" si="0">AVERAGE(B6:B12)</f>
        <v>5733333.333333333</v>
      </c>
      <c r="C13" s="17">
        <f t="shared" si="0"/>
        <v>3516666.6666666665</v>
      </c>
    </row>
    <row r="14" spans="1:5" ht="15.75" customHeight="1" x14ac:dyDescent="0.25">
      <c r="A14" s="11" t="s">
        <v>25</v>
      </c>
      <c r="B14" s="17">
        <f t="shared" ref="B14:C14" si="1">_xlfn.STDEV.S(B6:B11)</f>
        <v>1852205.8920829156</v>
      </c>
      <c r="C14" s="17">
        <f t="shared" si="1"/>
        <v>921773.6526212201</v>
      </c>
    </row>
    <row r="15" spans="1:5" ht="15.75" customHeight="1" x14ac:dyDescent="0.25">
      <c r="A15" s="11" t="s">
        <v>26</v>
      </c>
      <c r="B15" s="25">
        <f>(B2-B13)/B14</f>
        <v>0.14397247509389166</v>
      </c>
      <c r="C15" s="25">
        <f t="shared" ref="B15:C15" si="2">(C2-C13)/C14</f>
        <v>1.0667839447754424</v>
      </c>
    </row>
    <row r="16" spans="1:5"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B4:C4"/>
  </mergeCell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000"/>
  <sheetViews>
    <sheetView showGridLines="0" workbookViewId="0"/>
  </sheetViews>
  <sheetFormatPr defaultColWidth="12.6640625" defaultRowHeight="15" customHeight="1" x14ac:dyDescent="0.25"/>
  <sheetData>
    <row r="1" spans="1:5" ht="15.75" customHeight="1" x14ac:dyDescent="0.25">
      <c r="A1" s="11" t="s">
        <v>27</v>
      </c>
      <c r="B1" s="11" t="s">
        <v>28</v>
      </c>
    </row>
    <row r="2" spans="1:5" ht="15.75" customHeight="1" x14ac:dyDescent="0.25">
      <c r="A2" s="11">
        <v>1</v>
      </c>
      <c r="B2" s="11">
        <v>0</v>
      </c>
      <c r="D2" s="12" t="s">
        <v>3</v>
      </c>
    </row>
    <row r="3" spans="1:5" ht="15.75" customHeight="1" x14ac:dyDescent="0.25">
      <c r="A3" s="11">
        <v>2</v>
      </c>
      <c r="B3" s="11">
        <v>5</v>
      </c>
      <c r="D3" s="26" t="s">
        <v>29</v>
      </c>
    </row>
    <row r="4" spans="1:5" ht="15.75" customHeight="1" x14ac:dyDescent="0.25">
      <c r="A4" s="11">
        <v>3</v>
      </c>
      <c r="B4" s="11">
        <v>2</v>
      </c>
      <c r="D4" s="27" t="s">
        <v>30</v>
      </c>
    </row>
    <row r="5" spans="1:5" ht="15.75" customHeight="1" x14ac:dyDescent="0.25">
      <c r="A5" s="11">
        <v>4</v>
      </c>
      <c r="B5" s="11">
        <v>5</v>
      </c>
      <c r="D5" s="11" t="s">
        <v>31</v>
      </c>
    </row>
    <row r="6" spans="1:5" ht="15.75" customHeight="1" x14ac:dyDescent="0.25">
      <c r="A6" s="11">
        <v>5</v>
      </c>
      <c r="B6" s="11">
        <v>2</v>
      </c>
    </row>
    <row r="7" spans="1:5" ht="15.75" customHeight="1" x14ac:dyDescent="0.25">
      <c r="A7" s="11">
        <v>6</v>
      </c>
      <c r="B7" s="11">
        <v>4</v>
      </c>
      <c r="D7" s="11" t="s">
        <v>32</v>
      </c>
    </row>
    <row r="8" spans="1:5" ht="15.75" customHeight="1" x14ac:dyDescent="0.25">
      <c r="A8" s="11">
        <v>7</v>
      </c>
      <c r="B8" s="11">
        <v>3</v>
      </c>
      <c r="D8" s="11" t="s">
        <v>33</v>
      </c>
      <c r="E8" s="11">
        <f>PERCENTILE(B2:B21, 0.75)</f>
        <v>5</v>
      </c>
    </row>
    <row r="9" spans="1:5" ht="15.75" customHeight="1" x14ac:dyDescent="0.25">
      <c r="A9" s="11">
        <v>8</v>
      </c>
      <c r="B9" s="11">
        <v>5</v>
      </c>
      <c r="D9" s="11" t="s">
        <v>34</v>
      </c>
      <c r="E9" s="11">
        <f>PERCENTILE(B2:B21, 0.95)</f>
        <v>5</v>
      </c>
    </row>
    <row r="10" spans="1:5" ht="15.75" customHeight="1" x14ac:dyDescent="0.25">
      <c r="A10" s="11">
        <v>9</v>
      </c>
      <c r="B10" s="11">
        <v>5</v>
      </c>
    </row>
    <row r="11" spans="1:5" ht="15.75" customHeight="1" x14ac:dyDescent="0.25">
      <c r="A11" s="11">
        <v>10</v>
      </c>
      <c r="B11" s="11">
        <v>5</v>
      </c>
      <c r="D11" s="11" t="s">
        <v>35</v>
      </c>
    </row>
    <row r="12" spans="1:5" ht="15.75" customHeight="1" x14ac:dyDescent="0.25">
      <c r="A12" s="11">
        <v>11</v>
      </c>
      <c r="B12" s="11">
        <v>5</v>
      </c>
    </row>
    <row r="13" spans="1:5" ht="15.75" customHeight="1" x14ac:dyDescent="0.25">
      <c r="A13" s="11">
        <v>12</v>
      </c>
      <c r="B13" s="11">
        <v>0</v>
      </c>
    </row>
    <row r="14" spans="1:5" ht="15.75" customHeight="1" x14ac:dyDescent="0.25">
      <c r="A14" s="11">
        <v>13</v>
      </c>
      <c r="B14" s="11">
        <v>0</v>
      </c>
    </row>
    <row r="15" spans="1:5" ht="15.75" customHeight="1" x14ac:dyDescent="0.25">
      <c r="A15" s="11">
        <v>14</v>
      </c>
      <c r="B15" s="11">
        <v>4</v>
      </c>
    </row>
    <row r="16" spans="1:5" ht="15.75" customHeight="1" x14ac:dyDescent="0.25">
      <c r="A16" s="11">
        <v>15</v>
      </c>
      <c r="B16" s="11">
        <v>1</v>
      </c>
    </row>
    <row r="17" spans="1:5" ht="15.75" customHeight="1" x14ac:dyDescent="0.25">
      <c r="A17" s="11">
        <v>16</v>
      </c>
      <c r="B17" s="11">
        <v>3</v>
      </c>
    </row>
    <row r="18" spans="1:5" ht="15.75" customHeight="1" x14ac:dyDescent="0.25">
      <c r="A18" s="11">
        <v>17</v>
      </c>
      <c r="B18" s="11">
        <v>3</v>
      </c>
      <c r="D18" s="11" t="s">
        <v>36</v>
      </c>
    </row>
    <row r="19" spans="1:5" ht="15.75" customHeight="1" x14ac:dyDescent="0.25">
      <c r="A19" s="11">
        <v>18</v>
      </c>
      <c r="B19" s="11">
        <v>1</v>
      </c>
      <c r="D19" s="11" t="s">
        <v>37</v>
      </c>
      <c r="E19" s="11" t="s">
        <v>38</v>
      </c>
    </row>
    <row r="20" spans="1:5" ht="15.75" customHeight="1" x14ac:dyDescent="0.25">
      <c r="A20" s="11">
        <v>19</v>
      </c>
      <c r="B20" s="11">
        <v>5</v>
      </c>
      <c r="E20" s="28"/>
    </row>
    <row r="21" spans="1:5" ht="15.75" customHeight="1" x14ac:dyDescent="0.25">
      <c r="A21" s="11">
        <v>20</v>
      </c>
      <c r="B21" s="11">
        <v>5</v>
      </c>
    </row>
    <row r="22" spans="1:5" ht="15.75" customHeight="1" x14ac:dyDescent="0.25"/>
    <row r="23" spans="1:5" ht="15.75" customHeight="1" x14ac:dyDescent="0.25"/>
    <row r="24" spans="1:5" ht="15.75" customHeight="1" x14ac:dyDescent="0.25"/>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1000"/>
  <sheetViews>
    <sheetView showGridLines="0" topLeftCell="A6" workbookViewId="0">
      <selection activeCell="E22" sqref="E22"/>
    </sheetView>
  </sheetViews>
  <sheetFormatPr defaultColWidth="12.6640625" defaultRowHeight="15" customHeight="1" x14ac:dyDescent="0.25"/>
  <cols>
    <col min="4" max="4" width="17.109375" customWidth="1"/>
  </cols>
  <sheetData>
    <row r="1" spans="1:7" ht="15.75" customHeight="1" x14ac:dyDescent="0.25">
      <c r="A1" s="9" t="s">
        <v>1</v>
      </c>
      <c r="B1" s="9" t="s">
        <v>39</v>
      </c>
      <c r="D1" s="29" t="s">
        <v>40</v>
      </c>
    </row>
    <row r="2" spans="1:7" ht="15.75" customHeight="1" x14ac:dyDescent="0.25">
      <c r="A2" s="10">
        <v>44896</v>
      </c>
      <c r="B2" s="11">
        <v>8</v>
      </c>
      <c r="D2" s="11" t="s">
        <v>41</v>
      </c>
    </row>
    <row r="3" spans="1:7" ht="15.75" customHeight="1" x14ac:dyDescent="0.25">
      <c r="A3" s="10">
        <v>44897</v>
      </c>
      <c r="B3" s="11">
        <v>1</v>
      </c>
    </row>
    <row r="4" spans="1:7" ht="15.75" customHeight="1" x14ac:dyDescent="0.25">
      <c r="A4" s="10">
        <v>44898</v>
      </c>
      <c r="B4" s="11">
        <v>2</v>
      </c>
      <c r="D4" s="29" t="s">
        <v>6</v>
      </c>
      <c r="E4" s="11" t="s">
        <v>42</v>
      </c>
    </row>
    <row r="5" spans="1:7" ht="15.75" customHeight="1" x14ac:dyDescent="0.25">
      <c r="A5" s="10">
        <v>44899</v>
      </c>
      <c r="B5" s="11">
        <v>3</v>
      </c>
      <c r="D5" s="11" t="s">
        <v>43</v>
      </c>
    </row>
    <row r="6" spans="1:7" ht="15.75" customHeight="1" x14ac:dyDescent="0.25">
      <c r="A6" s="10">
        <v>44900</v>
      </c>
      <c r="B6" s="11">
        <v>3</v>
      </c>
      <c r="E6" s="11" t="s">
        <v>44</v>
      </c>
      <c r="F6" s="11" t="s">
        <v>45</v>
      </c>
    </row>
    <row r="7" spans="1:7" ht="15.75" customHeight="1" x14ac:dyDescent="0.25">
      <c r="A7" s="10">
        <v>44901</v>
      </c>
      <c r="B7" s="11">
        <v>8</v>
      </c>
      <c r="E7" s="11" t="s">
        <v>10</v>
      </c>
      <c r="F7" s="11" t="s">
        <v>45</v>
      </c>
    </row>
    <row r="8" spans="1:7" ht="15.75" customHeight="1" x14ac:dyDescent="0.25">
      <c r="A8" s="10">
        <v>44902</v>
      </c>
      <c r="B8" s="11">
        <v>1</v>
      </c>
      <c r="E8" s="11" t="s">
        <v>46</v>
      </c>
      <c r="F8" s="11" t="s">
        <v>45</v>
      </c>
    </row>
    <row r="9" spans="1:7" ht="15.75" customHeight="1" x14ac:dyDescent="0.25">
      <c r="A9" s="10">
        <v>44903</v>
      </c>
      <c r="B9" s="11">
        <v>8</v>
      </c>
      <c r="E9" s="11" t="s">
        <v>47</v>
      </c>
      <c r="F9" s="11" t="s">
        <v>48</v>
      </c>
    </row>
    <row r="10" spans="1:7" ht="15.75" customHeight="1" x14ac:dyDescent="0.25">
      <c r="A10" s="10">
        <v>44904</v>
      </c>
      <c r="B10" s="11">
        <v>10</v>
      </c>
      <c r="E10" s="11" t="s">
        <v>49</v>
      </c>
      <c r="F10" s="11" t="s">
        <v>48</v>
      </c>
    </row>
    <row r="11" spans="1:7" ht="15.75" customHeight="1" x14ac:dyDescent="0.25">
      <c r="A11" s="10">
        <v>44905</v>
      </c>
      <c r="B11" s="11">
        <v>5</v>
      </c>
      <c r="D11" s="27" t="s">
        <v>50</v>
      </c>
    </row>
    <row r="12" spans="1:7" ht="15.75" customHeight="1" x14ac:dyDescent="0.25">
      <c r="A12" s="10">
        <v>44906</v>
      </c>
      <c r="B12" s="11">
        <v>9</v>
      </c>
      <c r="D12" s="11" t="s">
        <v>51</v>
      </c>
    </row>
    <row r="13" spans="1:7" ht="15.75" customHeight="1" x14ac:dyDescent="0.25">
      <c r="A13" s="10">
        <v>44907</v>
      </c>
      <c r="B13" s="11">
        <v>6</v>
      </c>
      <c r="D13" s="11" t="s">
        <v>52</v>
      </c>
    </row>
    <row r="14" spans="1:7" ht="15.75" customHeight="1" x14ac:dyDescent="0.25">
      <c r="A14" s="10">
        <v>44908</v>
      </c>
      <c r="B14" s="11">
        <v>8</v>
      </c>
      <c r="D14" s="30" t="s">
        <v>9</v>
      </c>
    </row>
    <row r="15" spans="1:7" ht="15.75" customHeight="1" x14ac:dyDescent="0.25">
      <c r="A15" s="10">
        <v>44909</v>
      </c>
      <c r="B15" s="11">
        <v>2</v>
      </c>
      <c r="E15" s="31" t="s">
        <v>53</v>
      </c>
      <c r="F15" s="11"/>
      <c r="G15" s="32" t="s">
        <v>54</v>
      </c>
    </row>
    <row r="16" spans="1:7" ht="15.75" customHeight="1" x14ac:dyDescent="0.25">
      <c r="A16" s="10">
        <v>44910</v>
      </c>
      <c r="B16" s="11">
        <v>9</v>
      </c>
      <c r="D16" s="33" t="s">
        <v>11</v>
      </c>
      <c r="E16" s="34">
        <f>AVERAGE(B2:B31)</f>
        <v>6.2666666666666666</v>
      </c>
      <c r="G16" s="35" t="s">
        <v>55</v>
      </c>
    </row>
    <row r="17" spans="1:7" ht="15.75" customHeight="1" x14ac:dyDescent="0.25">
      <c r="A17" s="10">
        <v>44911</v>
      </c>
      <c r="B17" s="11">
        <v>4</v>
      </c>
      <c r="D17" s="11" t="s">
        <v>56</v>
      </c>
      <c r="E17" s="36">
        <f>MEDIAN(B2:B31)</f>
        <v>6</v>
      </c>
      <c r="G17" s="35" t="s">
        <v>57</v>
      </c>
    </row>
    <row r="18" spans="1:7" ht="15.75" customHeight="1" x14ac:dyDescent="0.25">
      <c r="A18" s="10">
        <v>44912</v>
      </c>
      <c r="B18" s="11">
        <v>25</v>
      </c>
      <c r="D18" s="11" t="s">
        <v>58</v>
      </c>
      <c r="E18" s="21">
        <f>MODE(B2:B31)</f>
        <v>8</v>
      </c>
      <c r="G18" s="14" t="s">
        <v>59</v>
      </c>
    </row>
    <row r="19" spans="1:7" ht="15.75" customHeight="1" x14ac:dyDescent="0.25">
      <c r="A19" s="10">
        <v>44913</v>
      </c>
      <c r="B19" s="11">
        <v>10</v>
      </c>
      <c r="D19" s="11" t="s">
        <v>60</v>
      </c>
      <c r="E19" s="37">
        <f>VAR(B2:B31)</f>
        <v>22.340229885057468</v>
      </c>
      <c r="G19" s="14" t="s">
        <v>61</v>
      </c>
    </row>
    <row r="20" spans="1:7" ht="15.75" customHeight="1" x14ac:dyDescent="0.25">
      <c r="A20" s="10">
        <v>44914</v>
      </c>
      <c r="B20" s="11">
        <v>6</v>
      </c>
      <c r="D20" s="33" t="s">
        <v>62</v>
      </c>
      <c r="E20" s="38">
        <f>_xlfn.STDEV.S(B2:B31)</f>
        <v>4.7265452378092681</v>
      </c>
      <c r="G20" s="14" t="s">
        <v>63</v>
      </c>
    </row>
    <row r="21" spans="1:7" ht="15.75" customHeight="1" x14ac:dyDescent="0.25">
      <c r="A21" s="10">
        <v>44915</v>
      </c>
      <c r="B21" s="11">
        <v>1</v>
      </c>
      <c r="D21" s="39" t="s">
        <v>64</v>
      </c>
      <c r="E21" s="39">
        <f>PERCENTILE(B2:B31,0.25)</f>
        <v>3</v>
      </c>
      <c r="G21" s="14" t="s">
        <v>65</v>
      </c>
    </row>
    <row r="22" spans="1:7" ht="15.75" customHeight="1" x14ac:dyDescent="0.25">
      <c r="A22" s="10">
        <v>44916</v>
      </c>
      <c r="B22" s="11">
        <v>6</v>
      </c>
      <c r="D22" s="39" t="s">
        <v>66</v>
      </c>
      <c r="E22" s="39">
        <f>PERCENTILE(B2:B31,0.75)</f>
        <v>8.75</v>
      </c>
      <c r="G22" s="14" t="s">
        <v>67</v>
      </c>
    </row>
    <row r="23" spans="1:7" ht="15.75" customHeight="1" x14ac:dyDescent="0.25">
      <c r="A23" s="10">
        <v>44917</v>
      </c>
      <c r="B23" s="11">
        <v>10</v>
      </c>
      <c r="D23" s="39" t="s">
        <v>68</v>
      </c>
      <c r="E23" s="39">
        <f>E22-E21</f>
        <v>5.75</v>
      </c>
      <c r="G23" s="35" t="s">
        <v>69</v>
      </c>
    </row>
    <row r="24" spans="1:7" ht="15.75" customHeight="1" x14ac:dyDescent="0.25">
      <c r="A24" s="10">
        <v>44918</v>
      </c>
      <c r="B24" s="11">
        <v>7</v>
      </c>
      <c r="D24" s="39"/>
      <c r="E24" s="39"/>
    </row>
    <row r="25" spans="1:7" ht="15.75" customHeight="1" x14ac:dyDescent="0.25">
      <c r="A25" s="10">
        <v>44919</v>
      </c>
      <c r="B25" s="11">
        <v>3</v>
      </c>
      <c r="D25" s="39" t="s">
        <v>70</v>
      </c>
      <c r="E25" s="39">
        <f>E21-(1.5*E23)</f>
        <v>-5.625</v>
      </c>
      <c r="F25" s="11">
        <v>0</v>
      </c>
      <c r="G25" s="35" t="s">
        <v>71</v>
      </c>
    </row>
    <row r="26" spans="1:7" ht="15.75" customHeight="1" x14ac:dyDescent="0.25">
      <c r="A26" s="10">
        <v>44920</v>
      </c>
      <c r="B26" s="11">
        <v>5</v>
      </c>
      <c r="D26" s="39" t="s">
        <v>72</v>
      </c>
      <c r="E26" s="39">
        <f>E22+(1.5*E23)</f>
        <v>17.375</v>
      </c>
      <c r="G26" s="35" t="s">
        <v>73</v>
      </c>
    </row>
    <row r="27" spans="1:7" ht="15.75" customHeight="1" x14ac:dyDescent="0.25">
      <c r="A27" s="10">
        <v>44921</v>
      </c>
      <c r="B27" s="11">
        <v>9</v>
      </c>
      <c r="D27" s="11" t="s">
        <v>74</v>
      </c>
      <c r="E27" s="11">
        <f>COUNTIF(B2:B31,"&gt;17.375")</f>
        <v>1</v>
      </c>
      <c r="G27" s="40" t="s">
        <v>75</v>
      </c>
    </row>
    <row r="28" spans="1:7" ht="15.75" customHeight="1" x14ac:dyDescent="0.25">
      <c r="A28" s="10">
        <v>44922</v>
      </c>
      <c r="B28" s="11">
        <v>6</v>
      </c>
    </row>
    <row r="29" spans="1:7" ht="15.75" customHeight="1" x14ac:dyDescent="0.25">
      <c r="A29" s="10">
        <v>44923</v>
      </c>
      <c r="B29" s="11">
        <v>2</v>
      </c>
    </row>
    <row r="30" spans="1:7" ht="15.75" customHeight="1" x14ac:dyDescent="0.25">
      <c r="A30" s="10">
        <v>44924</v>
      </c>
      <c r="B30" s="11">
        <v>10</v>
      </c>
      <c r="D30" s="11" t="s">
        <v>76</v>
      </c>
    </row>
    <row r="31" spans="1:7" ht="15.75" customHeight="1" x14ac:dyDescent="0.25">
      <c r="A31" s="10">
        <v>44925</v>
      </c>
      <c r="B31" s="11">
        <v>1</v>
      </c>
    </row>
    <row r="32" spans="1: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G1000"/>
  <sheetViews>
    <sheetView workbookViewId="0"/>
  </sheetViews>
  <sheetFormatPr defaultColWidth="12.6640625" defaultRowHeight="15" customHeight="1" x14ac:dyDescent="0.25"/>
  <sheetData>
    <row r="1" spans="1:7" ht="15.75" customHeight="1" x14ac:dyDescent="0.25">
      <c r="A1" s="11" t="s">
        <v>1</v>
      </c>
      <c r="B1" s="11" t="s">
        <v>90</v>
      </c>
    </row>
    <row r="2" spans="1:7" ht="15.75" customHeight="1" x14ac:dyDescent="0.25">
      <c r="A2" s="10">
        <v>44927</v>
      </c>
      <c r="B2" s="11">
        <v>98</v>
      </c>
      <c r="D2" s="11" t="s">
        <v>11</v>
      </c>
      <c r="E2" s="15">
        <f>AVERAGE($B$2:$B$31)</f>
        <v>81.63333333333334</v>
      </c>
      <c r="G2" s="11" t="s">
        <v>91</v>
      </c>
    </row>
    <row r="3" spans="1:7" ht="15.75" customHeight="1" x14ac:dyDescent="0.25">
      <c r="A3" s="10">
        <v>44928</v>
      </c>
      <c r="B3" s="11">
        <v>112</v>
      </c>
      <c r="D3" s="11" t="s">
        <v>56</v>
      </c>
      <c r="E3" s="11">
        <f>MEDIAN($B$2:$B$31)</f>
        <v>87</v>
      </c>
      <c r="G3" s="11"/>
    </row>
    <row r="4" spans="1:7" ht="15.75" customHeight="1" x14ac:dyDescent="0.25">
      <c r="A4" s="10">
        <v>44929</v>
      </c>
      <c r="B4" s="11">
        <v>1</v>
      </c>
      <c r="D4" s="11" t="s">
        <v>92</v>
      </c>
      <c r="E4" s="11">
        <f>MODE($B$2:$B$31)</f>
        <v>86</v>
      </c>
      <c r="G4" s="11" t="s">
        <v>93</v>
      </c>
    </row>
    <row r="5" spans="1:7" ht="15.75" customHeight="1" x14ac:dyDescent="0.25">
      <c r="A5" s="10">
        <v>44930</v>
      </c>
      <c r="B5" s="11">
        <v>41</v>
      </c>
      <c r="D5" s="11" t="s">
        <v>60</v>
      </c>
      <c r="E5" s="11">
        <f>VAR(B2:B31)</f>
        <v>1460.3091954022991</v>
      </c>
    </row>
    <row r="6" spans="1:7" ht="15.75" customHeight="1" x14ac:dyDescent="0.25">
      <c r="A6" s="10">
        <v>44931</v>
      </c>
      <c r="B6" s="11">
        <v>106</v>
      </c>
      <c r="D6" s="11" t="s">
        <v>62</v>
      </c>
      <c r="E6" s="11">
        <f>_xlfn.STDEV.S(B2:B31)</f>
        <v>38.21399214165276</v>
      </c>
    </row>
    <row r="7" spans="1:7" ht="15.75" customHeight="1" x14ac:dyDescent="0.25">
      <c r="A7" s="10">
        <v>44932</v>
      </c>
      <c r="B7" s="11">
        <v>111</v>
      </c>
      <c r="D7" s="11" t="s">
        <v>94</v>
      </c>
      <c r="E7" s="11">
        <f>PERCENTILE($B$2:$B$31,0.25)</f>
        <v>53.25</v>
      </c>
    </row>
    <row r="8" spans="1:7" ht="15.75" customHeight="1" x14ac:dyDescent="0.25">
      <c r="A8" s="10">
        <v>44933</v>
      </c>
      <c r="B8" s="11">
        <v>86</v>
      </c>
      <c r="D8" s="11" t="s">
        <v>32</v>
      </c>
      <c r="E8" s="11">
        <f>PERCENTILE($B$2:$B$31,0.75)</f>
        <v>111.75</v>
      </c>
    </row>
    <row r="9" spans="1:7" ht="15.75" customHeight="1" x14ac:dyDescent="0.25">
      <c r="A9" s="10">
        <v>44934</v>
      </c>
      <c r="B9" s="11">
        <v>142</v>
      </c>
      <c r="D9" s="11" t="s">
        <v>95</v>
      </c>
      <c r="E9" s="11">
        <f>E8-E7</f>
        <v>58.5</v>
      </c>
    </row>
    <row r="10" spans="1:7" ht="15.75" customHeight="1" x14ac:dyDescent="0.25">
      <c r="A10" s="10">
        <v>44935</v>
      </c>
      <c r="B10" s="11">
        <v>143</v>
      </c>
      <c r="D10" s="11" t="s">
        <v>96</v>
      </c>
      <c r="E10" s="11">
        <f>E7-(1.5*E9)</f>
        <v>-34.5</v>
      </c>
    </row>
    <row r="11" spans="1:7" ht="15.75" customHeight="1" x14ac:dyDescent="0.25">
      <c r="A11" s="10">
        <v>44936</v>
      </c>
      <c r="B11" s="11">
        <v>88</v>
      </c>
      <c r="D11" s="11" t="s">
        <v>97</v>
      </c>
      <c r="E11" s="11">
        <f>E8+(1.5*E9)</f>
        <v>199.5</v>
      </c>
    </row>
    <row r="12" spans="1:7" ht="15.75" customHeight="1" x14ac:dyDescent="0.25">
      <c r="A12" s="10">
        <v>44937</v>
      </c>
      <c r="B12" s="11">
        <v>32</v>
      </c>
    </row>
    <row r="13" spans="1:7" ht="15.75" customHeight="1" x14ac:dyDescent="0.25">
      <c r="A13" s="10">
        <v>44938</v>
      </c>
      <c r="B13" s="11">
        <v>66</v>
      </c>
    </row>
    <row r="14" spans="1:7" ht="15.75" customHeight="1" x14ac:dyDescent="0.25">
      <c r="A14" s="10">
        <v>44939</v>
      </c>
      <c r="B14" s="11">
        <v>92</v>
      </c>
    </row>
    <row r="15" spans="1:7" ht="15.75" customHeight="1" x14ac:dyDescent="0.25">
      <c r="A15" s="10">
        <v>44940</v>
      </c>
      <c r="B15" s="11">
        <v>94</v>
      </c>
    </row>
    <row r="16" spans="1:7" ht="15.75" customHeight="1" x14ac:dyDescent="0.25">
      <c r="A16" s="10">
        <v>44941</v>
      </c>
      <c r="B16" s="11">
        <v>118</v>
      </c>
    </row>
    <row r="17" spans="1:2" ht="15.75" customHeight="1" x14ac:dyDescent="0.25">
      <c r="A17" s="10">
        <v>44942</v>
      </c>
      <c r="B17" s="11">
        <v>53</v>
      </c>
    </row>
    <row r="18" spans="1:2" ht="15.75" customHeight="1" x14ac:dyDescent="0.25">
      <c r="A18" s="10">
        <v>44943</v>
      </c>
      <c r="B18" s="11">
        <v>119</v>
      </c>
    </row>
    <row r="19" spans="1:2" ht="15.75" customHeight="1" x14ac:dyDescent="0.25">
      <c r="A19" s="10">
        <v>44944</v>
      </c>
      <c r="B19" s="11">
        <v>12</v>
      </c>
    </row>
    <row r="20" spans="1:2" ht="15.75" customHeight="1" x14ac:dyDescent="0.25">
      <c r="A20" s="10">
        <v>44945</v>
      </c>
      <c r="B20" s="11">
        <v>37</v>
      </c>
    </row>
    <row r="21" spans="1:2" ht="15.75" customHeight="1" x14ac:dyDescent="0.25">
      <c r="A21" s="10">
        <v>44946</v>
      </c>
      <c r="B21" s="11">
        <v>90</v>
      </c>
    </row>
    <row r="22" spans="1:2" ht="15.75" customHeight="1" x14ac:dyDescent="0.25">
      <c r="A22" s="10">
        <v>44947</v>
      </c>
      <c r="B22" s="11">
        <v>128</v>
      </c>
    </row>
    <row r="23" spans="1:2" ht="15.75" customHeight="1" x14ac:dyDescent="0.25">
      <c r="A23" s="10">
        <v>44948</v>
      </c>
      <c r="B23" s="11">
        <v>79</v>
      </c>
    </row>
    <row r="24" spans="1:2" ht="15.75" customHeight="1" x14ac:dyDescent="0.25">
      <c r="A24" s="10">
        <v>44949</v>
      </c>
      <c r="B24" s="11">
        <v>86</v>
      </c>
    </row>
    <row r="25" spans="1:2" ht="15.75" customHeight="1" x14ac:dyDescent="0.25">
      <c r="A25" s="10">
        <v>44950</v>
      </c>
      <c r="B25" s="11">
        <v>45</v>
      </c>
    </row>
    <row r="26" spans="1:2" ht="15.75" customHeight="1" x14ac:dyDescent="0.25">
      <c r="A26" s="10">
        <v>44951</v>
      </c>
      <c r="B26" s="11">
        <v>33</v>
      </c>
    </row>
    <row r="27" spans="1:2" ht="15.75" customHeight="1" x14ac:dyDescent="0.25">
      <c r="A27" s="10">
        <v>44952</v>
      </c>
      <c r="B27" s="11">
        <v>54</v>
      </c>
    </row>
    <row r="28" spans="1:2" ht="15.75" customHeight="1" x14ac:dyDescent="0.25">
      <c r="A28" s="10">
        <v>44953</v>
      </c>
      <c r="B28" s="11">
        <v>115</v>
      </c>
    </row>
    <row r="29" spans="1:2" ht="15.75" customHeight="1" x14ac:dyDescent="0.25">
      <c r="A29" s="10">
        <v>44954</v>
      </c>
      <c r="B29" s="11">
        <v>129</v>
      </c>
    </row>
    <row r="30" spans="1:2" ht="15.75" customHeight="1" x14ac:dyDescent="0.25">
      <c r="A30" s="10">
        <v>44955</v>
      </c>
      <c r="B30" s="11">
        <v>56</v>
      </c>
    </row>
    <row r="31" spans="1:2" ht="15.75" customHeight="1" x14ac:dyDescent="0.25">
      <c r="A31" s="10">
        <v>44956</v>
      </c>
      <c r="B31" s="11">
        <v>83</v>
      </c>
    </row>
    <row r="32" spans="1: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92717-8EA0-41D8-99C1-519137545D1C}">
  <dimension ref="A1"/>
  <sheetViews>
    <sheetView workbookViewId="0">
      <selection activeCell="H8" sqref="H8"/>
    </sheetView>
  </sheetViews>
  <sheetFormatPr defaultRowHeight="13.2"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Copy of Standard Dev</vt:lpstr>
      <vt:lpstr>Standard Dev - Task</vt:lpstr>
      <vt:lpstr>Z Score Task</vt:lpstr>
      <vt:lpstr>Percentile - Task</vt:lpstr>
      <vt:lpstr>STATS - Task</vt:lpstr>
      <vt:lpstr>Standard Dev</vt:lpstr>
      <vt:lpstr>Z Score</vt:lpstr>
      <vt:lpstr>Percentile</vt:lpstr>
      <vt:lpstr>STATS</vt:lpstr>
      <vt:lpstr>STATS- CASE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Siti Asih Rahmahaya</cp:lastModifiedBy>
  <dcterms:created xsi:type="dcterms:W3CDTF">2026-06-17T10:05:52Z</dcterms:created>
  <dcterms:modified xsi:type="dcterms:W3CDTF">2026-06-18T16:58:41Z</dcterms:modified>
</cp:coreProperties>
</file>