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tora/Desktop/"/>
    </mc:Choice>
  </mc:AlternateContent>
  <bookViews>
    <workbookView xWindow="-10300" yWindow="660" windowWidth="28800" windowHeight="16140" tabRatio="500" activeTab="2"/>
  </bookViews>
  <sheets>
    <sheet name="PERT" sheetId="1" r:id="rId1"/>
    <sheet name="COCOMO" sheetId="2" r:id="rId2"/>
    <sheet name="UCP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3" l="1"/>
  <c r="L23" i="3"/>
  <c r="L21" i="3"/>
  <c r="M16" i="3"/>
  <c r="G22" i="3"/>
  <c r="M14" i="3"/>
  <c r="G20" i="3"/>
  <c r="F2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5" i="2"/>
  <c r="G2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3" i="1"/>
  <c r="G3" i="1"/>
</calcChain>
</file>

<file path=xl/sharedStrings.xml><?xml version="1.0" encoding="utf-8"?>
<sst xmlns="http://schemas.openxmlformats.org/spreadsheetml/2006/main" count="115" uniqueCount="92">
  <si>
    <t>PERT</t>
  </si>
  <si>
    <t>ИСТОЧНИК ФОРМУЛ</t>
  </si>
  <si>
    <t>http://forpm.ru/метод-pert/</t>
  </si>
  <si>
    <t>STD</t>
  </si>
  <si>
    <t>O</t>
  </si>
  <si>
    <t>P</t>
  </si>
  <si>
    <t>M</t>
  </si>
  <si>
    <t>D</t>
  </si>
  <si>
    <t>ИГРОВАЯ АНИМАЦИЯ</t>
  </si>
  <si>
    <t>АНИМАЦИЯ ИЗ БУКВ</t>
  </si>
  <si>
    <t>АНИМАЦИЯ ПРОКРУТКИ</t>
  </si>
  <si>
    <t>ОСНОВНОЕ МЕНЮ</t>
  </si>
  <si>
    <t>ЛЕНТА РАЗДЕЛОВ СО СТАТЬЯМИ</t>
  </si>
  <si>
    <t>КНОПКИ ИМПОРТА В СОЦИАЛЬНЫЕ СЕТИ</t>
  </si>
  <si>
    <t>НИЖНЕЕ МЕНЮ</t>
  </si>
  <si>
    <t>РАЗДЕЛ ПОДДЕРЖКИ ИГРЫ</t>
  </si>
  <si>
    <t>ПОИСК В РАЗДЕЛЕ ПОДДЕРЖКИ</t>
  </si>
  <si>
    <t>КНОПКИ ГОЛОСОВАНИЯ В ОТВЕТЕ</t>
  </si>
  <si>
    <t>ФОРМА ЗАПРОСА</t>
  </si>
  <si>
    <t>ФУНКЦИЯ СМЕНЫ ЯЗЫКА</t>
  </si>
  <si>
    <t>ФОРМА АВТОРИЗАЦИИ</t>
  </si>
  <si>
    <t>ФОРМА РЕГИСТРАЦИИ</t>
  </si>
  <si>
    <t>ФОРМА СМЕНЫ ПАРОЛЯ</t>
  </si>
  <si>
    <t>СТРАНИЦА 404</t>
  </si>
  <si>
    <t>АНИМАЦИЯ ГЛАЗ 404</t>
  </si>
  <si>
    <t>E</t>
  </si>
  <si>
    <t>TDEV</t>
  </si>
  <si>
    <t>KLOC</t>
  </si>
  <si>
    <t>https://cs.uwaterloo.ca/~apidduck/se362/Lectures/cocomo.pdf</t>
  </si>
  <si>
    <t>http://5fan.ru/wievjob.php?id=9629</t>
  </si>
  <si>
    <t>Показатель (TF)</t>
  </si>
  <si>
    <t>Описание</t>
  </si>
  <si>
    <t>Вес</t>
  </si>
  <si>
    <t>(Wi)</t>
  </si>
  <si>
    <t xml:space="preserve">Сложность </t>
  </si>
  <si>
    <t>(Fi)</t>
  </si>
  <si>
    <t>*</t>
  </si>
  <si>
    <t>T1</t>
  </si>
  <si>
    <t>Распределенность системы</t>
  </si>
  <si>
    <t>T2</t>
  </si>
  <si>
    <t>Производительность</t>
  </si>
  <si>
    <t>T3</t>
  </si>
  <si>
    <t>Эффективность для пользователя</t>
  </si>
  <si>
    <t>T4</t>
  </si>
  <si>
    <t>Сложная внутренняя обработка</t>
  </si>
  <si>
    <t>T5</t>
  </si>
  <si>
    <t>Повторное использование кода</t>
  </si>
  <si>
    <t>T6</t>
  </si>
  <si>
    <t>Простота установки</t>
  </si>
  <si>
    <t>T7</t>
  </si>
  <si>
    <t>Простота использования</t>
  </si>
  <si>
    <t>T8</t>
  </si>
  <si>
    <t>Переносимость</t>
  </si>
  <si>
    <t>T9</t>
  </si>
  <si>
    <t>Простота изменений</t>
  </si>
  <si>
    <t>T10</t>
  </si>
  <si>
    <t>Многопоточность</t>
  </si>
  <si>
    <t>T11</t>
  </si>
  <si>
    <t>Дополнительные возможности безопасности</t>
  </si>
  <si>
    <t>T12</t>
  </si>
  <si>
    <t>Доступ к другим системам (н-р B2B)</t>
  </si>
  <si>
    <t>T13</t>
  </si>
  <si>
    <t>Необходимы тренажеры для пользователей</t>
  </si>
  <si>
    <t>Итого</t>
  </si>
  <si>
    <t>TCF</t>
  </si>
  <si>
    <t>TF</t>
  </si>
  <si>
    <t>Вес (Wi)</t>
  </si>
  <si>
    <t>влн. Fi</t>
  </si>
  <si>
    <t>E1</t>
  </si>
  <si>
    <t>Уверенное использование UML/RUP</t>
  </si>
  <si>
    <t>E2</t>
  </si>
  <si>
    <t>Количество работников на неполный рабочий день</t>
  </si>
  <si>
    <t>E3</t>
  </si>
  <si>
    <t>Опытность аналитика</t>
  </si>
  <si>
    <t>E4</t>
  </si>
  <si>
    <t>Опыт работы с приложениями</t>
  </si>
  <si>
    <t>E5</t>
  </si>
  <si>
    <t>Опыт ОО разработки</t>
  </si>
  <si>
    <t>E6</t>
  </si>
  <si>
    <t>Мотивация</t>
  </si>
  <si>
    <t>E7</t>
  </si>
  <si>
    <t>Сложный язык разработки</t>
  </si>
  <si>
    <t>E8</t>
  </si>
  <si>
    <t>Неизменность требований</t>
  </si>
  <si>
    <t>ECF</t>
  </si>
  <si>
    <t>ИТОГО</t>
  </si>
  <si>
    <t>UAW</t>
  </si>
  <si>
    <t>UUCW</t>
  </si>
  <si>
    <t xml:space="preserve">UCP </t>
  </si>
  <si>
    <t>PF</t>
  </si>
  <si>
    <t>E (сколько часов занял предыдущий проект)</t>
  </si>
  <si>
    <t>UCP' (предыдущего)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</si>
</sst>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8EA9D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7" fillId="0" borderId="0" xfId="0" applyFont="1"/>
    <xf numFmtId="2" fontId="9" fillId="0" borderId="0" xfId="0" applyNumberFormat="1" applyFont="1"/>
    <xf numFmtId="0" fontId="4" fillId="4" borderId="0" xfId="0" applyFont="1" applyFill="1" applyBorder="1"/>
    <xf numFmtId="2" fontId="4" fillId="4" borderId="0" xfId="0" applyNumberFormat="1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1" xfId="0" applyFill="1" applyBorder="1"/>
    <xf numFmtId="2" fontId="0" fillId="5" borderId="1" xfId="0" applyNumberFormat="1" applyFill="1" applyBorder="1"/>
    <xf numFmtId="2" fontId="0" fillId="5" borderId="8" xfId="0" applyNumberFormat="1" applyFill="1" applyBorder="1"/>
    <xf numFmtId="0" fontId="10" fillId="5" borderId="7" xfId="0" applyFont="1" applyFill="1" applyBorder="1"/>
    <xf numFmtId="0" fontId="10" fillId="5" borderId="1" xfId="0" applyFont="1" applyFill="1" applyBorder="1"/>
    <xf numFmtId="0" fontId="10" fillId="5" borderId="9" xfId="0" applyFont="1" applyFill="1" applyBorder="1"/>
    <xf numFmtId="0" fontId="10" fillId="5" borderId="10" xfId="0" applyFon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2" fontId="0" fillId="6" borderId="1" xfId="0" applyNumberFormat="1" applyFill="1" applyBorder="1"/>
    <xf numFmtId="2" fontId="0" fillId="6" borderId="8" xfId="0" applyNumberFormat="1" applyFill="1" applyBorder="1"/>
    <xf numFmtId="2" fontId="0" fillId="6" borderId="10" xfId="0" applyNumberFormat="1" applyFill="1" applyBorder="1"/>
    <xf numFmtId="2" fontId="0" fillId="6" borderId="11" xfId="0" applyNumberFormat="1" applyFill="1" applyBorder="1"/>
    <xf numFmtId="0" fontId="10" fillId="6" borderId="7" xfId="0" applyFont="1" applyFill="1" applyBorder="1"/>
    <xf numFmtId="0" fontId="10" fillId="6" borderId="9" xfId="0" applyFont="1" applyFill="1" applyBorder="1"/>
    <xf numFmtId="0" fontId="0" fillId="4" borderId="0" xfId="0" applyFill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0" fillId="4" borderId="0" xfId="0" applyFill="1" applyBorder="1"/>
    <xf numFmtId="0" fontId="0" fillId="4" borderId="0" xfId="0" applyFill="1" applyBorder="1" applyAlignment="1"/>
    <xf numFmtId="0" fontId="10" fillId="4" borderId="0" xfId="0" applyFont="1" applyFill="1" applyBorder="1"/>
    <xf numFmtId="2" fontId="0" fillId="4" borderId="0" xfId="0" applyNumberFormat="1" applyFill="1" applyBorder="1"/>
    <xf numFmtId="2" fontId="9" fillId="4" borderId="0" xfId="0" applyNumberFormat="1" applyFont="1" applyFill="1" applyBorder="1"/>
    <xf numFmtId="0" fontId="12" fillId="7" borderId="12" xfId="0" applyFont="1" applyFill="1" applyBorder="1"/>
    <xf numFmtId="0" fontId="11" fillId="8" borderId="0" xfId="0" applyFont="1" applyFill="1"/>
    <xf numFmtId="2" fontId="11" fillId="8" borderId="0" xfId="0" applyNumberFormat="1" applyFont="1" applyFill="1"/>
    <xf numFmtId="2" fontId="11" fillId="0" borderId="0" xfId="0" applyNumberFormat="1" applyFont="1"/>
    <xf numFmtId="2" fontId="12" fillId="7" borderId="12" xfId="0" applyNumberFormat="1" applyFont="1" applyFill="1" applyBorder="1"/>
    <xf numFmtId="0" fontId="5" fillId="7" borderId="19" xfId="0" applyFont="1" applyFill="1" applyBorder="1"/>
    <xf numFmtId="0" fontId="5" fillId="7" borderId="16" xfId="0" applyFont="1" applyFill="1" applyBorder="1" applyAlignment="1">
      <alignment vertical="center"/>
    </xf>
    <xf numFmtId="0" fontId="5" fillId="7" borderId="22" xfId="0" applyFont="1" applyFill="1" applyBorder="1"/>
    <xf numFmtId="0" fontId="5" fillId="7" borderId="23" xfId="0" applyFont="1" applyFill="1" applyBorder="1"/>
    <xf numFmtId="0" fontId="5" fillId="7" borderId="1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0" fontId="5" fillId="7" borderId="26" xfId="0" applyFont="1" applyFill="1" applyBorder="1"/>
    <xf numFmtId="0" fontId="5" fillId="7" borderId="27" xfId="0" applyFont="1" applyFill="1" applyBorder="1"/>
    <xf numFmtId="0" fontId="5" fillId="7" borderId="6" xfId="0" applyFont="1" applyFill="1" applyBorder="1"/>
    <xf numFmtId="0" fontId="11" fillId="7" borderId="14" xfId="0" applyFont="1" applyFill="1" applyBorder="1"/>
    <xf numFmtId="0" fontId="8" fillId="7" borderId="13" xfId="0" applyFont="1" applyFill="1" applyBorder="1"/>
    <xf numFmtId="0" fontId="6" fillId="7" borderId="25" xfId="0" applyFont="1" applyFill="1" applyBorder="1"/>
    <xf numFmtId="0" fontId="6" fillId="7" borderId="26" xfId="0" applyFont="1" applyFill="1" applyBorder="1"/>
    <xf numFmtId="0" fontId="11" fillId="7" borderId="26" xfId="0" applyFont="1" applyFill="1" applyBorder="1"/>
    <xf numFmtId="0" fontId="8" fillId="7" borderId="15" xfId="0" applyFont="1" applyFill="1" applyBorder="1"/>
    <xf numFmtId="0" fontId="5" fillId="7" borderId="28" xfId="0" applyFont="1" applyFill="1" applyBorder="1" applyAlignment="1">
      <alignment vertical="center"/>
    </xf>
    <xf numFmtId="0" fontId="5" fillId="7" borderId="16" xfId="0" applyFont="1" applyFill="1" applyBorder="1" applyAlignment="1">
      <alignment vertical="center"/>
    </xf>
    <xf numFmtId="0" fontId="5" fillId="7" borderId="17" xfId="0" applyFont="1" applyFill="1" applyBorder="1"/>
    <xf numFmtId="0" fontId="5" fillId="7" borderId="18" xfId="0" applyFont="1" applyFill="1" applyBorder="1"/>
    <xf numFmtId="0" fontId="5" fillId="7" borderId="20" xfId="0" applyFont="1" applyFill="1" applyBorder="1"/>
    <xf numFmtId="0" fontId="5" fillId="7" borderId="21" xfId="0" applyFont="1" applyFill="1" applyBorder="1"/>
    <xf numFmtId="0" fontId="3" fillId="4" borderId="0" xfId="0" applyFont="1" applyFill="1" applyBorder="1"/>
    <xf numFmtId="2" fontId="3" fillId="4" borderId="0" xfId="0" applyNumberFormat="1" applyFont="1" applyFill="1" applyBorder="1"/>
    <xf numFmtId="0" fontId="5" fillId="4" borderId="0" xfId="0" applyFont="1" applyFill="1" applyBorder="1"/>
    <xf numFmtId="0" fontId="5" fillId="4" borderId="0" xfId="0" applyFont="1" applyFill="1" applyBorder="1"/>
    <xf numFmtId="0" fontId="8" fillId="4" borderId="0" xfId="0" applyFont="1" applyFill="1" applyBorder="1"/>
    <xf numFmtId="0" fontId="7" fillId="4" borderId="0" xfId="0" applyFont="1" applyFill="1" applyBorder="1"/>
    <xf numFmtId="0" fontId="6" fillId="4" borderId="0" xfId="0" applyFont="1" applyFill="1" applyBorder="1"/>
    <xf numFmtId="0" fontId="12" fillId="9" borderId="0" xfId="0" applyFont="1" applyFill="1"/>
    <xf numFmtId="0" fontId="3" fillId="11" borderId="0" xfId="0" applyFont="1" applyFill="1"/>
    <xf numFmtId="2" fontId="8" fillId="10" borderId="0" xfId="0" applyNumberFormat="1" applyFont="1" applyFill="1"/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9" defaultPivotStyle="PivotStyleMedium7"/>
  <colors>
    <mruColors>
      <color rgb="FF8EA9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C22" sqref="C22"/>
    </sheetView>
  </sheetViews>
  <sheetFormatPr baseColWidth="10" defaultRowHeight="16" x14ac:dyDescent="0.2"/>
  <cols>
    <col min="1" max="1" width="53.83203125" customWidth="1"/>
    <col min="2" max="2" width="5.6640625" customWidth="1"/>
    <col min="3" max="3" width="39.1640625" customWidth="1"/>
    <col min="5" max="5" width="10" customWidth="1"/>
    <col min="10" max="10" width="10.83203125" customWidth="1"/>
    <col min="11" max="11" width="46" customWidth="1"/>
  </cols>
  <sheetData>
    <row r="1" spans="1:14" x14ac:dyDescent="0.2">
      <c r="D1" s="8" t="s">
        <v>4</v>
      </c>
      <c r="E1" s="9" t="s">
        <v>5</v>
      </c>
      <c r="F1" s="9" t="s">
        <v>6</v>
      </c>
      <c r="G1" s="9" t="s">
        <v>0</v>
      </c>
      <c r="H1" s="9" t="s">
        <v>7</v>
      </c>
      <c r="I1" s="10" t="s">
        <v>3</v>
      </c>
      <c r="J1" s="6"/>
      <c r="L1" s="38"/>
      <c r="M1" s="38"/>
      <c r="N1" s="38"/>
    </row>
    <row r="2" spans="1:14" x14ac:dyDescent="0.2">
      <c r="A2" s="3" t="s">
        <v>1</v>
      </c>
      <c r="D2" s="11"/>
      <c r="E2" s="12"/>
      <c r="F2" s="12"/>
      <c r="G2" s="13"/>
      <c r="H2" s="13"/>
      <c r="I2" s="14"/>
      <c r="J2" s="7"/>
      <c r="K2" s="1"/>
      <c r="L2" s="37"/>
      <c r="M2" s="37"/>
      <c r="N2" s="37"/>
    </row>
    <row r="3" spans="1:14" x14ac:dyDescent="0.2">
      <c r="A3" t="s">
        <v>2</v>
      </c>
      <c r="B3">
        <v>1</v>
      </c>
      <c r="C3" t="s">
        <v>8</v>
      </c>
      <c r="D3" s="15">
        <v>15</v>
      </c>
      <c r="E3" s="16">
        <v>50</v>
      </c>
      <c r="F3" s="16">
        <v>25</v>
      </c>
      <c r="G3" s="13">
        <f t="shared" ref="G3:G19" si="0">(D3+E3+4*F3)/6</f>
        <v>27.5</v>
      </c>
      <c r="H3" s="13">
        <f t="shared" ref="H3:H19" si="1">((D3-G3)*(D3-G3)+4*(F3-G3)*(F3-G3)+(E3-G3)*(E3-G3))/6</f>
        <v>114.58333333333333</v>
      </c>
      <c r="I3" s="14">
        <f t="shared" ref="I3:I19" si="2">SQRT(H3)</f>
        <v>10.70436048222094</v>
      </c>
      <c r="J3" s="7"/>
      <c r="K3" s="1"/>
      <c r="L3" s="39"/>
      <c r="M3" s="40"/>
      <c r="N3" s="40"/>
    </row>
    <row r="4" spans="1:14" x14ac:dyDescent="0.2">
      <c r="B4">
        <f>B3+1</f>
        <v>2</v>
      </c>
      <c r="C4" t="s">
        <v>9</v>
      </c>
      <c r="D4" s="15">
        <v>10</v>
      </c>
      <c r="E4" s="16">
        <v>25</v>
      </c>
      <c r="F4" s="16">
        <v>15</v>
      </c>
      <c r="G4" s="13">
        <f t="shared" si="0"/>
        <v>15.833333333333334</v>
      </c>
      <c r="H4" s="13">
        <f t="shared" si="1"/>
        <v>20.138888888888889</v>
      </c>
      <c r="I4" s="14">
        <f t="shared" si="2"/>
        <v>4.487637339278753</v>
      </c>
      <c r="J4" s="7"/>
      <c r="K4" s="1"/>
      <c r="L4" s="39"/>
      <c r="M4" s="40"/>
      <c r="N4" s="40"/>
    </row>
    <row r="5" spans="1:14" x14ac:dyDescent="0.2">
      <c r="B5">
        <v>3</v>
      </c>
      <c r="C5" t="s">
        <v>10</v>
      </c>
      <c r="D5" s="15">
        <v>15</v>
      </c>
      <c r="E5" s="16">
        <v>30</v>
      </c>
      <c r="F5" s="16">
        <v>20</v>
      </c>
      <c r="G5" s="13">
        <f t="shared" si="0"/>
        <v>20.833333333333332</v>
      </c>
      <c r="H5" s="13">
        <f t="shared" si="1"/>
        <v>20.138888888888889</v>
      </c>
      <c r="I5" s="14">
        <f t="shared" si="2"/>
        <v>4.487637339278753</v>
      </c>
      <c r="J5" s="7"/>
      <c r="K5" s="1"/>
      <c r="L5" s="39"/>
      <c r="M5" s="40"/>
      <c r="N5" s="40"/>
    </row>
    <row r="6" spans="1:14" x14ac:dyDescent="0.2">
      <c r="A6" s="33"/>
      <c r="B6">
        <f t="shared" ref="B6:B19" si="3">B5+1</f>
        <v>4</v>
      </c>
      <c r="C6" t="s">
        <v>11</v>
      </c>
      <c r="D6" s="15">
        <v>10</v>
      </c>
      <c r="E6" s="16">
        <v>25</v>
      </c>
      <c r="F6" s="16">
        <v>15</v>
      </c>
      <c r="G6" s="13">
        <f t="shared" si="0"/>
        <v>15.833333333333334</v>
      </c>
      <c r="H6" s="13">
        <f t="shared" si="1"/>
        <v>20.138888888888889</v>
      </c>
      <c r="I6" s="14">
        <f t="shared" si="2"/>
        <v>4.487637339278753</v>
      </c>
      <c r="J6" s="7"/>
      <c r="K6" s="1"/>
      <c r="L6" s="39"/>
      <c r="M6" s="40"/>
      <c r="N6" s="40"/>
    </row>
    <row r="7" spans="1:14" x14ac:dyDescent="0.2">
      <c r="A7" s="33"/>
      <c r="B7">
        <f t="shared" si="3"/>
        <v>5</v>
      </c>
      <c r="C7" t="s">
        <v>12</v>
      </c>
      <c r="D7" s="15">
        <v>15</v>
      </c>
      <c r="E7" s="16">
        <v>40</v>
      </c>
      <c r="F7" s="16">
        <v>25</v>
      </c>
      <c r="G7" s="13">
        <f t="shared" si="0"/>
        <v>25.833333333333332</v>
      </c>
      <c r="H7" s="13">
        <f t="shared" si="1"/>
        <v>53.472222222222229</v>
      </c>
      <c r="I7" s="14">
        <f t="shared" si="2"/>
        <v>7.3124703228267691</v>
      </c>
      <c r="J7" s="7"/>
      <c r="K7" s="1"/>
      <c r="L7" s="39"/>
      <c r="M7" s="40"/>
      <c r="N7" s="40"/>
    </row>
    <row r="8" spans="1:14" x14ac:dyDescent="0.2">
      <c r="A8" s="33"/>
      <c r="B8">
        <f t="shared" si="3"/>
        <v>6</v>
      </c>
      <c r="C8" t="s">
        <v>13</v>
      </c>
      <c r="D8" s="15">
        <v>10</v>
      </c>
      <c r="E8" s="16">
        <v>40</v>
      </c>
      <c r="F8" s="16">
        <v>20</v>
      </c>
      <c r="G8" s="13">
        <f t="shared" si="0"/>
        <v>21.666666666666668</v>
      </c>
      <c r="H8" s="13">
        <f t="shared" si="1"/>
        <v>80.555555555555557</v>
      </c>
      <c r="I8" s="14">
        <f t="shared" si="2"/>
        <v>8.9752746785575059</v>
      </c>
      <c r="J8" s="7"/>
      <c r="K8" s="1"/>
      <c r="L8" s="39"/>
      <c r="M8" s="40"/>
      <c r="N8" s="40"/>
    </row>
    <row r="9" spans="1:14" x14ac:dyDescent="0.2">
      <c r="B9">
        <f t="shared" si="3"/>
        <v>7</v>
      </c>
      <c r="C9" t="s">
        <v>14</v>
      </c>
      <c r="D9" s="15">
        <v>5</v>
      </c>
      <c r="E9" s="16">
        <v>20</v>
      </c>
      <c r="F9" s="16">
        <v>10</v>
      </c>
      <c r="G9" s="13">
        <f t="shared" si="0"/>
        <v>10.833333333333334</v>
      </c>
      <c r="H9" s="13">
        <f t="shared" si="1"/>
        <v>20.138888888888889</v>
      </c>
      <c r="I9" s="14">
        <f t="shared" si="2"/>
        <v>4.487637339278753</v>
      </c>
      <c r="J9" s="7"/>
      <c r="K9" s="1"/>
      <c r="L9" s="39"/>
      <c r="M9" s="40"/>
      <c r="N9" s="40"/>
    </row>
    <row r="10" spans="1:14" x14ac:dyDescent="0.2">
      <c r="B10">
        <f t="shared" si="3"/>
        <v>8</v>
      </c>
      <c r="C10" t="s">
        <v>15</v>
      </c>
      <c r="D10" s="15">
        <v>10</v>
      </c>
      <c r="E10" s="16">
        <v>30</v>
      </c>
      <c r="F10" s="16">
        <v>20</v>
      </c>
      <c r="G10" s="13">
        <f t="shared" si="0"/>
        <v>20</v>
      </c>
      <c r="H10" s="13">
        <f t="shared" si="1"/>
        <v>33.333333333333336</v>
      </c>
      <c r="I10" s="14">
        <f t="shared" si="2"/>
        <v>5.7735026918962582</v>
      </c>
      <c r="J10" s="7"/>
      <c r="K10" s="1"/>
      <c r="L10" s="39"/>
      <c r="M10" s="40"/>
      <c r="N10" s="40"/>
    </row>
    <row r="11" spans="1:14" x14ac:dyDescent="0.2">
      <c r="B11">
        <f t="shared" si="3"/>
        <v>9</v>
      </c>
      <c r="C11" t="s">
        <v>16</v>
      </c>
      <c r="D11" s="15">
        <v>5</v>
      </c>
      <c r="E11" s="16">
        <v>20</v>
      </c>
      <c r="F11" s="16">
        <v>8</v>
      </c>
      <c r="G11" s="13">
        <f t="shared" si="0"/>
        <v>9.5</v>
      </c>
      <c r="H11" s="13">
        <f t="shared" si="1"/>
        <v>23.25</v>
      </c>
      <c r="I11" s="14">
        <f t="shared" si="2"/>
        <v>4.8218253804964775</v>
      </c>
      <c r="J11" s="7"/>
      <c r="K11" s="1"/>
      <c r="L11" s="39"/>
      <c r="M11" s="40"/>
      <c r="N11" s="40"/>
    </row>
    <row r="12" spans="1:14" x14ac:dyDescent="0.2">
      <c r="B12">
        <f t="shared" si="3"/>
        <v>10</v>
      </c>
      <c r="C12" t="s">
        <v>17</v>
      </c>
      <c r="D12" s="15">
        <v>4</v>
      </c>
      <c r="E12" s="16">
        <v>10</v>
      </c>
      <c r="F12" s="16">
        <v>6</v>
      </c>
      <c r="G12" s="13">
        <f t="shared" si="0"/>
        <v>6.333333333333333</v>
      </c>
      <c r="H12" s="13">
        <f t="shared" si="1"/>
        <v>3.2222222222222219</v>
      </c>
      <c r="I12" s="14">
        <f t="shared" si="2"/>
        <v>1.7950549357115013</v>
      </c>
      <c r="J12" s="7"/>
      <c r="K12" s="1"/>
      <c r="L12" s="39"/>
      <c r="M12" s="40"/>
      <c r="N12" s="40"/>
    </row>
    <row r="13" spans="1:14" x14ac:dyDescent="0.2">
      <c r="B13">
        <f t="shared" si="3"/>
        <v>11</v>
      </c>
      <c r="C13" t="s">
        <v>18</v>
      </c>
      <c r="D13" s="15">
        <v>10</v>
      </c>
      <c r="E13" s="16">
        <v>40</v>
      </c>
      <c r="F13" s="16">
        <v>15</v>
      </c>
      <c r="G13" s="13">
        <f t="shared" si="0"/>
        <v>18.333333333333332</v>
      </c>
      <c r="H13" s="13">
        <f t="shared" si="1"/>
        <v>97.222222222222229</v>
      </c>
      <c r="I13" s="14">
        <f t="shared" si="2"/>
        <v>9.8601329718326944</v>
      </c>
      <c r="J13" s="7"/>
      <c r="K13" s="1"/>
      <c r="L13" s="39"/>
      <c r="M13" s="40"/>
      <c r="N13" s="40"/>
    </row>
    <row r="14" spans="1:14" x14ac:dyDescent="0.2">
      <c r="B14">
        <f t="shared" si="3"/>
        <v>12</v>
      </c>
      <c r="C14" t="s">
        <v>19</v>
      </c>
      <c r="D14" s="15">
        <v>2</v>
      </c>
      <c r="E14" s="16">
        <v>10</v>
      </c>
      <c r="F14" s="16">
        <v>5</v>
      </c>
      <c r="G14" s="13">
        <f t="shared" si="0"/>
        <v>5.333333333333333</v>
      </c>
      <c r="H14" s="13">
        <f t="shared" si="1"/>
        <v>5.5555555555555562</v>
      </c>
      <c r="I14" s="14">
        <f t="shared" si="2"/>
        <v>2.3570226039551585</v>
      </c>
      <c r="J14" s="7"/>
      <c r="K14" s="1"/>
      <c r="L14" s="39"/>
      <c r="M14" s="40"/>
      <c r="N14" s="40"/>
    </row>
    <row r="15" spans="1:14" x14ac:dyDescent="0.2">
      <c r="B15">
        <f t="shared" si="3"/>
        <v>13</v>
      </c>
      <c r="C15" t="s">
        <v>20</v>
      </c>
      <c r="D15" s="15">
        <v>5</v>
      </c>
      <c r="E15" s="16">
        <v>30</v>
      </c>
      <c r="F15" s="16">
        <v>10</v>
      </c>
      <c r="G15" s="13">
        <f t="shared" si="0"/>
        <v>12.5</v>
      </c>
      <c r="H15" s="13">
        <f t="shared" si="1"/>
        <v>64.583333333333329</v>
      </c>
      <c r="I15" s="14">
        <f t="shared" si="2"/>
        <v>8.0363756341607964</v>
      </c>
      <c r="J15" s="7"/>
      <c r="K15" s="1"/>
      <c r="L15" s="39"/>
      <c r="M15" s="40"/>
      <c r="N15" s="40"/>
    </row>
    <row r="16" spans="1:14" x14ac:dyDescent="0.2">
      <c r="B16">
        <f t="shared" si="3"/>
        <v>14</v>
      </c>
      <c r="C16" t="s">
        <v>21</v>
      </c>
      <c r="D16" s="15">
        <v>2</v>
      </c>
      <c r="E16" s="16">
        <v>20</v>
      </c>
      <c r="F16" s="16">
        <v>5</v>
      </c>
      <c r="G16" s="13">
        <f t="shared" si="0"/>
        <v>7</v>
      </c>
      <c r="H16" s="13">
        <f t="shared" si="1"/>
        <v>35</v>
      </c>
      <c r="I16" s="14">
        <f t="shared" si="2"/>
        <v>5.9160797830996161</v>
      </c>
      <c r="J16" s="7"/>
      <c r="K16" s="1"/>
      <c r="L16" s="39"/>
      <c r="M16" s="40"/>
      <c r="N16" s="40"/>
    </row>
    <row r="17" spans="2:14" x14ac:dyDescent="0.2">
      <c r="B17">
        <f t="shared" si="3"/>
        <v>15</v>
      </c>
      <c r="C17" t="s">
        <v>22</v>
      </c>
      <c r="D17" s="15">
        <v>1</v>
      </c>
      <c r="E17" s="16">
        <v>5</v>
      </c>
      <c r="F17" s="16">
        <v>2</v>
      </c>
      <c r="G17" s="13">
        <f t="shared" si="0"/>
        <v>2.3333333333333335</v>
      </c>
      <c r="H17" s="13">
        <f t="shared" si="1"/>
        <v>1.5555555555555556</v>
      </c>
      <c r="I17" s="14">
        <f t="shared" si="2"/>
        <v>1.247219128924647</v>
      </c>
      <c r="J17" s="7"/>
      <c r="K17" s="1"/>
      <c r="L17" s="39"/>
      <c r="M17" s="40"/>
      <c r="N17" s="40"/>
    </row>
    <row r="18" spans="2:14" x14ac:dyDescent="0.2">
      <c r="B18">
        <f t="shared" si="3"/>
        <v>16</v>
      </c>
      <c r="C18" t="s">
        <v>23</v>
      </c>
      <c r="D18" s="15">
        <v>1</v>
      </c>
      <c r="E18" s="16">
        <v>10</v>
      </c>
      <c r="F18" s="16">
        <v>2</v>
      </c>
      <c r="G18" s="13">
        <f t="shared" si="0"/>
        <v>3.1666666666666665</v>
      </c>
      <c r="H18" s="13">
        <f t="shared" si="1"/>
        <v>9.4722222222222232</v>
      </c>
      <c r="I18" s="14">
        <f t="shared" si="2"/>
        <v>3.0776975521032313</v>
      </c>
      <c r="J18" s="7"/>
      <c r="K18" s="1"/>
      <c r="L18" s="39"/>
      <c r="M18" s="40"/>
      <c r="N18" s="40"/>
    </row>
    <row r="19" spans="2:14" ht="17" thickBot="1" x14ac:dyDescent="0.25">
      <c r="B19">
        <f t="shared" si="3"/>
        <v>17</v>
      </c>
      <c r="C19" t="s">
        <v>24</v>
      </c>
      <c r="D19" s="17">
        <v>3</v>
      </c>
      <c r="E19" s="18">
        <v>25</v>
      </c>
      <c r="F19" s="18">
        <v>8</v>
      </c>
      <c r="G19" s="19">
        <f t="shared" si="0"/>
        <v>10</v>
      </c>
      <c r="H19" s="19">
        <f t="shared" si="1"/>
        <v>48.333333333333336</v>
      </c>
      <c r="I19" s="20">
        <f t="shared" si="2"/>
        <v>6.9522178715380702</v>
      </c>
      <c r="J19" s="7"/>
      <c r="K19" s="1"/>
      <c r="L19" s="39"/>
      <c r="M19" s="40"/>
      <c r="N19" s="40"/>
    </row>
    <row r="20" spans="2:14" x14ac:dyDescent="0.2">
      <c r="G20" s="1"/>
      <c r="H20" s="1"/>
      <c r="I20" s="1"/>
      <c r="J20" s="1"/>
      <c r="K20" s="1"/>
      <c r="L20" s="37"/>
      <c r="M20" s="37"/>
      <c r="N20" s="37"/>
    </row>
    <row r="21" spans="2:14" x14ac:dyDescent="0.2">
      <c r="D21" s="33"/>
      <c r="G21" s="5">
        <f>SUM(G3:G19)</f>
        <v>232.83333333333337</v>
      </c>
      <c r="H21" s="1"/>
      <c r="I21" s="1"/>
      <c r="J21" s="1"/>
      <c r="K21" s="1"/>
      <c r="L21" s="37"/>
      <c r="M21" s="41"/>
      <c r="N21" s="37"/>
    </row>
    <row r="22" spans="2:14" x14ac:dyDescent="0.2">
      <c r="D22" s="33"/>
      <c r="G22" s="1"/>
      <c r="H22" s="1"/>
      <c r="I22" s="1"/>
      <c r="J22" s="1"/>
      <c r="K22" s="1"/>
    </row>
    <row r="23" spans="2:14" x14ac:dyDescent="0.2">
      <c r="D23" s="33"/>
      <c r="G23" s="1"/>
      <c r="H23" s="1"/>
      <c r="I23" s="1"/>
      <c r="J23" s="1"/>
      <c r="K23" s="1"/>
    </row>
    <row r="24" spans="2:14" x14ac:dyDescent="0.2">
      <c r="G24" s="1"/>
      <c r="H24" s="1"/>
      <c r="I24" s="1"/>
      <c r="J24" s="1"/>
      <c r="K24" s="1"/>
    </row>
    <row r="25" spans="2:14" x14ac:dyDescent="0.2">
      <c r="G25" s="1"/>
      <c r="H25" s="1"/>
      <c r="I25" s="1"/>
      <c r="J25" s="1"/>
      <c r="K25" s="1"/>
    </row>
    <row r="26" spans="2:14" x14ac:dyDescent="0.2">
      <c r="D26" s="69"/>
      <c r="E26" s="37"/>
      <c r="F26" s="37"/>
      <c r="G26" s="40"/>
      <c r="H26" s="40"/>
      <c r="I26" s="40"/>
      <c r="J26" s="70"/>
      <c r="K26" s="40"/>
      <c r="L26" s="37"/>
      <c r="M26" s="37"/>
      <c r="N26" s="37"/>
    </row>
    <row r="27" spans="2:14" x14ac:dyDescent="0.2">
      <c r="D27" s="71"/>
      <c r="E27" s="71"/>
      <c r="F27" s="72"/>
      <c r="G27" s="72"/>
      <c r="H27" s="71"/>
      <c r="I27" s="40"/>
      <c r="J27" s="72"/>
      <c r="K27" s="72"/>
      <c r="L27" s="72"/>
      <c r="M27" s="72"/>
      <c r="N27" s="72"/>
    </row>
    <row r="28" spans="2:14" x14ac:dyDescent="0.2">
      <c r="D28" s="71"/>
      <c r="E28" s="71"/>
      <c r="F28" s="72"/>
      <c r="G28" s="72"/>
      <c r="H28" s="71"/>
      <c r="I28" s="40"/>
      <c r="J28" s="72"/>
      <c r="K28" s="72"/>
      <c r="L28" s="72"/>
      <c r="M28" s="72"/>
      <c r="N28" s="72"/>
    </row>
    <row r="29" spans="2:14" x14ac:dyDescent="0.2">
      <c r="D29" s="72"/>
      <c r="E29" s="72"/>
      <c r="F29" s="72"/>
      <c r="G29" s="72"/>
      <c r="H29" s="72"/>
      <c r="I29" s="37"/>
      <c r="J29" s="72"/>
      <c r="K29" s="72"/>
      <c r="L29" s="72"/>
      <c r="M29" s="72"/>
      <c r="N29" s="72"/>
    </row>
    <row r="30" spans="2:14" x14ac:dyDescent="0.2">
      <c r="D30" s="72"/>
      <c r="E30" s="72"/>
      <c r="F30" s="72"/>
      <c r="G30" s="72"/>
      <c r="H30" s="72"/>
      <c r="I30" s="37"/>
      <c r="J30" s="72"/>
      <c r="K30" s="72"/>
      <c r="L30" s="72"/>
      <c r="M30" s="72"/>
      <c r="N30" s="72"/>
    </row>
    <row r="31" spans="2:14" x14ac:dyDescent="0.2">
      <c r="D31" s="72"/>
      <c r="E31" s="72"/>
      <c r="F31" s="72"/>
      <c r="G31" s="72"/>
      <c r="H31" s="72"/>
      <c r="I31" s="37"/>
      <c r="J31" s="72"/>
      <c r="K31" s="72"/>
      <c r="L31" s="72"/>
      <c r="M31" s="72"/>
      <c r="N31" s="72"/>
    </row>
    <row r="32" spans="2:14" x14ac:dyDescent="0.2">
      <c r="D32" s="72"/>
      <c r="E32" s="72"/>
      <c r="F32" s="72"/>
      <c r="G32" s="72"/>
      <c r="H32" s="72"/>
      <c r="I32" s="37"/>
      <c r="J32" s="72"/>
      <c r="K32" s="72"/>
      <c r="L32" s="72"/>
      <c r="M32" s="72"/>
      <c r="N32" s="72"/>
    </row>
    <row r="33" spans="4:14" x14ac:dyDescent="0.2">
      <c r="D33" s="72"/>
      <c r="E33" s="72"/>
      <c r="F33" s="72"/>
      <c r="G33" s="72"/>
      <c r="H33" s="72"/>
      <c r="I33" s="37"/>
      <c r="J33" s="72"/>
      <c r="K33" s="72"/>
      <c r="L33" s="72"/>
      <c r="M33" s="72"/>
      <c r="N33" s="72"/>
    </row>
    <row r="34" spans="4:14" x14ac:dyDescent="0.2">
      <c r="D34" s="72"/>
      <c r="E34" s="72"/>
      <c r="F34" s="72"/>
      <c r="G34" s="72"/>
      <c r="H34" s="72"/>
      <c r="I34" s="37"/>
      <c r="J34" s="72"/>
      <c r="K34" s="72"/>
      <c r="L34" s="72"/>
      <c r="M34" s="72"/>
      <c r="N34" s="72"/>
    </row>
    <row r="35" spans="4:14" x14ac:dyDescent="0.2">
      <c r="D35" s="72"/>
      <c r="E35" s="72"/>
      <c r="F35" s="72"/>
      <c r="G35" s="72"/>
      <c r="H35" s="72"/>
      <c r="I35" s="37"/>
      <c r="J35" s="72"/>
      <c r="K35" s="72"/>
      <c r="L35" s="72"/>
      <c r="M35" s="72"/>
      <c r="N35" s="72"/>
    </row>
    <row r="36" spans="4:14" x14ac:dyDescent="0.2">
      <c r="D36" s="72"/>
      <c r="E36" s="72"/>
      <c r="F36" s="72"/>
      <c r="G36" s="72"/>
      <c r="H36" s="72"/>
      <c r="I36" s="37"/>
      <c r="J36" s="37"/>
      <c r="K36" s="37"/>
      <c r="L36" s="37"/>
      <c r="M36" s="37"/>
      <c r="N36" s="73"/>
    </row>
    <row r="37" spans="4:14" x14ac:dyDescent="0.2">
      <c r="D37" s="72"/>
      <c r="E37" s="72"/>
      <c r="F37" s="72"/>
      <c r="G37" s="72"/>
      <c r="H37" s="72"/>
      <c r="I37" s="37"/>
      <c r="J37" s="37"/>
      <c r="K37" s="37"/>
      <c r="L37" s="37"/>
      <c r="M37" s="37"/>
      <c r="N37" s="37"/>
    </row>
    <row r="38" spans="4:14" x14ac:dyDescent="0.2">
      <c r="D38" s="72"/>
      <c r="E38" s="72"/>
      <c r="F38" s="72"/>
      <c r="G38" s="72"/>
      <c r="H38" s="72"/>
      <c r="I38" s="37"/>
      <c r="J38" s="37"/>
      <c r="K38" s="37"/>
      <c r="L38" s="37"/>
      <c r="M38" s="37"/>
      <c r="N38" s="74"/>
    </row>
    <row r="39" spans="4:14" x14ac:dyDescent="0.2">
      <c r="D39" s="72"/>
      <c r="E39" s="72"/>
      <c r="F39" s="72"/>
      <c r="G39" s="72"/>
      <c r="H39" s="72"/>
      <c r="I39" s="37"/>
      <c r="J39" s="37"/>
      <c r="K39" s="37"/>
      <c r="L39" s="37"/>
      <c r="M39" s="37"/>
      <c r="N39" s="37"/>
    </row>
    <row r="40" spans="4:14" x14ac:dyDescent="0.2">
      <c r="D40" s="72"/>
      <c r="E40" s="72"/>
      <c r="F40" s="72"/>
      <c r="G40" s="72"/>
      <c r="H40" s="72"/>
      <c r="I40" s="37"/>
      <c r="J40" s="37"/>
      <c r="K40" s="37"/>
      <c r="L40" s="37"/>
      <c r="M40" s="37"/>
      <c r="N40" s="37"/>
    </row>
    <row r="41" spans="4:14" x14ac:dyDescent="0.2">
      <c r="D41" s="72"/>
      <c r="E41" s="72"/>
      <c r="F41" s="72"/>
      <c r="G41" s="72"/>
      <c r="H41" s="72"/>
      <c r="I41" s="37"/>
      <c r="J41" s="37"/>
      <c r="K41" s="37"/>
      <c r="L41" s="39"/>
      <c r="M41" s="39"/>
      <c r="N41" s="37"/>
    </row>
    <row r="42" spans="4:14" x14ac:dyDescent="0.2">
      <c r="D42" s="75"/>
      <c r="E42" s="75"/>
      <c r="F42" s="37"/>
      <c r="G42" s="37"/>
      <c r="H42" s="73"/>
      <c r="I42" s="37"/>
      <c r="J42" s="37"/>
      <c r="K42" s="37"/>
      <c r="L42" s="37"/>
      <c r="M42" s="37"/>
      <c r="N42" s="37"/>
    </row>
    <row r="43" spans="4:14" x14ac:dyDescent="0.2"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4:14" x14ac:dyDescent="0.2">
      <c r="D44" s="37"/>
      <c r="E44" s="37"/>
      <c r="F44" s="37"/>
      <c r="G44" s="37"/>
      <c r="H44" s="73"/>
      <c r="I44" s="37"/>
      <c r="J44" s="37"/>
      <c r="K44" s="37"/>
      <c r="L44" s="37"/>
      <c r="M44" s="37"/>
      <c r="N44" s="37"/>
    </row>
  </sheetData>
  <mergeCells count="3">
    <mergeCell ref="H27:H28"/>
    <mergeCell ref="E27:E28"/>
    <mergeCell ref="D27:D2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"/>
    </sheetView>
  </sheetViews>
  <sheetFormatPr baseColWidth="10" defaultRowHeight="16" x14ac:dyDescent="0.2"/>
  <cols>
    <col min="1" max="1" width="55.5" customWidth="1"/>
    <col min="3" max="3" width="10.83203125" customWidth="1"/>
    <col min="4" max="4" width="36.5" customWidth="1"/>
  </cols>
  <sheetData>
    <row r="1" spans="1:7" ht="17" thickBot="1" x14ac:dyDescent="0.25"/>
    <row r="2" spans="1:7" x14ac:dyDescent="0.2">
      <c r="E2" s="21" t="s">
        <v>27</v>
      </c>
      <c r="F2" s="22" t="s">
        <v>25</v>
      </c>
      <c r="G2" s="23" t="s">
        <v>26</v>
      </c>
    </row>
    <row r="3" spans="1:7" x14ac:dyDescent="0.2">
      <c r="A3" s="2" t="s">
        <v>1</v>
      </c>
      <c r="E3" s="24"/>
      <c r="F3" s="25"/>
      <c r="G3" s="26"/>
    </row>
    <row r="4" spans="1:7" x14ac:dyDescent="0.2">
      <c r="A4" t="s">
        <v>28</v>
      </c>
      <c r="C4">
        <v>1</v>
      </c>
      <c r="D4" t="s">
        <v>8</v>
      </c>
      <c r="E4" s="31">
        <v>1</v>
      </c>
      <c r="F4" s="27">
        <f>3*POWER(E4,1.12)</f>
        <v>3</v>
      </c>
      <c r="G4" s="28">
        <f>2.5*POWER(E4,0.38)</f>
        <v>2.5</v>
      </c>
    </row>
    <row r="5" spans="1:7" x14ac:dyDescent="0.2">
      <c r="A5" t="s">
        <v>29</v>
      </c>
      <c r="C5">
        <f>C4+1</f>
        <v>2</v>
      </c>
      <c r="D5" t="s">
        <v>9</v>
      </c>
      <c r="E5" s="31">
        <v>0.5</v>
      </c>
      <c r="F5" s="27">
        <f t="shared" ref="F5:F20" si="0">3*POWER(E5,1.12)</f>
        <v>1.3802814759373123</v>
      </c>
      <c r="G5" s="28">
        <f t="shared" ref="G5:G20" si="1">2.5*POWER(E5,0.38)</f>
        <v>1.9210939766100155</v>
      </c>
    </row>
    <row r="6" spans="1:7" x14ac:dyDescent="0.2">
      <c r="C6">
        <v>3</v>
      </c>
      <c r="D6" t="s">
        <v>10</v>
      </c>
      <c r="E6" s="31">
        <v>0.5</v>
      </c>
      <c r="F6" s="27">
        <f t="shared" si="0"/>
        <v>1.3802814759373123</v>
      </c>
      <c r="G6" s="28">
        <f t="shared" si="1"/>
        <v>1.9210939766100155</v>
      </c>
    </row>
    <row r="7" spans="1:7" x14ac:dyDescent="0.2">
      <c r="C7">
        <f t="shared" ref="C7:C20" si="2">C6+1</f>
        <v>4</v>
      </c>
      <c r="D7" t="s">
        <v>11</v>
      </c>
      <c r="E7" s="31">
        <v>1</v>
      </c>
      <c r="F7" s="27">
        <f t="shared" si="0"/>
        <v>3</v>
      </c>
      <c r="G7" s="28">
        <f t="shared" si="1"/>
        <v>2.5</v>
      </c>
    </row>
    <row r="8" spans="1:7" x14ac:dyDescent="0.2">
      <c r="C8">
        <f t="shared" si="2"/>
        <v>5</v>
      </c>
      <c r="D8" t="s">
        <v>12</v>
      </c>
      <c r="E8" s="31">
        <v>0.7</v>
      </c>
      <c r="F8" s="27">
        <f t="shared" si="0"/>
        <v>2.0120142836798056</v>
      </c>
      <c r="G8" s="28">
        <f t="shared" si="1"/>
        <v>2.1831182685594288</v>
      </c>
    </row>
    <row r="9" spans="1:7" x14ac:dyDescent="0.2">
      <c r="C9">
        <f t="shared" si="2"/>
        <v>6</v>
      </c>
      <c r="D9" t="s">
        <v>13</v>
      </c>
      <c r="E9" s="31">
        <v>0.3</v>
      </c>
      <c r="F9" s="27">
        <f t="shared" si="0"/>
        <v>0.77892754151799881</v>
      </c>
      <c r="G9" s="28">
        <f t="shared" si="1"/>
        <v>1.582144280050658</v>
      </c>
    </row>
    <row r="10" spans="1:7" x14ac:dyDescent="0.2">
      <c r="C10">
        <f t="shared" si="2"/>
        <v>7</v>
      </c>
      <c r="D10" t="s">
        <v>14</v>
      </c>
      <c r="E10" s="31">
        <v>0.25</v>
      </c>
      <c r="F10" s="27">
        <f t="shared" si="0"/>
        <v>0.63505898427189522</v>
      </c>
      <c r="G10" s="28">
        <f t="shared" si="1"/>
        <v>1.4762408267869129</v>
      </c>
    </row>
    <row r="11" spans="1:7" x14ac:dyDescent="0.2">
      <c r="C11">
        <f t="shared" si="2"/>
        <v>8</v>
      </c>
      <c r="D11" t="s">
        <v>15</v>
      </c>
      <c r="E11" s="31">
        <v>0.5</v>
      </c>
      <c r="F11" s="27">
        <f t="shared" si="0"/>
        <v>1.3802814759373123</v>
      </c>
      <c r="G11" s="28">
        <f t="shared" si="1"/>
        <v>1.9210939766100155</v>
      </c>
    </row>
    <row r="12" spans="1:7" x14ac:dyDescent="0.2">
      <c r="C12">
        <f t="shared" si="2"/>
        <v>9</v>
      </c>
      <c r="D12" t="s">
        <v>16</v>
      </c>
      <c r="E12" s="31">
        <v>0.4</v>
      </c>
      <c r="F12" s="27">
        <f t="shared" si="0"/>
        <v>1.07504945908137</v>
      </c>
      <c r="G12" s="28">
        <f t="shared" si="1"/>
        <v>1.7649109816048165</v>
      </c>
    </row>
    <row r="13" spans="1:7" x14ac:dyDescent="0.2">
      <c r="C13">
        <f t="shared" si="2"/>
        <v>10</v>
      </c>
      <c r="D13" t="s">
        <v>17</v>
      </c>
      <c r="E13" s="31">
        <v>0.6</v>
      </c>
      <c r="F13" s="27">
        <f t="shared" si="0"/>
        <v>1.6929754294986459</v>
      </c>
      <c r="G13" s="28">
        <f t="shared" si="1"/>
        <v>2.0589105729779655</v>
      </c>
    </row>
    <row r="14" spans="1:7" x14ac:dyDescent="0.2">
      <c r="C14">
        <f t="shared" si="2"/>
        <v>11</v>
      </c>
      <c r="D14" t="s">
        <v>18</v>
      </c>
      <c r="E14" s="31">
        <v>0.7</v>
      </c>
      <c r="F14" s="27">
        <f t="shared" si="0"/>
        <v>2.0120142836798056</v>
      </c>
      <c r="G14" s="28">
        <f t="shared" si="1"/>
        <v>2.1831182685594288</v>
      </c>
    </row>
    <row r="15" spans="1:7" x14ac:dyDescent="0.2">
      <c r="C15">
        <f t="shared" si="2"/>
        <v>12</v>
      </c>
      <c r="D15" t="s">
        <v>19</v>
      </c>
      <c r="E15" s="31">
        <v>0.8</v>
      </c>
      <c r="F15" s="27">
        <f t="shared" si="0"/>
        <v>2.3365874522470116</v>
      </c>
      <c r="G15" s="28">
        <f t="shared" si="1"/>
        <v>2.2967525314914559</v>
      </c>
    </row>
    <row r="16" spans="1:7" x14ac:dyDescent="0.2">
      <c r="C16">
        <f t="shared" si="2"/>
        <v>13</v>
      </c>
      <c r="D16" t="s">
        <v>20</v>
      </c>
      <c r="E16" s="31">
        <v>1</v>
      </c>
      <c r="F16" s="27">
        <f t="shared" si="0"/>
        <v>3</v>
      </c>
      <c r="G16" s="28">
        <f t="shared" si="1"/>
        <v>2.5</v>
      </c>
    </row>
    <row r="17" spans="3:7" x14ac:dyDescent="0.2">
      <c r="C17">
        <f t="shared" si="2"/>
        <v>14</v>
      </c>
      <c r="D17" t="s">
        <v>21</v>
      </c>
      <c r="E17" s="31">
        <v>1.1000000000000001</v>
      </c>
      <c r="F17" s="27">
        <f t="shared" si="0"/>
        <v>3.3379594929792584</v>
      </c>
      <c r="G17" s="28">
        <f t="shared" si="1"/>
        <v>2.5922043139238053</v>
      </c>
    </row>
    <row r="18" spans="3:7" x14ac:dyDescent="0.2">
      <c r="C18">
        <f t="shared" si="2"/>
        <v>15</v>
      </c>
      <c r="D18" t="s">
        <v>22</v>
      </c>
      <c r="E18" s="31">
        <v>0.8</v>
      </c>
      <c r="F18" s="27">
        <f t="shared" si="0"/>
        <v>2.3365874522470116</v>
      </c>
      <c r="G18" s="28">
        <f t="shared" si="1"/>
        <v>2.2967525314914559</v>
      </c>
    </row>
    <row r="19" spans="3:7" x14ac:dyDescent="0.2">
      <c r="C19">
        <f t="shared" si="2"/>
        <v>16</v>
      </c>
      <c r="D19" t="s">
        <v>23</v>
      </c>
      <c r="E19" s="31">
        <v>0.6</v>
      </c>
      <c r="F19" s="27">
        <f t="shared" si="0"/>
        <v>1.6929754294986459</v>
      </c>
      <c r="G19" s="28">
        <f t="shared" si="1"/>
        <v>2.0589105729779655</v>
      </c>
    </row>
    <row r="20" spans="3:7" ht="17" thickBot="1" x14ac:dyDescent="0.25">
      <c r="C20">
        <f t="shared" si="2"/>
        <v>17</v>
      </c>
      <c r="D20" t="s">
        <v>24</v>
      </c>
      <c r="E20" s="32">
        <v>1.1000000000000001</v>
      </c>
      <c r="F20" s="29">
        <f t="shared" si="0"/>
        <v>3.3379594929792584</v>
      </c>
      <c r="G20" s="30">
        <f t="shared" si="1"/>
        <v>2.5922043139238053</v>
      </c>
    </row>
    <row r="22" spans="3:7" x14ac:dyDescent="0.2">
      <c r="F22" s="5">
        <f>SUM(F4:F20)</f>
        <v>34.388953729492648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I16" sqref="I16"/>
    </sheetView>
  </sheetViews>
  <sheetFormatPr baseColWidth="10" defaultRowHeight="16" x14ac:dyDescent="0.2"/>
  <cols>
    <col min="1" max="1" width="39.6640625" customWidth="1"/>
    <col min="2" max="2" width="14.6640625" customWidth="1"/>
    <col min="4" max="4" width="44" customWidth="1"/>
    <col min="10" max="10" width="45.1640625" customWidth="1"/>
  </cols>
  <sheetData>
    <row r="2" spans="1:13" x14ac:dyDescent="0.2">
      <c r="A2" s="36" t="s">
        <v>86</v>
      </c>
      <c r="B2" s="36" t="s">
        <v>87</v>
      </c>
    </row>
    <row r="3" spans="1:13" ht="17" thickBot="1" x14ac:dyDescent="0.25">
      <c r="A3" s="34">
        <v>18</v>
      </c>
      <c r="B3" s="34">
        <v>90</v>
      </c>
    </row>
    <row r="4" spans="1:13" ht="17" thickBot="1" x14ac:dyDescent="0.25">
      <c r="C4" s="42" t="s">
        <v>64</v>
      </c>
      <c r="D4" s="43"/>
      <c r="E4" s="43"/>
      <c r="F4" s="44"/>
      <c r="G4" s="44"/>
      <c r="H4" s="45"/>
      <c r="I4" s="46" t="s">
        <v>84</v>
      </c>
      <c r="J4" s="44"/>
      <c r="K4" s="43"/>
      <c r="L4" s="43"/>
      <c r="M4" s="43"/>
    </row>
    <row r="5" spans="1:13" x14ac:dyDescent="0.2">
      <c r="A5" t="s">
        <v>90</v>
      </c>
      <c r="B5" s="34">
        <v>200</v>
      </c>
      <c r="C5" s="63" t="s">
        <v>30</v>
      </c>
      <c r="D5" s="65" t="s">
        <v>31</v>
      </c>
      <c r="E5" s="47" t="s">
        <v>32</v>
      </c>
      <c r="F5" s="47" t="s">
        <v>34</v>
      </c>
      <c r="G5" s="67" t="s">
        <v>36</v>
      </c>
      <c r="H5" s="45"/>
      <c r="I5" s="48" t="s">
        <v>65</v>
      </c>
      <c r="J5" s="47" t="s">
        <v>31</v>
      </c>
      <c r="K5" s="47" t="s">
        <v>66</v>
      </c>
      <c r="L5" s="47" t="s">
        <v>67</v>
      </c>
      <c r="M5" s="49" t="s">
        <v>36</v>
      </c>
    </row>
    <row r="6" spans="1:13" x14ac:dyDescent="0.2">
      <c r="A6" t="s">
        <v>91</v>
      </c>
      <c r="B6" s="34">
        <v>72.900000000000006</v>
      </c>
      <c r="C6" s="64"/>
      <c r="D6" s="66"/>
      <c r="E6" s="50" t="s">
        <v>33</v>
      </c>
      <c r="F6" s="50" t="s">
        <v>35</v>
      </c>
      <c r="G6" s="68"/>
      <c r="H6" s="45"/>
      <c r="I6" s="51" t="s">
        <v>68</v>
      </c>
      <c r="J6" s="50" t="s">
        <v>69</v>
      </c>
      <c r="K6" s="50">
        <v>1.5</v>
      </c>
      <c r="L6" s="50">
        <v>3</v>
      </c>
      <c r="M6" s="52">
        <v>4.5</v>
      </c>
    </row>
    <row r="7" spans="1:13" x14ac:dyDescent="0.2">
      <c r="C7" s="51" t="s">
        <v>37</v>
      </c>
      <c r="D7" s="50" t="s">
        <v>38</v>
      </c>
      <c r="E7" s="50">
        <v>2</v>
      </c>
      <c r="F7" s="50">
        <v>1</v>
      </c>
      <c r="G7" s="52">
        <v>2</v>
      </c>
      <c r="H7" s="36"/>
      <c r="I7" s="51" t="s">
        <v>70</v>
      </c>
      <c r="J7" s="50" t="s">
        <v>71</v>
      </c>
      <c r="K7" s="50">
        <v>-1</v>
      </c>
      <c r="L7" s="50">
        <v>0</v>
      </c>
      <c r="M7" s="52">
        <v>0</v>
      </c>
    </row>
    <row r="8" spans="1:13" x14ac:dyDescent="0.2">
      <c r="C8" s="51" t="s">
        <v>39</v>
      </c>
      <c r="D8" s="50" t="s">
        <v>40</v>
      </c>
      <c r="E8" s="50">
        <v>1</v>
      </c>
      <c r="F8" s="50">
        <v>2</v>
      </c>
      <c r="G8" s="52">
        <v>2</v>
      </c>
      <c r="H8" s="36"/>
      <c r="I8" s="51" t="s">
        <v>72</v>
      </c>
      <c r="J8" s="50" t="s">
        <v>73</v>
      </c>
      <c r="K8" s="50">
        <v>0.5</v>
      </c>
      <c r="L8" s="50">
        <v>3</v>
      </c>
      <c r="M8" s="52">
        <v>1.5</v>
      </c>
    </row>
    <row r="9" spans="1:13" x14ac:dyDescent="0.2">
      <c r="C9" s="51" t="s">
        <v>41</v>
      </c>
      <c r="D9" s="50" t="s">
        <v>42</v>
      </c>
      <c r="E9" s="50">
        <v>1</v>
      </c>
      <c r="F9" s="50">
        <v>2</v>
      </c>
      <c r="G9" s="52">
        <v>2</v>
      </c>
      <c r="H9" s="36"/>
      <c r="I9" s="51" t="s">
        <v>74</v>
      </c>
      <c r="J9" s="50" t="s">
        <v>75</v>
      </c>
      <c r="K9" s="50">
        <v>0.5</v>
      </c>
      <c r="L9" s="50">
        <v>1</v>
      </c>
      <c r="M9" s="52">
        <v>0.5</v>
      </c>
    </row>
    <row r="10" spans="1:13" x14ac:dyDescent="0.2">
      <c r="C10" s="51" t="s">
        <v>43</v>
      </c>
      <c r="D10" s="50" t="s">
        <v>44</v>
      </c>
      <c r="E10" s="50">
        <v>1</v>
      </c>
      <c r="F10" s="50">
        <v>1</v>
      </c>
      <c r="G10" s="52">
        <v>1</v>
      </c>
      <c r="H10" s="36"/>
      <c r="I10" s="51" t="s">
        <v>76</v>
      </c>
      <c r="J10" s="50" t="s">
        <v>77</v>
      </c>
      <c r="K10" s="50">
        <v>1</v>
      </c>
      <c r="L10" s="50">
        <v>3</v>
      </c>
      <c r="M10" s="52">
        <v>3</v>
      </c>
    </row>
    <row r="11" spans="1:13" x14ac:dyDescent="0.2">
      <c r="C11" s="51" t="s">
        <v>45</v>
      </c>
      <c r="D11" s="50" t="s">
        <v>46</v>
      </c>
      <c r="E11" s="50">
        <v>1</v>
      </c>
      <c r="F11" s="50">
        <v>5</v>
      </c>
      <c r="G11" s="52">
        <v>5</v>
      </c>
      <c r="H11" s="36"/>
      <c r="I11" s="51" t="s">
        <v>78</v>
      </c>
      <c r="J11" s="50" t="s">
        <v>79</v>
      </c>
      <c r="K11" s="50">
        <v>1</v>
      </c>
      <c r="L11" s="50">
        <v>3</v>
      </c>
      <c r="M11" s="52">
        <v>3</v>
      </c>
    </row>
    <row r="12" spans="1:13" x14ac:dyDescent="0.2">
      <c r="C12" s="51" t="s">
        <v>47</v>
      </c>
      <c r="D12" s="50" t="s">
        <v>48</v>
      </c>
      <c r="E12" s="50">
        <v>0.5</v>
      </c>
      <c r="F12" s="50">
        <v>2</v>
      </c>
      <c r="G12" s="52">
        <v>1</v>
      </c>
      <c r="H12" s="36"/>
      <c r="I12" s="51" t="s">
        <v>80</v>
      </c>
      <c r="J12" s="50" t="s">
        <v>81</v>
      </c>
      <c r="K12" s="50">
        <v>-1</v>
      </c>
      <c r="L12" s="50">
        <v>0</v>
      </c>
      <c r="M12" s="52">
        <v>0</v>
      </c>
    </row>
    <row r="13" spans="1:13" ht="17" thickBot="1" x14ac:dyDescent="0.25">
      <c r="C13" s="51" t="s">
        <v>49</v>
      </c>
      <c r="D13" s="50" t="s">
        <v>50</v>
      </c>
      <c r="E13" s="50">
        <v>0.5</v>
      </c>
      <c r="F13" s="50">
        <v>3</v>
      </c>
      <c r="G13" s="52">
        <v>1.5</v>
      </c>
      <c r="H13" s="36"/>
      <c r="I13" s="53" t="s">
        <v>82</v>
      </c>
      <c r="J13" s="54" t="s">
        <v>83</v>
      </c>
      <c r="K13" s="54">
        <v>2</v>
      </c>
      <c r="L13" s="55">
        <v>2</v>
      </c>
      <c r="M13" s="56">
        <v>6</v>
      </c>
    </row>
    <row r="14" spans="1:13" ht="17" thickBot="1" x14ac:dyDescent="0.25">
      <c r="C14" s="51" t="s">
        <v>51</v>
      </c>
      <c r="D14" s="50" t="s">
        <v>52</v>
      </c>
      <c r="E14" s="50">
        <v>2</v>
      </c>
      <c r="F14" s="50">
        <v>0</v>
      </c>
      <c r="G14" s="52">
        <v>0</v>
      </c>
      <c r="H14" s="36"/>
      <c r="I14" s="43"/>
      <c r="J14" s="43"/>
      <c r="K14" s="43"/>
      <c r="L14" s="57" t="s">
        <v>85</v>
      </c>
      <c r="M14" s="58">
        <f>SUM(M6:M13)</f>
        <v>18.5</v>
      </c>
    </row>
    <row r="15" spans="1:13" x14ac:dyDescent="0.2">
      <c r="C15" s="51" t="s">
        <v>53</v>
      </c>
      <c r="D15" s="50" t="s">
        <v>54</v>
      </c>
      <c r="E15" s="50">
        <v>1</v>
      </c>
      <c r="F15" s="50">
        <v>4</v>
      </c>
      <c r="G15" s="52">
        <v>4</v>
      </c>
      <c r="H15" s="36"/>
      <c r="I15" s="36"/>
      <c r="J15" s="36"/>
      <c r="K15" s="36"/>
      <c r="L15" s="36"/>
      <c r="M15" s="36"/>
    </row>
    <row r="16" spans="1:13" x14ac:dyDescent="0.2">
      <c r="C16" s="51" t="s">
        <v>55</v>
      </c>
      <c r="D16" s="50" t="s">
        <v>56</v>
      </c>
      <c r="E16" s="50">
        <v>1</v>
      </c>
      <c r="F16" s="50">
        <v>2</v>
      </c>
      <c r="G16" s="52">
        <v>2</v>
      </c>
      <c r="H16" s="36"/>
      <c r="I16" s="36"/>
      <c r="J16" s="36"/>
      <c r="K16" s="36"/>
      <c r="L16" s="36" t="s">
        <v>84</v>
      </c>
      <c r="M16" s="4">
        <f>1.4-0.03*M14</f>
        <v>0.84499999999999997</v>
      </c>
    </row>
    <row r="17" spans="3:13" x14ac:dyDescent="0.2">
      <c r="C17" s="51" t="s">
        <v>57</v>
      </c>
      <c r="D17" s="50" t="s">
        <v>58</v>
      </c>
      <c r="E17" s="50">
        <v>1</v>
      </c>
      <c r="F17" s="50">
        <v>0</v>
      </c>
      <c r="G17" s="52">
        <v>0</v>
      </c>
      <c r="H17" s="36"/>
      <c r="I17" s="36"/>
      <c r="J17" s="36"/>
      <c r="K17" s="36"/>
      <c r="L17" s="36"/>
      <c r="M17" s="36"/>
    </row>
    <row r="18" spans="3:13" x14ac:dyDescent="0.2">
      <c r="C18" s="51" t="s">
        <v>59</v>
      </c>
      <c r="D18" s="50" t="s">
        <v>60</v>
      </c>
      <c r="E18" s="50">
        <v>1</v>
      </c>
      <c r="F18" s="50">
        <v>0</v>
      </c>
      <c r="G18" s="52">
        <v>0</v>
      </c>
      <c r="H18" s="36"/>
      <c r="I18" s="36"/>
      <c r="J18" s="36"/>
      <c r="K18" s="36"/>
      <c r="L18" s="36"/>
      <c r="M18" s="36"/>
    </row>
    <row r="19" spans="3:13" x14ac:dyDescent="0.2">
      <c r="C19" s="51" t="s">
        <v>61</v>
      </c>
      <c r="D19" s="50" t="s">
        <v>62</v>
      </c>
      <c r="E19" s="50">
        <v>1</v>
      </c>
      <c r="F19" s="50">
        <v>0</v>
      </c>
      <c r="G19" s="52">
        <v>0</v>
      </c>
      <c r="H19" s="36"/>
      <c r="I19" s="36"/>
      <c r="J19" s="36"/>
      <c r="K19" s="34"/>
      <c r="L19" s="34"/>
      <c r="M19" s="36"/>
    </row>
    <row r="20" spans="3:13" ht="17" thickBot="1" x14ac:dyDescent="0.25">
      <c r="C20" s="59" t="s">
        <v>63</v>
      </c>
      <c r="D20" s="60"/>
      <c r="E20" s="61"/>
      <c r="F20" s="61"/>
      <c r="G20" s="62">
        <f>SUM(G7:G19)</f>
        <v>20.5</v>
      </c>
      <c r="H20" s="36"/>
      <c r="I20" s="36"/>
      <c r="J20" s="36"/>
      <c r="K20" s="36"/>
      <c r="L20" s="36"/>
      <c r="M20" s="36"/>
    </row>
    <row r="21" spans="3:13" x14ac:dyDescent="0.2">
      <c r="C21" s="36"/>
      <c r="D21" s="36"/>
      <c r="E21" s="36"/>
      <c r="F21" s="36"/>
      <c r="G21" s="36"/>
      <c r="H21" s="36"/>
      <c r="I21" s="36"/>
      <c r="J21" s="36"/>
      <c r="K21" s="76" t="s">
        <v>88</v>
      </c>
      <c r="L21" s="78">
        <f>(A3+B3)*G22*M16</f>
        <v>73.464299999999994</v>
      </c>
      <c r="M21" s="36"/>
    </row>
    <row r="22" spans="3:13" x14ac:dyDescent="0.2">
      <c r="C22" s="36"/>
      <c r="D22" s="36"/>
      <c r="E22" s="36"/>
      <c r="F22" s="36" t="s">
        <v>64</v>
      </c>
      <c r="G22" s="35">
        <f>0.6+0.01*G20</f>
        <v>0.80499999999999994</v>
      </c>
      <c r="H22" s="36"/>
      <c r="I22" s="36"/>
      <c r="J22" s="36"/>
      <c r="K22" s="36"/>
      <c r="L22" s="45"/>
      <c r="M22" s="36"/>
    </row>
    <row r="23" spans="3:13" x14ac:dyDescent="0.2">
      <c r="K23" s="77" t="s">
        <v>89</v>
      </c>
      <c r="L23" s="1">
        <f>B5/72.9</f>
        <v>2.7434842249657061</v>
      </c>
    </row>
    <row r="24" spans="3:13" x14ac:dyDescent="0.2">
      <c r="L24" s="1"/>
    </row>
    <row r="25" spans="3:13" x14ac:dyDescent="0.2">
      <c r="K25" s="77" t="s">
        <v>25</v>
      </c>
      <c r="L25" s="1">
        <f>L21*L23</f>
        <v>201.5481481481481</v>
      </c>
    </row>
  </sheetData>
  <mergeCells count="3">
    <mergeCell ref="C5:C6"/>
    <mergeCell ref="D5:D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PERT</vt:lpstr>
      <vt:lpstr>COCOMO</vt:lpstr>
      <vt:lpstr>UCP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2018-03-03T16:05:02Z</dcterms:created>
  <dcterms:modified xsi:type="dcterms:W3CDTF">2018-04-01T23:34:18Z</dcterms:modified>
</cp:coreProperties>
</file>