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theme/themeOverride1.xml" ContentType="application/vnd.openxmlformats-officedocument.themeOverride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pps\_dev\OpenComptage_zBack\template\"/>
    </mc:Choice>
  </mc:AlternateContent>
  <bookViews>
    <workbookView xWindow="0" yWindow="0" windowWidth="28245" windowHeight="12270" tabRatio="717" activeTab="7"/>
  </bookViews>
  <sheets>
    <sheet name="Data_count" sheetId="1" r:id="rId1"/>
    <sheet name="Data_year" sheetId="2" r:id="rId2"/>
    <sheet name="Data_week" sheetId="4" r:id="rId3"/>
    <sheet name="Data_hour" sheetId="3" r:id="rId4"/>
    <sheet name="Data_category" sheetId="8" r:id="rId5"/>
    <sheet name="Data_yearly_stats" sheetId="7" r:id="rId6"/>
    <sheet name="Data_TJM" sheetId="5" r:id="rId7"/>
    <sheet name="CV_LV" sheetId="9" r:id="rId8"/>
    <sheet name="AN_TE" sheetId="10" r:id="rId9"/>
    <sheet name="AN_GR" sheetId="11" r:id="rId10"/>
    <sheet name="CAT" sheetId="12" r:id="rId11"/>
  </sheets>
  <definedNames>
    <definedName name="Print_Area_0" localSheetId="9">AN_GR!$A$1:$J$9</definedName>
    <definedName name="Print_Area_0_0" localSheetId="9">AN_GR!$A$1:$J$9,AN_GR!$A$1:$J$52</definedName>
    <definedName name="_xlnm.Print_Area" localSheetId="9">AN_GR!$A$1:$T$57</definedName>
    <definedName name="_xlnm.Print_Area" localSheetId="8">AN_TE!$A$1:$J$59</definedName>
    <definedName name="_xlnm.Print_Area" localSheetId="10">CAT!$A$1:$O$41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54" i="8" l="1"/>
  <c r="K55" i="8"/>
  <c r="K56" i="8"/>
  <c r="K57" i="8" l="1"/>
  <c r="K71" i="8" l="1"/>
  <c r="N15" i="12" s="1"/>
  <c r="I48" i="8"/>
  <c r="J70" i="8"/>
  <c r="J71" i="8"/>
  <c r="J72" i="8"/>
  <c r="K72" i="8"/>
  <c r="N16" i="12" s="1"/>
  <c r="K70" i="8" l="1"/>
  <c r="N17" i="12" s="1"/>
  <c r="F5" i="2" l="1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4" i="2"/>
  <c r="O102" i="2" s="1" a="1"/>
  <c r="O102" i="2" s="1"/>
  <c r="K103" i="2" l="1"/>
  <c r="G25" i="7" s="1"/>
  <c r="O100" i="2" a="1"/>
  <c r="O100" i="2" s="1"/>
  <c r="K100" i="2"/>
  <c r="G22" i="7" s="1"/>
  <c r="J100" i="2"/>
  <c r="N101" i="2" a="1"/>
  <c r="N101" i="2" s="1"/>
  <c r="J103" i="2"/>
  <c r="L103" i="2" s="1"/>
  <c r="O101" i="2" a="1"/>
  <c r="O101" i="2" s="1"/>
  <c r="M100" i="2" a="1"/>
  <c r="M100" i="2" s="1"/>
  <c r="J102" i="2"/>
  <c r="N100" i="2" a="1"/>
  <c r="N100" i="2" s="1"/>
  <c r="K102" i="2"/>
  <c r="M103" i="2" a="1"/>
  <c r="M103" i="2" s="1"/>
  <c r="M102" i="2" a="1"/>
  <c r="M102" i="2" s="1"/>
  <c r="N103" i="2" a="1"/>
  <c r="N103" i="2" s="1"/>
  <c r="J101" i="2"/>
  <c r="O103" i="2" a="1"/>
  <c r="O103" i="2" s="1"/>
  <c r="K101" i="2"/>
  <c r="N102" i="2" a="1"/>
  <c r="N102" i="2" s="1"/>
  <c r="M101" i="2" a="1"/>
  <c r="M101" i="2" s="1"/>
  <c r="K105" i="2"/>
  <c r="E53" i="9"/>
  <c r="F53" i="9"/>
  <c r="G53" i="9"/>
  <c r="H53" i="9"/>
  <c r="I53" i="9"/>
  <c r="J53" i="9"/>
  <c r="J50" i="9"/>
  <c r="F50" i="9"/>
  <c r="G50" i="9"/>
  <c r="H50" i="9"/>
  <c r="I50" i="9"/>
  <c r="E50" i="9"/>
  <c r="P103" i="2" l="1"/>
  <c r="L102" i="2"/>
  <c r="P102" i="2" s="1"/>
  <c r="G24" i="7"/>
  <c r="L101" i="2"/>
  <c r="P101" i="2" s="1"/>
  <c r="G23" i="7"/>
  <c r="L100" i="2"/>
  <c r="P100" i="2" s="1"/>
  <c r="J105" i="2"/>
  <c r="F5" i="4"/>
  <c r="F6" i="4"/>
  <c r="F7" i="4"/>
  <c r="F8" i="4"/>
  <c r="F9" i="4"/>
  <c r="F10" i="4"/>
  <c r="F4" i="4"/>
  <c r="E51" i="9" l="1"/>
  <c r="G51" i="9"/>
  <c r="F51" i="9"/>
  <c r="H51" i="9"/>
  <c r="I51" i="9"/>
  <c r="J51" i="9"/>
  <c r="G52" i="9"/>
  <c r="I52" i="9"/>
  <c r="E52" i="9"/>
  <c r="F52" i="9"/>
  <c r="J52" i="9"/>
  <c r="H52" i="9"/>
  <c r="G26" i="7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37" i="3"/>
  <c r="G37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G5" i="3"/>
  <c r="F5" i="3"/>
  <c r="J54" i="9" l="1"/>
  <c r="F54" i="9"/>
  <c r="I54" i="9"/>
  <c r="E54" i="9"/>
  <c r="H54" i="9"/>
  <c r="G54" i="9"/>
  <c r="I43" i="9"/>
  <c r="I42" i="9"/>
  <c r="H92" i="7" l="1"/>
  <c r="H59" i="10" s="1"/>
  <c r="G92" i="7"/>
  <c r="G59" i="10" s="1"/>
  <c r="F92" i="7"/>
  <c r="F59" i="10" s="1"/>
  <c r="E92" i="7"/>
  <c r="E59" i="10" s="1"/>
  <c r="D92" i="7"/>
  <c r="D59" i="10" s="1"/>
  <c r="C92" i="7"/>
  <c r="C59" i="10" s="1"/>
  <c r="B92" i="7"/>
  <c r="B59" i="10" s="1"/>
  <c r="H91" i="7"/>
  <c r="H58" i="10" s="1"/>
  <c r="G91" i="7"/>
  <c r="G58" i="10" s="1"/>
  <c r="F91" i="7"/>
  <c r="F58" i="10" s="1"/>
  <c r="E91" i="7"/>
  <c r="E58" i="10" s="1"/>
  <c r="D91" i="7"/>
  <c r="D58" i="10" s="1"/>
  <c r="C91" i="7"/>
  <c r="C58" i="10" s="1"/>
  <c r="B91" i="7"/>
  <c r="B58" i="10" s="1"/>
  <c r="H90" i="7"/>
  <c r="H57" i="10" s="1"/>
  <c r="G90" i="7"/>
  <c r="G57" i="10" s="1"/>
  <c r="F90" i="7"/>
  <c r="F57" i="10" s="1"/>
  <c r="E90" i="7"/>
  <c r="E57" i="10" s="1"/>
  <c r="D90" i="7"/>
  <c r="D57" i="10" s="1"/>
  <c r="C90" i="7"/>
  <c r="C57" i="10" s="1"/>
  <c r="B90" i="7"/>
  <c r="B57" i="10" s="1"/>
  <c r="H89" i="7"/>
  <c r="H56" i="10" s="1"/>
  <c r="G89" i="7"/>
  <c r="G56" i="10" s="1"/>
  <c r="F89" i="7"/>
  <c r="F56" i="10" s="1"/>
  <c r="E89" i="7"/>
  <c r="E56" i="10" s="1"/>
  <c r="D89" i="7"/>
  <c r="D56" i="10" s="1"/>
  <c r="C89" i="7"/>
  <c r="C56" i="10" s="1"/>
  <c r="B89" i="7"/>
  <c r="B56" i="10" s="1"/>
  <c r="H88" i="7"/>
  <c r="H55" i="10" s="1"/>
  <c r="G88" i="7"/>
  <c r="G55" i="10" s="1"/>
  <c r="F88" i="7"/>
  <c r="F55" i="10" s="1"/>
  <c r="E88" i="7"/>
  <c r="E55" i="10" s="1"/>
  <c r="D88" i="7"/>
  <c r="D55" i="10" s="1"/>
  <c r="C88" i="7"/>
  <c r="C55" i="10" s="1"/>
  <c r="B88" i="7"/>
  <c r="B55" i="10" s="1"/>
  <c r="H87" i="7"/>
  <c r="H54" i="10" s="1"/>
  <c r="G87" i="7"/>
  <c r="G54" i="10" s="1"/>
  <c r="F87" i="7"/>
  <c r="F54" i="10" s="1"/>
  <c r="E87" i="7"/>
  <c r="E54" i="10" s="1"/>
  <c r="D87" i="7"/>
  <c r="D54" i="10" s="1"/>
  <c r="C87" i="7"/>
  <c r="C54" i="10" s="1"/>
  <c r="B87" i="7"/>
  <c r="B54" i="10" s="1"/>
  <c r="H86" i="7"/>
  <c r="H53" i="10" s="1"/>
  <c r="G86" i="7"/>
  <c r="G53" i="10" s="1"/>
  <c r="F86" i="7"/>
  <c r="F53" i="10" s="1"/>
  <c r="E86" i="7"/>
  <c r="E53" i="10" s="1"/>
  <c r="D86" i="7"/>
  <c r="D53" i="10" s="1"/>
  <c r="C86" i="7"/>
  <c r="C53" i="10" s="1"/>
  <c r="B86" i="7"/>
  <c r="B53" i="10" s="1"/>
  <c r="H85" i="7"/>
  <c r="H52" i="10" s="1"/>
  <c r="G85" i="7"/>
  <c r="G52" i="10" s="1"/>
  <c r="F85" i="7"/>
  <c r="F52" i="10" s="1"/>
  <c r="E85" i="7"/>
  <c r="E52" i="10" s="1"/>
  <c r="D85" i="7"/>
  <c r="D52" i="10" s="1"/>
  <c r="C85" i="7"/>
  <c r="C52" i="10" s="1"/>
  <c r="B85" i="7"/>
  <c r="B52" i="10" s="1"/>
  <c r="H84" i="7"/>
  <c r="H51" i="10" s="1"/>
  <c r="G84" i="7"/>
  <c r="G51" i="10" s="1"/>
  <c r="F84" i="7"/>
  <c r="F51" i="10" s="1"/>
  <c r="E84" i="7"/>
  <c r="E51" i="10" s="1"/>
  <c r="D84" i="7"/>
  <c r="D51" i="10" s="1"/>
  <c r="C84" i="7"/>
  <c r="C51" i="10" s="1"/>
  <c r="B84" i="7"/>
  <c r="B51" i="10" s="1"/>
  <c r="H83" i="7"/>
  <c r="H50" i="10" s="1"/>
  <c r="G83" i="7"/>
  <c r="G50" i="10" s="1"/>
  <c r="F83" i="7"/>
  <c r="F50" i="10" s="1"/>
  <c r="E83" i="7"/>
  <c r="E50" i="10" s="1"/>
  <c r="D83" i="7"/>
  <c r="D50" i="10" s="1"/>
  <c r="C83" i="7"/>
  <c r="C50" i="10" s="1"/>
  <c r="B83" i="7"/>
  <c r="B50" i="10" s="1"/>
  <c r="H82" i="7"/>
  <c r="H49" i="10" s="1"/>
  <c r="G82" i="7"/>
  <c r="G49" i="10" s="1"/>
  <c r="F82" i="7"/>
  <c r="F49" i="10" s="1"/>
  <c r="E82" i="7"/>
  <c r="E49" i="10" s="1"/>
  <c r="D82" i="7"/>
  <c r="D49" i="10" s="1"/>
  <c r="C82" i="7"/>
  <c r="C49" i="10" s="1"/>
  <c r="B82" i="7"/>
  <c r="B49" i="10" s="1"/>
  <c r="H81" i="7"/>
  <c r="H48" i="10" s="1"/>
  <c r="G81" i="7"/>
  <c r="G48" i="10" s="1"/>
  <c r="F81" i="7"/>
  <c r="F48" i="10" s="1"/>
  <c r="E81" i="7"/>
  <c r="E48" i="10" s="1"/>
  <c r="D81" i="7"/>
  <c r="D48" i="10" s="1"/>
  <c r="C81" i="7"/>
  <c r="C48" i="10" s="1"/>
  <c r="B81" i="7"/>
  <c r="B48" i="10" s="1"/>
  <c r="H73" i="7" l="1"/>
  <c r="G73" i="7"/>
  <c r="F73" i="7"/>
  <c r="E73" i="7"/>
  <c r="D73" i="7"/>
  <c r="C73" i="7"/>
  <c r="B73" i="7"/>
  <c r="J72" i="7"/>
  <c r="I72" i="7"/>
  <c r="J71" i="7"/>
  <c r="I71" i="7"/>
  <c r="J70" i="7"/>
  <c r="I70" i="7"/>
  <c r="J69" i="7"/>
  <c r="I69" i="7"/>
  <c r="J68" i="7"/>
  <c r="I68" i="7"/>
  <c r="J67" i="7"/>
  <c r="I67" i="7"/>
  <c r="J66" i="7"/>
  <c r="I66" i="7"/>
  <c r="J65" i="7"/>
  <c r="I65" i="7"/>
  <c r="J64" i="7"/>
  <c r="I64" i="7"/>
  <c r="J63" i="7"/>
  <c r="I63" i="7"/>
  <c r="J62" i="7"/>
  <c r="I62" i="7"/>
  <c r="J61" i="7"/>
  <c r="I61" i="7"/>
  <c r="D26" i="5" l="1"/>
  <c r="D17" i="5"/>
  <c r="D4" i="5"/>
  <c r="D27" i="5"/>
  <c r="D7" i="5"/>
  <c r="D5" i="5"/>
  <c r="D18" i="5"/>
  <c r="D28" i="5"/>
  <c r="D16" i="5"/>
  <c r="D29" i="5"/>
  <c r="D6" i="5"/>
  <c r="D30" i="5"/>
  <c r="D15" i="5"/>
  <c r="D19" i="5"/>
  <c r="D8" i="5"/>
  <c r="B4" i="5"/>
  <c r="B27" i="5"/>
  <c r="B17" i="5"/>
  <c r="B30" i="5"/>
  <c r="B19" i="5"/>
  <c r="B8" i="5"/>
  <c r="B5" i="5"/>
  <c r="B26" i="5"/>
  <c r="B18" i="5"/>
  <c r="B29" i="5"/>
  <c r="B15" i="5"/>
  <c r="B7" i="5"/>
  <c r="B6" i="5"/>
  <c r="B28" i="5"/>
  <c r="B16" i="5"/>
  <c r="C7" i="5"/>
  <c r="C18" i="5"/>
  <c r="C4" i="5"/>
  <c r="C26" i="5"/>
  <c r="C16" i="5"/>
  <c r="C28" i="5"/>
  <c r="C19" i="5"/>
  <c r="C27" i="5"/>
  <c r="C6" i="5"/>
  <c r="C15" i="5"/>
  <c r="C29" i="5"/>
  <c r="C5" i="5"/>
  <c r="C8" i="5"/>
  <c r="C17" i="5"/>
  <c r="C30" i="5"/>
  <c r="E27" i="5"/>
  <c r="E4" i="5"/>
  <c r="E8" i="5"/>
  <c r="E28" i="5"/>
  <c r="E17" i="5"/>
  <c r="E16" i="5"/>
  <c r="E29" i="5"/>
  <c r="E7" i="5"/>
  <c r="E15" i="5"/>
  <c r="E5" i="5"/>
  <c r="E18" i="5"/>
  <c r="E30" i="5"/>
  <c r="E6" i="5"/>
  <c r="E19" i="5"/>
  <c r="E26" i="5"/>
  <c r="F28" i="5"/>
  <c r="F18" i="5"/>
  <c r="F6" i="5"/>
  <c r="F26" i="5"/>
  <c r="F29" i="5"/>
  <c r="F4" i="5"/>
  <c r="F8" i="5"/>
  <c r="F7" i="5"/>
  <c r="F30" i="5"/>
  <c r="F17" i="5"/>
  <c r="F15" i="5"/>
  <c r="F16" i="5"/>
  <c r="F19" i="5"/>
  <c r="F5" i="5"/>
  <c r="F27" i="5"/>
  <c r="G29" i="5"/>
  <c r="G5" i="5"/>
  <c r="G17" i="5"/>
  <c r="G30" i="5"/>
  <c r="G18" i="5"/>
  <c r="G16" i="5"/>
  <c r="G6" i="5"/>
  <c r="G19" i="5"/>
  <c r="G4" i="5"/>
  <c r="G8" i="5"/>
  <c r="G27" i="5"/>
  <c r="G15" i="5"/>
  <c r="G7" i="5"/>
  <c r="G26" i="5"/>
  <c r="G28" i="5"/>
  <c r="H30" i="5"/>
  <c r="H15" i="5"/>
  <c r="H19" i="5"/>
  <c r="H8" i="5"/>
  <c r="H27" i="5"/>
  <c r="H5" i="5"/>
  <c r="H18" i="5"/>
  <c r="H4" i="5"/>
  <c r="H16" i="5"/>
  <c r="H6" i="5"/>
  <c r="H26" i="5"/>
  <c r="H17" i="5"/>
  <c r="H7" i="5"/>
  <c r="H28" i="5"/>
  <c r="H29" i="5"/>
  <c r="J73" i="7"/>
  <c r="K65" i="7"/>
  <c r="K71" i="7"/>
  <c r="K62" i="7"/>
  <c r="K64" i="7"/>
  <c r="I73" i="7"/>
  <c r="K68" i="7"/>
  <c r="K69" i="7"/>
  <c r="K66" i="7"/>
  <c r="K70" i="7"/>
  <c r="K63" i="7"/>
  <c r="K67" i="7"/>
  <c r="K72" i="7"/>
  <c r="K61" i="7"/>
  <c r="K73" i="7" l="1"/>
  <c r="C53" i="7"/>
  <c r="C93" i="7" s="1"/>
  <c r="C60" i="10" s="1"/>
  <c r="D53" i="7"/>
  <c r="D93" i="7" s="1"/>
  <c r="D60" i="10" s="1"/>
  <c r="E53" i="7"/>
  <c r="E93" i="7" s="1"/>
  <c r="E60" i="10" s="1"/>
  <c r="F53" i="7"/>
  <c r="F93" i="7" s="1"/>
  <c r="F60" i="10" s="1"/>
  <c r="G53" i="7"/>
  <c r="G93" i="7" s="1"/>
  <c r="G60" i="10" s="1"/>
  <c r="H53" i="7"/>
  <c r="H93" i="7" s="1"/>
  <c r="H60" i="10" s="1"/>
  <c r="B53" i="7"/>
  <c r="B93" i="7" s="1"/>
  <c r="B60" i="10" s="1"/>
  <c r="C26" i="7"/>
  <c r="D26" i="7"/>
  <c r="E26" i="7"/>
  <c r="F26" i="7"/>
  <c r="B26" i="7"/>
  <c r="J124" i="3" l="1"/>
  <c r="I124" i="3"/>
  <c r="K124" i="3" s="1"/>
  <c r="J123" i="3"/>
  <c r="I123" i="3"/>
  <c r="K123" i="3" s="1"/>
  <c r="J122" i="3"/>
  <c r="I122" i="3"/>
  <c r="J121" i="3"/>
  <c r="I121" i="3"/>
  <c r="J120" i="3"/>
  <c r="I120" i="3"/>
  <c r="J119" i="3"/>
  <c r="I119" i="3"/>
  <c r="K119" i="3" s="1"/>
  <c r="J118" i="3"/>
  <c r="I118" i="3"/>
  <c r="J117" i="3"/>
  <c r="I117" i="3"/>
  <c r="J116" i="3"/>
  <c r="I116" i="3"/>
  <c r="J115" i="3"/>
  <c r="I115" i="3"/>
  <c r="K115" i="3" s="1"/>
  <c r="J114" i="3"/>
  <c r="I114" i="3"/>
  <c r="J113" i="3"/>
  <c r="I113" i="3"/>
  <c r="J112" i="3"/>
  <c r="I112" i="3"/>
  <c r="K112" i="3" s="1"/>
  <c r="J111" i="3"/>
  <c r="I111" i="3"/>
  <c r="K111" i="3" s="1"/>
  <c r="J110" i="3"/>
  <c r="I110" i="3"/>
  <c r="K110" i="3" s="1"/>
  <c r="J109" i="3"/>
  <c r="I109" i="3"/>
  <c r="J108" i="3"/>
  <c r="I108" i="3"/>
  <c r="K108" i="3" s="1"/>
  <c r="J107" i="3"/>
  <c r="I107" i="3"/>
  <c r="K107" i="3" s="1"/>
  <c r="J106" i="3"/>
  <c r="I106" i="3"/>
  <c r="J105" i="3"/>
  <c r="I105" i="3"/>
  <c r="J104" i="3"/>
  <c r="I104" i="3"/>
  <c r="K104" i="3" s="1"/>
  <c r="J103" i="3"/>
  <c r="I103" i="3"/>
  <c r="K103" i="3" s="1"/>
  <c r="J102" i="3"/>
  <c r="I102" i="3"/>
  <c r="K102" i="3" s="1"/>
  <c r="J101" i="3"/>
  <c r="I101" i="3"/>
  <c r="I70" i="3"/>
  <c r="J70" i="3"/>
  <c r="K70" i="3" s="1"/>
  <c r="I71" i="3"/>
  <c r="J71" i="3"/>
  <c r="I72" i="3"/>
  <c r="J72" i="3"/>
  <c r="I73" i="3"/>
  <c r="J73" i="3"/>
  <c r="K73" i="3"/>
  <c r="I74" i="3"/>
  <c r="J74" i="3"/>
  <c r="I75" i="3"/>
  <c r="J75" i="3"/>
  <c r="I76" i="3"/>
  <c r="K76" i="3" s="1"/>
  <c r="J76" i="3"/>
  <c r="I77" i="3"/>
  <c r="J77" i="3"/>
  <c r="I78" i="3"/>
  <c r="J78" i="3"/>
  <c r="K78" i="3" s="1"/>
  <c r="I79" i="3"/>
  <c r="K79" i="3" s="1"/>
  <c r="J79" i="3"/>
  <c r="I80" i="3"/>
  <c r="J80" i="3"/>
  <c r="I81" i="3"/>
  <c r="J81" i="3"/>
  <c r="I82" i="3"/>
  <c r="J82" i="3"/>
  <c r="I83" i="3"/>
  <c r="J83" i="3"/>
  <c r="I84" i="3"/>
  <c r="J84" i="3"/>
  <c r="I85" i="3"/>
  <c r="J85" i="3"/>
  <c r="I86" i="3"/>
  <c r="J86" i="3"/>
  <c r="K86" i="3" s="1"/>
  <c r="I87" i="3"/>
  <c r="J87" i="3"/>
  <c r="I88" i="3"/>
  <c r="J88" i="3"/>
  <c r="I89" i="3"/>
  <c r="J89" i="3"/>
  <c r="I90" i="3"/>
  <c r="J90" i="3"/>
  <c r="I91" i="3"/>
  <c r="J91" i="3"/>
  <c r="I92" i="3"/>
  <c r="J92" i="3"/>
  <c r="J69" i="3"/>
  <c r="I69" i="3"/>
  <c r="K69" i="3" s="1"/>
  <c r="K85" i="3" l="1"/>
  <c r="K82" i="3"/>
  <c r="K89" i="3"/>
  <c r="K75" i="3"/>
  <c r="K92" i="3"/>
  <c r="K109" i="3"/>
  <c r="K114" i="3"/>
  <c r="K118" i="3"/>
  <c r="K122" i="3"/>
  <c r="K81" i="3"/>
  <c r="K91" i="3"/>
  <c r="K84" i="3"/>
  <c r="K88" i="3"/>
  <c r="K87" i="3"/>
  <c r="K90" i="3"/>
  <c r="K74" i="3"/>
  <c r="K71" i="3"/>
  <c r="K113" i="3"/>
  <c r="K77" i="3"/>
  <c r="K120" i="3"/>
  <c r="K83" i="3"/>
  <c r="K117" i="3"/>
  <c r="K80" i="3"/>
  <c r="K121" i="3"/>
  <c r="K101" i="3"/>
  <c r="K72" i="3"/>
  <c r="K105" i="3"/>
  <c r="K106" i="3"/>
  <c r="K116" i="3"/>
  <c r="C68" i="8"/>
  <c r="J67" i="8"/>
  <c r="I67" i="8"/>
  <c r="J66" i="8"/>
  <c r="I66" i="8"/>
  <c r="J65" i="8"/>
  <c r="I65" i="8"/>
  <c r="K65" i="8" s="1"/>
  <c r="J64" i="8"/>
  <c r="I64" i="8"/>
  <c r="J63" i="8"/>
  <c r="I63" i="8"/>
  <c r="J62" i="8"/>
  <c r="I62" i="8"/>
  <c r="I61" i="8"/>
  <c r="J61" i="8"/>
  <c r="J60" i="8"/>
  <c r="I60" i="8"/>
  <c r="J59" i="8"/>
  <c r="I59" i="8"/>
  <c r="J58" i="8"/>
  <c r="J30" i="5" s="1"/>
  <c r="I58" i="8"/>
  <c r="I30" i="5" s="1"/>
  <c r="I57" i="8"/>
  <c r="I29" i="5" s="1"/>
  <c r="J57" i="8"/>
  <c r="J29" i="5" s="1"/>
  <c r="J56" i="8"/>
  <c r="J28" i="5" s="1"/>
  <c r="I56" i="8"/>
  <c r="I28" i="5" s="1"/>
  <c r="J55" i="8"/>
  <c r="J27" i="5" s="1"/>
  <c r="G72" i="8"/>
  <c r="G33" i="5" s="1"/>
  <c r="F72" i="8"/>
  <c r="F33" i="5" s="1"/>
  <c r="E72" i="8"/>
  <c r="E33" i="5" s="1"/>
  <c r="D72" i="8"/>
  <c r="D33" i="5" s="1"/>
  <c r="C72" i="8"/>
  <c r="C33" i="5" s="1"/>
  <c r="B72" i="8"/>
  <c r="B33" i="5" s="1"/>
  <c r="H71" i="8"/>
  <c r="H32" i="5" s="1"/>
  <c r="G70" i="8"/>
  <c r="G31" i="5" s="1"/>
  <c r="F70" i="8"/>
  <c r="F31" i="5" s="1"/>
  <c r="E71" i="8"/>
  <c r="E32" i="5" s="1"/>
  <c r="D71" i="8"/>
  <c r="D32" i="5" s="1"/>
  <c r="C71" i="8"/>
  <c r="C32" i="5" s="1"/>
  <c r="B71" i="8"/>
  <c r="B32" i="5" s="1"/>
  <c r="I53" i="8"/>
  <c r="H68" i="8"/>
  <c r="G68" i="8"/>
  <c r="F68" i="8"/>
  <c r="E68" i="8"/>
  <c r="D68" i="8"/>
  <c r="B68" i="8"/>
  <c r="K62" i="8" l="1"/>
  <c r="K66" i="8"/>
  <c r="K63" i="8"/>
  <c r="K67" i="8"/>
  <c r="J33" i="5"/>
  <c r="K28" i="5"/>
  <c r="K60" i="8"/>
  <c r="K64" i="8"/>
  <c r="K29" i="5"/>
  <c r="K61" i="8"/>
  <c r="K59" i="8"/>
  <c r="K58" i="8"/>
  <c r="K30" i="5" s="1"/>
  <c r="H70" i="8"/>
  <c r="H31" i="5" s="1"/>
  <c r="F71" i="8"/>
  <c r="F32" i="5" s="1"/>
  <c r="B70" i="8"/>
  <c r="B31" i="5" s="1"/>
  <c r="K53" i="8"/>
  <c r="I54" i="8"/>
  <c r="I26" i="5" s="1"/>
  <c r="C70" i="8"/>
  <c r="C31" i="5" s="1"/>
  <c r="D70" i="8"/>
  <c r="D31" i="5" s="1"/>
  <c r="H72" i="8"/>
  <c r="H33" i="5" s="1"/>
  <c r="J53" i="8"/>
  <c r="J54" i="8"/>
  <c r="J26" i="5" s="1"/>
  <c r="I55" i="8"/>
  <c r="I27" i="5" s="1"/>
  <c r="E70" i="8"/>
  <c r="E31" i="5" s="1"/>
  <c r="G71" i="8"/>
  <c r="G32" i="5" s="1"/>
  <c r="I68" i="8" l="1"/>
  <c r="J68" i="8"/>
  <c r="J32" i="5"/>
  <c r="J31" i="5"/>
  <c r="I72" i="8"/>
  <c r="I33" i="5" s="1"/>
  <c r="K26" i="5"/>
  <c r="I71" i="8"/>
  <c r="I32" i="5" s="1"/>
  <c r="I70" i="8"/>
  <c r="I31" i="5" s="1"/>
  <c r="Q53" i="8"/>
  <c r="R53" i="8"/>
  <c r="S53" i="8"/>
  <c r="T53" i="8"/>
  <c r="U53" i="8"/>
  <c r="V53" i="8"/>
  <c r="Q54" i="8"/>
  <c r="R54" i="8"/>
  <c r="S54" i="8"/>
  <c r="T54" i="8"/>
  <c r="U54" i="8"/>
  <c r="V54" i="8"/>
  <c r="Q55" i="8"/>
  <c r="R55" i="8"/>
  <c r="S55" i="8"/>
  <c r="T55" i="8"/>
  <c r="U55" i="8"/>
  <c r="V55" i="8"/>
  <c r="Q56" i="8"/>
  <c r="R56" i="8"/>
  <c r="S56" i="8"/>
  <c r="T56" i="8"/>
  <c r="U56" i="8"/>
  <c r="V56" i="8"/>
  <c r="Q57" i="8"/>
  <c r="R57" i="8"/>
  <c r="S57" i="8"/>
  <c r="T57" i="8"/>
  <c r="U57" i="8"/>
  <c r="V57" i="8"/>
  <c r="Q58" i="8"/>
  <c r="R58" i="8"/>
  <c r="S58" i="8"/>
  <c r="T58" i="8"/>
  <c r="U58" i="8"/>
  <c r="V58" i="8"/>
  <c r="Q59" i="8"/>
  <c r="R59" i="8"/>
  <c r="S59" i="8"/>
  <c r="T59" i="8"/>
  <c r="U59" i="8"/>
  <c r="V59" i="8"/>
  <c r="Q60" i="8"/>
  <c r="R60" i="8"/>
  <c r="S60" i="8"/>
  <c r="T60" i="8"/>
  <c r="U60" i="8"/>
  <c r="V60" i="8"/>
  <c r="Q61" i="8"/>
  <c r="R61" i="8"/>
  <c r="S61" i="8"/>
  <c r="T61" i="8"/>
  <c r="U61" i="8"/>
  <c r="V61" i="8"/>
  <c r="Q62" i="8"/>
  <c r="R62" i="8"/>
  <c r="S62" i="8"/>
  <c r="T62" i="8"/>
  <c r="U62" i="8"/>
  <c r="V62" i="8"/>
  <c r="Q63" i="8"/>
  <c r="R63" i="8"/>
  <c r="S63" i="8"/>
  <c r="T63" i="8"/>
  <c r="U63" i="8"/>
  <c r="V63" i="8"/>
  <c r="Q64" i="8"/>
  <c r="R64" i="8"/>
  <c r="S64" i="8"/>
  <c r="T64" i="8"/>
  <c r="U64" i="8"/>
  <c r="V64" i="8"/>
  <c r="Q65" i="8"/>
  <c r="R65" i="8"/>
  <c r="S65" i="8"/>
  <c r="T65" i="8"/>
  <c r="U65" i="8"/>
  <c r="V65" i="8"/>
  <c r="Q66" i="8"/>
  <c r="R66" i="8"/>
  <c r="S66" i="8"/>
  <c r="T66" i="8"/>
  <c r="U66" i="8"/>
  <c r="V66" i="8"/>
  <c r="Q67" i="8"/>
  <c r="R67" i="8"/>
  <c r="S67" i="8"/>
  <c r="T67" i="8"/>
  <c r="U67" i="8"/>
  <c r="V67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53" i="8"/>
  <c r="T71" i="8"/>
  <c r="S71" i="8"/>
  <c r="R71" i="8"/>
  <c r="X67" i="8"/>
  <c r="H48" i="8"/>
  <c r="H22" i="5" s="1"/>
  <c r="G48" i="8"/>
  <c r="G22" i="5" s="1"/>
  <c r="F48" i="8"/>
  <c r="F22" i="5" s="1"/>
  <c r="E48" i="8"/>
  <c r="E22" i="5" s="1"/>
  <c r="D48" i="8"/>
  <c r="D22" i="5" s="1"/>
  <c r="C48" i="8"/>
  <c r="C22" i="5" s="1"/>
  <c r="B48" i="8"/>
  <c r="B22" i="5" s="1"/>
  <c r="H47" i="8"/>
  <c r="H21" i="5" s="1"/>
  <c r="G47" i="8"/>
  <c r="G21" i="5" s="1"/>
  <c r="F47" i="8"/>
  <c r="F21" i="5" s="1"/>
  <c r="E47" i="8"/>
  <c r="E21" i="5" s="1"/>
  <c r="D47" i="8"/>
  <c r="D21" i="5" s="1"/>
  <c r="C47" i="8"/>
  <c r="C21" i="5" s="1"/>
  <c r="B47" i="8"/>
  <c r="B21" i="5" s="1"/>
  <c r="H46" i="8"/>
  <c r="H20" i="5" s="1"/>
  <c r="G46" i="8"/>
  <c r="G20" i="5" s="1"/>
  <c r="F46" i="8"/>
  <c r="F20" i="5" s="1"/>
  <c r="E46" i="8"/>
  <c r="E20" i="5" s="1"/>
  <c r="D46" i="8"/>
  <c r="D20" i="5" s="1"/>
  <c r="C46" i="8"/>
  <c r="C20" i="5" s="1"/>
  <c r="B46" i="8"/>
  <c r="B20" i="5" s="1"/>
  <c r="H44" i="8"/>
  <c r="G44" i="8"/>
  <c r="F44" i="8"/>
  <c r="E44" i="8"/>
  <c r="D44" i="8"/>
  <c r="C44" i="8"/>
  <c r="B44" i="8"/>
  <c r="J43" i="8"/>
  <c r="I43" i="8"/>
  <c r="J42" i="8"/>
  <c r="I42" i="8"/>
  <c r="K42" i="8" s="1"/>
  <c r="J41" i="8"/>
  <c r="I41" i="8"/>
  <c r="J40" i="8"/>
  <c r="I40" i="8"/>
  <c r="J39" i="8"/>
  <c r="I39" i="8"/>
  <c r="J38" i="8"/>
  <c r="I38" i="8"/>
  <c r="J37" i="8"/>
  <c r="I37" i="8"/>
  <c r="J36" i="8"/>
  <c r="I36" i="8"/>
  <c r="J35" i="8"/>
  <c r="I35" i="8"/>
  <c r="J34" i="8"/>
  <c r="J19" i="5" s="1"/>
  <c r="I34" i="8"/>
  <c r="J33" i="8"/>
  <c r="J18" i="5" s="1"/>
  <c r="I33" i="8"/>
  <c r="I18" i="5" s="1"/>
  <c r="J32" i="8"/>
  <c r="J17" i="5" s="1"/>
  <c r="I32" i="8"/>
  <c r="I17" i="5" s="1"/>
  <c r="J31" i="8"/>
  <c r="J16" i="5" s="1"/>
  <c r="I31" i="8"/>
  <c r="I16" i="5" s="1"/>
  <c r="J30" i="8"/>
  <c r="J15" i="5" s="1"/>
  <c r="G12" i="9" s="1"/>
  <c r="I30" i="8"/>
  <c r="J29" i="8"/>
  <c r="I29" i="8"/>
  <c r="I47" i="8" l="1"/>
  <c r="I21" i="5" s="1"/>
  <c r="I15" i="5"/>
  <c r="G11" i="9" s="1"/>
  <c r="K34" i="8"/>
  <c r="K19" i="5" s="1"/>
  <c r="I19" i="5"/>
  <c r="K33" i="5"/>
  <c r="K27" i="5"/>
  <c r="K68" i="8"/>
  <c r="K32" i="5"/>
  <c r="K31" i="5"/>
  <c r="X54" i="8"/>
  <c r="X71" i="8" s="1"/>
  <c r="K29" i="8"/>
  <c r="K37" i="8"/>
  <c r="K41" i="8"/>
  <c r="U71" i="8"/>
  <c r="X58" i="8"/>
  <c r="X59" i="8"/>
  <c r="R70" i="8"/>
  <c r="X53" i="8"/>
  <c r="X57" i="8"/>
  <c r="J48" i="8"/>
  <c r="J22" i="5" s="1"/>
  <c r="I12" i="9" s="1"/>
  <c r="E12" i="9" s="1"/>
  <c r="X63" i="8"/>
  <c r="X62" i="8"/>
  <c r="K40" i="8"/>
  <c r="R72" i="8"/>
  <c r="K36" i="8"/>
  <c r="I22" i="5"/>
  <c r="I11" i="9" s="1"/>
  <c r="K35" i="8"/>
  <c r="K39" i="8"/>
  <c r="K43" i="8"/>
  <c r="X55" i="8"/>
  <c r="P71" i="8"/>
  <c r="W67" i="8"/>
  <c r="Y67" i="8" s="1"/>
  <c r="Q68" i="8"/>
  <c r="K38" i="8"/>
  <c r="W65" i="8"/>
  <c r="Y65" i="8" s="1"/>
  <c r="W64" i="8"/>
  <c r="W59" i="8"/>
  <c r="W55" i="8"/>
  <c r="V68" i="8"/>
  <c r="X64" i="8"/>
  <c r="X60" i="8"/>
  <c r="X65" i="8"/>
  <c r="X61" i="8"/>
  <c r="S68" i="8"/>
  <c r="K32" i="8"/>
  <c r="K17" i="5" s="1"/>
  <c r="P72" i="8"/>
  <c r="W56" i="8"/>
  <c r="V70" i="8"/>
  <c r="X56" i="8"/>
  <c r="P70" i="8"/>
  <c r="I44" i="8"/>
  <c r="W57" i="8"/>
  <c r="Q70" i="8"/>
  <c r="Q72" i="8"/>
  <c r="X66" i="8"/>
  <c r="W66" i="8"/>
  <c r="W63" i="8"/>
  <c r="W58" i="8"/>
  <c r="W53" i="8"/>
  <c r="W62" i="8"/>
  <c r="J44" i="8"/>
  <c r="V72" i="8"/>
  <c r="T70" i="8"/>
  <c r="P68" i="8"/>
  <c r="Q71" i="8"/>
  <c r="R68" i="8"/>
  <c r="S70" i="8"/>
  <c r="S72" i="8"/>
  <c r="T68" i="8"/>
  <c r="U70" i="8"/>
  <c r="V71" i="8"/>
  <c r="U72" i="8"/>
  <c r="T72" i="8"/>
  <c r="W61" i="8"/>
  <c r="W54" i="8"/>
  <c r="U68" i="8"/>
  <c r="W60" i="8"/>
  <c r="K33" i="8"/>
  <c r="K18" i="5" s="1"/>
  <c r="I46" i="8"/>
  <c r="I20" i="5" s="1"/>
  <c r="J46" i="8"/>
  <c r="J20" i="5" s="1"/>
  <c r="K31" i="8"/>
  <c r="K16" i="5" s="1"/>
  <c r="J47" i="8"/>
  <c r="J21" i="5" s="1"/>
  <c r="K30" i="8"/>
  <c r="K15" i="5" s="1"/>
  <c r="G13" i="9" s="1"/>
  <c r="K43" i="7"/>
  <c r="K83" i="7" s="1"/>
  <c r="K50" i="10" s="1"/>
  <c r="K44" i="7"/>
  <c r="K84" i="7" s="1"/>
  <c r="K51" i="10" s="1"/>
  <c r="K51" i="7"/>
  <c r="K91" i="7" s="1"/>
  <c r="K58" i="10" s="1"/>
  <c r="K52" i="7"/>
  <c r="K92" i="7" s="1"/>
  <c r="K59" i="10" s="1"/>
  <c r="I42" i="7"/>
  <c r="I82" i="7" s="1"/>
  <c r="I49" i="10" s="1"/>
  <c r="J42" i="7"/>
  <c r="J82" i="7" s="1"/>
  <c r="J49" i="10" s="1"/>
  <c r="I43" i="7"/>
  <c r="I83" i="7" s="1"/>
  <c r="I50" i="10" s="1"/>
  <c r="J43" i="7"/>
  <c r="J83" i="7" s="1"/>
  <c r="J50" i="10" s="1"/>
  <c r="I44" i="7"/>
  <c r="I84" i="7" s="1"/>
  <c r="I51" i="10" s="1"/>
  <c r="J44" i="7"/>
  <c r="J84" i="7" s="1"/>
  <c r="J51" i="10" s="1"/>
  <c r="I45" i="7"/>
  <c r="I85" i="7" s="1"/>
  <c r="I52" i="10" s="1"/>
  <c r="J45" i="7"/>
  <c r="J85" i="7" s="1"/>
  <c r="J52" i="10" s="1"/>
  <c r="I46" i="7"/>
  <c r="I86" i="7" s="1"/>
  <c r="I53" i="10" s="1"/>
  <c r="J46" i="7"/>
  <c r="J86" i="7" s="1"/>
  <c r="J53" i="10" s="1"/>
  <c r="I47" i="7"/>
  <c r="I87" i="7" s="1"/>
  <c r="I54" i="10" s="1"/>
  <c r="J47" i="7"/>
  <c r="J87" i="7" s="1"/>
  <c r="J54" i="10" s="1"/>
  <c r="I48" i="7"/>
  <c r="I88" i="7" s="1"/>
  <c r="I55" i="10" s="1"/>
  <c r="J48" i="7"/>
  <c r="J88" i="7" s="1"/>
  <c r="J55" i="10" s="1"/>
  <c r="I49" i="7"/>
  <c r="I89" i="7" s="1"/>
  <c r="I56" i="10" s="1"/>
  <c r="J49" i="7"/>
  <c r="J89" i="7" s="1"/>
  <c r="J56" i="10" s="1"/>
  <c r="I50" i="7"/>
  <c r="I90" i="7" s="1"/>
  <c r="I57" i="10" s="1"/>
  <c r="J50" i="7"/>
  <c r="J90" i="7" s="1"/>
  <c r="J57" i="10" s="1"/>
  <c r="I51" i="7"/>
  <c r="I91" i="7" s="1"/>
  <c r="I58" i="10" s="1"/>
  <c r="J51" i="7"/>
  <c r="J91" i="7" s="1"/>
  <c r="J58" i="10" s="1"/>
  <c r="I52" i="7"/>
  <c r="I92" i="7" s="1"/>
  <c r="I59" i="10" s="1"/>
  <c r="J52" i="7"/>
  <c r="J92" i="7" s="1"/>
  <c r="J59" i="10" s="1"/>
  <c r="J41" i="7"/>
  <c r="I41" i="7"/>
  <c r="I23" i="7"/>
  <c r="I26" i="7" s="1"/>
  <c r="I24" i="7"/>
  <c r="I25" i="7"/>
  <c r="I22" i="7"/>
  <c r="I3" i="7"/>
  <c r="I4" i="7"/>
  <c r="I5" i="7"/>
  <c r="I6" i="7"/>
  <c r="I7" i="7"/>
  <c r="I8" i="7"/>
  <c r="I2" i="7"/>
  <c r="H23" i="7"/>
  <c r="H24" i="7"/>
  <c r="H25" i="7"/>
  <c r="H22" i="7"/>
  <c r="H3" i="7"/>
  <c r="H4" i="7"/>
  <c r="H5" i="7"/>
  <c r="H6" i="7"/>
  <c r="H7" i="7"/>
  <c r="H8" i="7"/>
  <c r="H2" i="7"/>
  <c r="K46" i="7" l="1"/>
  <c r="K86" i="7" s="1"/>
  <c r="K53" i="10" s="1"/>
  <c r="K45" i="7"/>
  <c r="K85" i="7" s="1"/>
  <c r="K52" i="10" s="1"/>
  <c r="I81" i="7"/>
  <c r="I48" i="10" s="1"/>
  <c r="I53" i="7"/>
  <c r="I93" i="7" s="1"/>
  <c r="I60" i="10" s="1"/>
  <c r="J81" i="7"/>
  <c r="J48" i="10" s="1"/>
  <c r="J53" i="7"/>
  <c r="J93" i="7" s="1"/>
  <c r="J60" i="10" s="1"/>
  <c r="K50" i="7"/>
  <c r="K90" i="7" s="1"/>
  <c r="K57" i="10" s="1"/>
  <c r="K42" i="7"/>
  <c r="K82" i="7" s="1"/>
  <c r="K49" i="10" s="1"/>
  <c r="K48" i="7"/>
  <c r="K88" i="7" s="1"/>
  <c r="K55" i="10" s="1"/>
  <c r="K41" i="7"/>
  <c r="K49" i="7"/>
  <c r="K89" i="7" s="1"/>
  <c r="K56" i="10" s="1"/>
  <c r="K47" i="7"/>
  <c r="K87" i="7" s="1"/>
  <c r="K54" i="10" s="1"/>
  <c r="Y59" i="8"/>
  <c r="K12" i="9"/>
  <c r="H26" i="7"/>
  <c r="Y57" i="8"/>
  <c r="Y62" i="8"/>
  <c r="Y58" i="8"/>
  <c r="K48" i="8"/>
  <c r="K22" i="5" s="1"/>
  <c r="X72" i="8"/>
  <c r="Y53" i="8"/>
  <c r="Y60" i="8"/>
  <c r="Y55" i="8"/>
  <c r="Y63" i="8"/>
  <c r="W70" i="8"/>
  <c r="Y61" i="8"/>
  <c r="Y64" i="8"/>
  <c r="W72" i="8"/>
  <c r="Y66" i="8"/>
  <c r="X68" i="8"/>
  <c r="Y56" i="8"/>
  <c r="X70" i="8"/>
  <c r="Y54" i="8"/>
  <c r="W71" i="8"/>
  <c r="W68" i="8"/>
  <c r="K47" i="8"/>
  <c r="K21" i="5" s="1"/>
  <c r="K46" i="8"/>
  <c r="K20" i="5" s="1"/>
  <c r="K44" i="8"/>
  <c r="Q32" i="2"/>
  <c r="Q24" i="2"/>
  <c r="C20" i="8"/>
  <c r="D20" i="8"/>
  <c r="E20" i="8"/>
  <c r="F20" i="8"/>
  <c r="G20" i="8"/>
  <c r="H20" i="8"/>
  <c r="C22" i="8"/>
  <c r="C9" i="5" s="1"/>
  <c r="D22" i="8"/>
  <c r="D9" i="5" s="1"/>
  <c r="E22" i="8"/>
  <c r="E9" i="5" s="1"/>
  <c r="F22" i="8"/>
  <c r="F9" i="5" s="1"/>
  <c r="G22" i="8"/>
  <c r="G9" i="5" s="1"/>
  <c r="H22" i="8"/>
  <c r="H9" i="5" s="1"/>
  <c r="C23" i="8"/>
  <c r="C10" i="5" s="1"/>
  <c r="D23" i="8"/>
  <c r="D10" i="5" s="1"/>
  <c r="E23" i="8"/>
  <c r="E10" i="5" s="1"/>
  <c r="F23" i="8"/>
  <c r="F10" i="5" s="1"/>
  <c r="G23" i="8"/>
  <c r="G10" i="5" s="1"/>
  <c r="H23" i="8"/>
  <c r="H10" i="5" s="1"/>
  <c r="C24" i="8"/>
  <c r="C11" i="5" s="1"/>
  <c r="D24" i="8"/>
  <c r="D11" i="5" s="1"/>
  <c r="E24" i="8"/>
  <c r="E11" i="5" s="1"/>
  <c r="F24" i="8"/>
  <c r="F11" i="5" s="1"/>
  <c r="G24" i="8"/>
  <c r="G11" i="5" s="1"/>
  <c r="H24" i="8"/>
  <c r="H11" i="5" s="1"/>
  <c r="I6" i="8"/>
  <c r="I4" i="5" s="1"/>
  <c r="F11" i="9" s="1"/>
  <c r="J6" i="8"/>
  <c r="J4" i="5" s="1"/>
  <c r="F12" i="9" s="1"/>
  <c r="K38" i="9" s="1"/>
  <c r="I7" i="8"/>
  <c r="I5" i="5" s="1"/>
  <c r="J7" i="8"/>
  <c r="J5" i="5" s="1"/>
  <c r="I8" i="8"/>
  <c r="J8" i="8"/>
  <c r="I9" i="8"/>
  <c r="J9" i="8"/>
  <c r="I10" i="8"/>
  <c r="J10" i="8"/>
  <c r="I11" i="8"/>
  <c r="J11" i="8"/>
  <c r="I12" i="8"/>
  <c r="J12" i="8"/>
  <c r="I13" i="8"/>
  <c r="J13" i="8"/>
  <c r="I14" i="8"/>
  <c r="J14" i="8"/>
  <c r="I15" i="8"/>
  <c r="J15" i="8"/>
  <c r="I16" i="8"/>
  <c r="J16" i="8"/>
  <c r="I17" i="8"/>
  <c r="J17" i="8"/>
  <c r="I18" i="8"/>
  <c r="J18" i="8"/>
  <c r="I19" i="8"/>
  <c r="J19" i="8"/>
  <c r="J5" i="8"/>
  <c r="I5" i="8"/>
  <c r="H129" i="3"/>
  <c r="G129" i="3"/>
  <c r="J129" i="3" s="1"/>
  <c r="F129" i="3"/>
  <c r="E129" i="3"/>
  <c r="D129" i="3"/>
  <c r="C129" i="3"/>
  <c r="B129" i="3"/>
  <c r="H128" i="3"/>
  <c r="G128" i="3"/>
  <c r="F128" i="3"/>
  <c r="E128" i="3"/>
  <c r="D128" i="3"/>
  <c r="C128" i="3"/>
  <c r="B128" i="3"/>
  <c r="H127" i="3"/>
  <c r="G127" i="3"/>
  <c r="F127" i="3"/>
  <c r="E127" i="3"/>
  <c r="D127" i="3"/>
  <c r="C127" i="3"/>
  <c r="B127" i="3"/>
  <c r="I127" i="3" s="1"/>
  <c r="H126" i="3"/>
  <c r="G126" i="3"/>
  <c r="F126" i="3"/>
  <c r="E126" i="3"/>
  <c r="D126" i="3"/>
  <c r="C126" i="3"/>
  <c r="B126" i="3"/>
  <c r="H97" i="3"/>
  <c r="G97" i="3"/>
  <c r="F97" i="3"/>
  <c r="E97" i="3"/>
  <c r="D97" i="3"/>
  <c r="C97" i="3"/>
  <c r="B97" i="3"/>
  <c r="H96" i="3"/>
  <c r="G96" i="3"/>
  <c r="J96" i="3" s="1"/>
  <c r="F96" i="3"/>
  <c r="E96" i="3"/>
  <c r="D96" i="3"/>
  <c r="C96" i="3"/>
  <c r="B96" i="3"/>
  <c r="H95" i="3"/>
  <c r="G95" i="3"/>
  <c r="J95" i="3" s="1"/>
  <c r="F95" i="3"/>
  <c r="E95" i="3"/>
  <c r="D95" i="3"/>
  <c r="C95" i="3"/>
  <c r="B95" i="3"/>
  <c r="H94" i="3"/>
  <c r="G94" i="3"/>
  <c r="J94" i="3" s="1"/>
  <c r="F94" i="3"/>
  <c r="E94" i="3"/>
  <c r="D94" i="3"/>
  <c r="C94" i="3"/>
  <c r="B94" i="3"/>
  <c r="B134" i="3"/>
  <c r="C134" i="3"/>
  <c r="C15" i="10" s="1"/>
  <c r="D134" i="3"/>
  <c r="D15" i="10" s="1"/>
  <c r="E134" i="3"/>
  <c r="E15" i="10" s="1"/>
  <c r="F134" i="3"/>
  <c r="F15" i="10" s="1"/>
  <c r="G134" i="3"/>
  <c r="H134" i="3"/>
  <c r="H15" i="10" s="1"/>
  <c r="B135" i="3"/>
  <c r="C135" i="3"/>
  <c r="C16" i="10" s="1"/>
  <c r="D135" i="3"/>
  <c r="D16" i="10" s="1"/>
  <c r="E135" i="3"/>
  <c r="E16" i="10" s="1"/>
  <c r="F135" i="3"/>
  <c r="F16" i="10" s="1"/>
  <c r="G135" i="3"/>
  <c r="H135" i="3"/>
  <c r="H16" i="10" s="1"/>
  <c r="B136" i="3"/>
  <c r="C136" i="3"/>
  <c r="C17" i="10" s="1"/>
  <c r="D136" i="3"/>
  <c r="D17" i="10" s="1"/>
  <c r="E136" i="3"/>
  <c r="E17" i="10" s="1"/>
  <c r="F136" i="3"/>
  <c r="F17" i="10" s="1"/>
  <c r="G136" i="3"/>
  <c r="H136" i="3"/>
  <c r="H17" i="10" s="1"/>
  <c r="B137" i="3"/>
  <c r="C137" i="3"/>
  <c r="C18" i="10" s="1"/>
  <c r="D137" i="3"/>
  <c r="D18" i="10" s="1"/>
  <c r="E137" i="3"/>
  <c r="E18" i="10" s="1"/>
  <c r="F137" i="3"/>
  <c r="F18" i="10" s="1"/>
  <c r="G137" i="3"/>
  <c r="H137" i="3"/>
  <c r="H18" i="10" s="1"/>
  <c r="B138" i="3"/>
  <c r="C138" i="3"/>
  <c r="C19" i="10" s="1"/>
  <c r="D138" i="3"/>
  <c r="D19" i="10" s="1"/>
  <c r="E138" i="3"/>
  <c r="E19" i="10" s="1"/>
  <c r="F138" i="3"/>
  <c r="F19" i="10" s="1"/>
  <c r="G138" i="3"/>
  <c r="H138" i="3"/>
  <c r="H19" i="10" s="1"/>
  <c r="B139" i="3"/>
  <c r="C139" i="3"/>
  <c r="C20" i="10" s="1"/>
  <c r="D139" i="3"/>
  <c r="D20" i="10" s="1"/>
  <c r="E139" i="3"/>
  <c r="E20" i="10" s="1"/>
  <c r="F139" i="3"/>
  <c r="F20" i="10" s="1"/>
  <c r="G139" i="3"/>
  <c r="H139" i="3"/>
  <c r="H20" i="10" s="1"/>
  <c r="B140" i="3"/>
  <c r="C140" i="3"/>
  <c r="C21" i="10" s="1"/>
  <c r="C40" i="10" s="1"/>
  <c r="D140" i="3"/>
  <c r="D21" i="10" s="1"/>
  <c r="D40" i="10" s="1"/>
  <c r="E140" i="3"/>
  <c r="E21" i="10" s="1"/>
  <c r="E40" i="10" s="1"/>
  <c r="F140" i="3"/>
  <c r="F21" i="10" s="1"/>
  <c r="F40" i="10" s="1"/>
  <c r="G140" i="3"/>
  <c r="H140" i="3"/>
  <c r="H21" i="10" s="1"/>
  <c r="H40" i="10" s="1"/>
  <c r="B141" i="3"/>
  <c r="C141" i="3"/>
  <c r="C22" i="10" s="1"/>
  <c r="D141" i="3"/>
  <c r="D22" i="10" s="1"/>
  <c r="E141" i="3"/>
  <c r="E22" i="10" s="1"/>
  <c r="F141" i="3"/>
  <c r="F22" i="10" s="1"/>
  <c r="G141" i="3"/>
  <c r="H141" i="3"/>
  <c r="H22" i="10" s="1"/>
  <c r="B142" i="3"/>
  <c r="C142" i="3"/>
  <c r="C23" i="10" s="1"/>
  <c r="D142" i="3"/>
  <c r="D23" i="10" s="1"/>
  <c r="E142" i="3"/>
  <c r="E23" i="10" s="1"/>
  <c r="F142" i="3"/>
  <c r="F23" i="10" s="1"/>
  <c r="G142" i="3"/>
  <c r="H142" i="3"/>
  <c r="H23" i="10" s="1"/>
  <c r="B143" i="3"/>
  <c r="C143" i="3"/>
  <c r="C24" i="10" s="1"/>
  <c r="D143" i="3"/>
  <c r="D24" i="10" s="1"/>
  <c r="E143" i="3"/>
  <c r="E24" i="10" s="1"/>
  <c r="F143" i="3"/>
  <c r="F24" i="10" s="1"/>
  <c r="G143" i="3"/>
  <c r="H143" i="3"/>
  <c r="H24" i="10" s="1"/>
  <c r="B144" i="3"/>
  <c r="C144" i="3"/>
  <c r="C25" i="10" s="1"/>
  <c r="D144" i="3"/>
  <c r="D25" i="10" s="1"/>
  <c r="E144" i="3"/>
  <c r="E25" i="10" s="1"/>
  <c r="F144" i="3"/>
  <c r="F25" i="10" s="1"/>
  <c r="G144" i="3"/>
  <c r="H144" i="3"/>
  <c r="H25" i="10" s="1"/>
  <c r="B145" i="3"/>
  <c r="C145" i="3"/>
  <c r="C26" i="10" s="1"/>
  <c r="D145" i="3"/>
  <c r="D26" i="10" s="1"/>
  <c r="E145" i="3"/>
  <c r="E26" i="10" s="1"/>
  <c r="F145" i="3"/>
  <c r="F26" i="10" s="1"/>
  <c r="G145" i="3"/>
  <c r="H145" i="3"/>
  <c r="H26" i="10" s="1"/>
  <c r="B146" i="3"/>
  <c r="C146" i="3"/>
  <c r="C27" i="10" s="1"/>
  <c r="D146" i="3"/>
  <c r="D27" i="10" s="1"/>
  <c r="E146" i="3"/>
  <c r="E27" i="10" s="1"/>
  <c r="F146" i="3"/>
  <c r="F27" i="10" s="1"/>
  <c r="G146" i="3"/>
  <c r="H146" i="3"/>
  <c r="H27" i="10" s="1"/>
  <c r="B147" i="3"/>
  <c r="C147" i="3"/>
  <c r="C28" i="10" s="1"/>
  <c r="D147" i="3"/>
  <c r="D28" i="10" s="1"/>
  <c r="E147" i="3"/>
  <c r="E28" i="10" s="1"/>
  <c r="F147" i="3"/>
  <c r="F28" i="10" s="1"/>
  <c r="G147" i="3"/>
  <c r="H147" i="3"/>
  <c r="H28" i="10" s="1"/>
  <c r="B148" i="3"/>
  <c r="C148" i="3"/>
  <c r="C29" i="10" s="1"/>
  <c r="D148" i="3"/>
  <c r="D29" i="10" s="1"/>
  <c r="E148" i="3"/>
  <c r="E29" i="10" s="1"/>
  <c r="F148" i="3"/>
  <c r="F29" i="10" s="1"/>
  <c r="G148" i="3"/>
  <c r="H148" i="3"/>
  <c r="H29" i="10" s="1"/>
  <c r="B149" i="3"/>
  <c r="C149" i="3"/>
  <c r="C30" i="10" s="1"/>
  <c r="D149" i="3"/>
  <c r="D30" i="10" s="1"/>
  <c r="E149" i="3"/>
  <c r="E30" i="10" s="1"/>
  <c r="F149" i="3"/>
  <c r="F30" i="10" s="1"/>
  <c r="G149" i="3"/>
  <c r="H149" i="3"/>
  <c r="H30" i="10" s="1"/>
  <c r="B150" i="3"/>
  <c r="C150" i="3"/>
  <c r="C31" i="10" s="1"/>
  <c r="D150" i="3"/>
  <c r="D31" i="10" s="1"/>
  <c r="E150" i="3"/>
  <c r="E31" i="10" s="1"/>
  <c r="F150" i="3"/>
  <c r="F31" i="10" s="1"/>
  <c r="G150" i="3"/>
  <c r="H150" i="3"/>
  <c r="H31" i="10" s="1"/>
  <c r="B151" i="3"/>
  <c r="C151" i="3"/>
  <c r="C32" i="10" s="1"/>
  <c r="D151" i="3"/>
  <c r="D32" i="10" s="1"/>
  <c r="E151" i="3"/>
  <c r="E32" i="10" s="1"/>
  <c r="F151" i="3"/>
  <c r="F32" i="10" s="1"/>
  <c r="G151" i="3"/>
  <c r="H151" i="3"/>
  <c r="H32" i="10" s="1"/>
  <c r="B152" i="3"/>
  <c r="C152" i="3"/>
  <c r="C33" i="10" s="1"/>
  <c r="D152" i="3"/>
  <c r="D33" i="10" s="1"/>
  <c r="E152" i="3"/>
  <c r="E33" i="10" s="1"/>
  <c r="F152" i="3"/>
  <c r="F33" i="10" s="1"/>
  <c r="G152" i="3"/>
  <c r="H152" i="3"/>
  <c r="H33" i="10" s="1"/>
  <c r="B153" i="3"/>
  <c r="C153" i="3"/>
  <c r="C34" i="10" s="1"/>
  <c r="D153" i="3"/>
  <c r="D34" i="10" s="1"/>
  <c r="E153" i="3"/>
  <c r="E34" i="10" s="1"/>
  <c r="F153" i="3"/>
  <c r="F34" i="10" s="1"/>
  <c r="G153" i="3"/>
  <c r="H153" i="3"/>
  <c r="H34" i="10" s="1"/>
  <c r="B154" i="3"/>
  <c r="C154" i="3"/>
  <c r="C35" i="10" s="1"/>
  <c r="D154" i="3"/>
  <c r="D35" i="10" s="1"/>
  <c r="E154" i="3"/>
  <c r="E35" i="10" s="1"/>
  <c r="F154" i="3"/>
  <c r="F35" i="10" s="1"/>
  <c r="G154" i="3"/>
  <c r="H154" i="3"/>
  <c r="H35" i="10" s="1"/>
  <c r="B155" i="3"/>
  <c r="C155" i="3"/>
  <c r="C36" i="10" s="1"/>
  <c r="D155" i="3"/>
  <c r="D36" i="10" s="1"/>
  <c r="E155" i="3"/>
  <c r="E36" i="10" s="1"/>
  <c r="F155" i="3"/>
  <c r="F36" i="10" s="1"/>
  <c r="G155" i="3"/>
  <c r="H155" i="3"/>
  <c r="H36" i="10" s="1"/>
  <c r="B156" i="3"/>
  <c r="C156" i="3"/>
  <c r="C37" i="10" s="1"/>
  <c r="D156" i="3"/>
  <c r="D37" i="10" s="1"/>
  <c r="E156" i="3"/>
  <c r="E37" i="10" s="1"/>
  <c r="F156" i="3"/>
  <c r="F37" i="10" s="1"/>
  <c r="G156" i="3"/>
  <c r="H156" i="3"/>
  <c r="H37" i="10" s="1"/>
  <c r="C133" i="3"/>
  <c r="C14" i="10" s="1"/>
  <c r="C43" i="10" s="1"/>
  <c r="D133" i="3"/>
  <c r="D14" i="10" s="1"/>
  <c r="D43" i="10" s="1"/>
  <c r="E133" i="3"/>
  <c r="E14" i="10" s="1"/>
  <c r="E43" i="10" s="1"/>
  <c r="F133" i="3"/>
  <c r="F14" i="10" s="1"/>
  <c r="F43" i="10" s="1"/>
  <c r="G133" i="3"/>
  <c r="H133" i="3"/>
  <c r="H14" i="10" s="1"/>
  <c r="H43" i="10" s="1"/>
  <c r="B133" i="3"/>
  <c r="I41" i="9"/>
  <c r="K44" i="9"/>
  <c r="I44" i="9"/>
  <c r="I45" i="9"/>
  <c r="I40" i="9"/>
  <c r="K41" i="9"/>
  <c r="K42" i="9"/>
  <c r="K45" i="9"/>
  <c r="K36" i="9"/>
  <c r="K40" i="9"/>
  <c r="K43" i="9"/>
  <c r="C15" i="4"/>
  <c r="C14" i="4"/>
  <c r="F14" i="4"/>
  <c r="E14" i="4"/>
  <c r="E13" i="4"/>
  <c r="G7" i="12"/>
  <c r="O5" i="12"/>
  <c r="B5" i="12"/>
  <c r="O4" i="12"/>
  <c r="B4" i="12"/>
  <c r="O3" i="12"/>
  <c r="A3" i="12"/>
  <c r="O2" i="12"/>
  <c r="G2" i="12"/>
  <c r="A2" i="12"/>
  <c r="A1" i="12"/>
  <c r="K6" i="11"/>
  <c r="T5" i="11"/>
  <c r="B5" i="11"/>
  <c r="T4" i="11"/>
  <c r="B4" i="11"/>
  <c r="T3" i="11"/>
  <c r="A3" i="11"/>
  <c r="T2" i="11"/>
  <c r="K2" i="11"/>
  <c r="A2" i="11"/>
  <c r="A1" i="11"/>
  <c r="F8" i="10"/>
  <c r="J5" i="10"/>
  <c r="B5" i="10"/>
  <c r="J4" i="10"/>
  <c r="B4" i="10"/>
  <c r="J3" i="10"/>
  <c r="A3" i="10"/>
  <c r="J2" i="10"/>
  <c r="F2" i="10"/>
  <c r="A2" i="10"/>
  <c r="A1" i="10"/>
  <c r="G7" i="9"/>
  <c r="K5" i="9"/>
  <c r="B5" i="9"/>
  <c r="K4" i="9"/>
  <c r="B4" i="9"/>
  <c r="K3" i="9"/>
  <c r="A3" i="9"/>
  <c r="K2" i="9"/>
  <c r="G2" i="9"/>
  <c r="A2" i="9"/>
  <c r="A1" i="9"/>
  <c r="B24" i="8"/>
  <c r="B11" i="5" s="1"/>
  <c r="B23" i="8"/>
  <c r="B10" i="5" s="1"/>
  <c r="B22" i="8"/>
  <c r="B20" i="8"/>
  <c r="B14" i="4"/>
  <c r="B13" i="4"/>
  <c r="C6" i="4" s="1"/>
  <c r="C4" i="4"/>
  <c r="D63" i="3"/>
  <c r="G63" i="3" s="1"/>
  <c r="C63" i="3"/>
  <c r="F63" i="3" s="1"/>
  <c r="L60" i="3"/>
  <c r="O60" i="3" s="1"/>
  <c r="K60" i="3"/>
  <c r="N60" i="3" s="1"/>
  <c r="B60" i="3"/>
  <c r="E60" i="3" s="1"/>
  <c r="L59" i="3"/>
  <c r="O59" i="3" s="1"/>
  <c r="K59" i="3"/>
  <c r="N59" i="3" s="1"/>
  <c r="B59" i="3"/>
  <c r="E59" i="3" s="1"/>
  <c r="L58" i="3"/>
  <c r="O58" i="3" s="1"/>
  <c r="K58" i="3"/>
  <c r="N58" i="3" s="1"/>
  <c r="B58" i="3"/>
  <c r="E58" i="3" s="1"/>
  <c r="L57" i="3"/>
  <c r="O57" i="3" s="1"/>
  <c r="K57" i="3"/>
  <c r="N57" i="3" s="1"/>
  <c r="B57" i="3"/>
  <c r="E57" i="3" s="1"/>
  <c r="L56" i="3"/>
  <c r="O56" i="3" s="1"/>
  <c r="K56" i="3"/>
  <c r="B56" i="3"/>
  <c r="E56" i="3" s="1"/>
  <c r="L55" i="3"/>
  <c r="O55" i="3" s="1"/>
  <c r="K55" i="3"/>
  <c r="B55" i="3"/>
  <c r="E55" i="3" s="1"/>
  <c r="L54" i="3"/>
  <c r="O54" i="3" s="1"/>
  <c r="K54" i="3"/>
  <c r="N54" i="3" s="1"/>
  <c r="B54" i="3"/>
  <c r="E54" i="3" s="1"/>
  <c r="L53" i="3"/>
  <c r="O53" i="3" s="1"/>
  <c r="K53" i="3"/>
  <c r="B53" i="3"/>
  <c r="E53" i="3" s="1"/>
  <c r="L52" i="3"/>
  <c r="O52" i="3" s="1"/>
  <c r="K52" i="3"/>
  <c r="N52" i="3" s="1"/>
  <c r="B52" i="3"/>
  <c r="E52" i="3" s="1"/>
  <c r="L51" i="3"/>
  <c r="O51" i="3" s="1"/>
  <c r="K51" i="3"/>
  <c r="N51" i="3" s="1"/>
  <c r="B51" i="3"/>
  <c r="E51" i="3" s="1"/>
  <c r="L50" i="3"/>
  <c r="O50" i="3" s="1"/>
  <c r="K50" i="3"/>
  <c r="N50" i="3" s="1"/>
  <c r="B50" i="3"/>
  <c r="E50" i="3" s="1"/>
  <c r="L49" i="3"/>
  <c r="O49" i="3" s="1"/>
  <c r="K49" i="3"/>
  <c r="N49" i="3" s="1"/>
  <c r="B49" i="3"/>
  <c r="E49" i="3" s="1"/>
  <c r="L48" i="3"/>
  <c r="O48" i="3" s="1"/>
  <c r="K48" i="3"/>
  <c r="N48" i="3" s="1"/>
  <c r="B48" i="3"/>
  <c r="E48" i="3" s="1"/>
  <c r="L47" i="3"/>
  <c r="O47" i="3" s="1"/>
  <c r="K47" i="3"/>
  <c r="N47" i="3" s="1"/>
  <c r="B47" i="3"/>
  <c r="E47" i="3" s="1"/>
  <c r="L46" i="3"/>
  <c r="O46" i="3" s="1"/>
  <c r="K46" i="3"/>
  <c r="N46" i="3" s="1"/>
  <c r="B46" i="3"/>
  <c r="E46" i="3" s="1"/>
  <c r="L45" i="3"/>
  <c r="O45" i="3" s="1"/>
  <c r="K45" i="3"/>
  <c r="B45" i="3"/>
  <c r="E45" i="3" s="1"/>
  <c r="L44" i="3"/>
  <c r="O44" i="3" s="1"/>
  <c r="K44" i="3"/>
  <c r="B44" i="3"/>
  <c r="E44" i="3" s="1"/>
  <c r="L43" i="3"/>
  <c r="O43" i="3" s="1"/>
  <c r="K43" i="3"/>
  <c r="B43" i="3"/>
  <c r="E43" i="3" s="1"/>
  <c r="L42" i="3"/>
  <c r="O42" i="3" s="1"/>
  <c r="K42" i="3"/>
  <c r="N42" i="3" s="1"/>
  <c r="B42" i="3"/>
  <c r="E42" i="3" s="1"/>
  <c r="L41" i="3"/>
  <c r="O41" i="3" s="1"/>
  <c r="K41" i="3"/>
  <c r="B41" i="3"/>
  <c r="E41" i="3" s="1"/>
  <c r="L40" i="3"/>
  <c r="O40" i="3" s="1"/>
  <c r="K40" i="3"/>
  <c r="B40" i="3"/>
  <c r="E40" i="3" s="1"/>
  <c r="L39" i="3"/>
  <c r="O39" i="3" s="1"/>
  <c r="K39" i="3"/>
  <c r="B39" i="3"/>
  <c r="E39" i="3" s="1"/>
  <c r="L38" i="3"/>
  <c r="O38" i="3" s="1"/>
  <c r="K38" i="3"/>
  <c r="N38" i="3" s="1"/>
  <c r="B38" i="3"/>
  <c r="E38" i="3" s="1"/>
  <c r="L37" i="3"/>
  <c r="O37" i="3" s="1"/>
  <c r="K37" i="3"/>
  <c r="N37" i="3" s="1"/>
  <c r="B37" i="3"/>
  <c r="E37" i="3" s="1"/>
  <c r="D31" i="3"/>
  <c r="G31" i="3" s="1"/>
  <c r="C31" i="3"/>
  <c r="F31" i="3" s="1"/>
  <c r="B28" i="3"/>
  <c r="E28" i="3" s="1"/>
  <c r="B27" i="3"/>
  <c r="E27" i="3" s="1"/>
  <c r="B26" i="3"/>
  <c r="E26" i="3" s="1"/>
  <c r="B25" i="3"/>
  <c r="E25" i="3" s="1"/>
  <c r="B24" i="3"/>
  <c r="E24" i="3" s="1"/>
  <c r="B23" i="3"/>
  <c r="E23" i="3" s="1"/>
  <c r="B22" i="3"/>
  <c r="E22" i="3" s="1"/>
  <c r="B21" i="3"/>
  <c r="E21" i="3" s="1"/>
  <c r="B20" i="3"/>
  <c r="E20" i="3" s="1"/>
  <c r="B19" i="3"/>
  <c r="E19" i="3" s="1"/>
  <c r="B18" i="3"/>
  <c r="E18" i="3" s="1"/>
  <c r="B17" i="3"/>
  <c r="E17" i="3" s="1"/>
  <c r="B16" i="3"/>
  <c r="E16" i="3" s="1"/>
  <c r="B15" i="3"/>
  <c r="E15" i="3" s="1"/>
  <c r="B14" i="3"/>
  <c r="E14" i="3" s="1"/>
  <c r="B13" i="3"/>
  <c r="E13" i="3" s="1"/>
  <c r="B12" i="3"/>
  <c r="E12" i="3" s="1"/>
  <c r="B11" i="3"/>
  <c r="E11" i="3" s="1"/>
  <c r="B10" i="3"/>
  <c r="E10" i="3" s="1"/>
  <c r="B9" i="3"/>
  <c r="E9" i="3" s="1"/>
  <c r="B8" i="3"/>
  <c r="E8" i="3" s="1"/>
  <c r="B7" i="3"/>
  <c r="E7" i="3" s="1"/>
  <c r="B6" i="3"/>
  <c r="E6" i="3" s="1"/>
  <c r="B5" i="3"/>
  <c r="E5" i="3" s="1"/>
  <c r="B371" i="2"/>
  <c r="E369" i="2"/>
  <c r="D369" i="2"/>
  <c r="C369" i="2"/>
  <c r="E368" i="2"/>
  <c r="D368" i="2"/>
  <c r="C368" i="2"/>
  <c r="E367" i="2"/>
  <c r="D367" i="2"/>
  <c r="C367" i="2"/>
  <c r="E366" i="2"/>
  <c r="D366" i="2"/>
  <c r="C366" i="2"/>
  <c r="E365" i="2"/>
  <c r="D365" i="2"/>
  <c r="C365" i="2"/>
  <c r="E364" i="2"/>
  <c r="D364" i="2"/>
  <c r="C364" i="2"/>
  <c r="E363" i="2"/>
  <c r="D363" i="2"/>
  <c r="C363" i="2"/>
  <c r="E362" i="2"/>
  <c r="D362" i="2"/>
  <c r="C362" i="2"/>
  <c r="E361" i="2"/>
  <c r="D361" i="2"/>
  <c r="C361" i="2"/>
  <c r="E360" i="2"/>
  <c r="D360" i="2"/>
  <c r="C360" i="2"/>
  <c r="E359" i="2"/>
  <c r="D359" i="2"/>
  <c r="C359" i="2"/>
  <c r="E358" i="2"/>
  <c r="D358" i="2"/>
  <c r="C358" i="2"/>
  <c r="E357" i="2"/>
  <c r="D357" i="2"/>
  <c r="C357" i="2"/>
  <c r="E356" i="2"/>
  <c r="D356" i="2"/>
  <c r="C356" i="2"/>
  <c r="E355" i="2"/>
  <c r="D355" i="2"/>
  <c r="C355" i="2"/>
  <c r="E354" i="2"/>
  <c r="D354" i="2"/>
  <c r="C354" i="2"/>
  <c r="E353" i="2"/>
  <c r="D353" i="2"/>
  <c r="C353" i="2"/>
  <c r="E352" i="2"/>
  <c r="D352" i="2"/>
  <c r="C352" i="2"/>
  <c r="E351" i="2"/>
  <c r="D351" i="2"/>
  <c r="C351" i="2"/>
  <c r="E350" i="2"/>
  <c r="D350" i="2"/>
  <c r="C350" i="2"/>
  <c r="E349" i="2"/>
  <c r="D349" i="2"/>
  <c r="C349" i="2"/>
  <c r="E348" i="2"/>
  <c r="D348" i="2"/>
  <c r="C348" i="2"/>
  <c r="E347" i="2"/>
  <c r="D347" i="2"/>
  <c r="C347" i="2"/>
  <c r="E346" i="2"/>
  <c r="D346" i="2"/>
  <c r="C346" i="2"/>
  <c r="E345" i="2"/>
  <c r="D345" i="2"/>
  <c r="C345" i="2"/>
  <c r="E344" i="2"/>
  <c r="D344" i="2"/>
  <c r="C344" i="2"/>
  <c r="E343" i="2"/>
  <c r="D343" i="2"/>
  <c r="C343" i="2"/>
  <c r="E342" i="2"/>
  <c r="D342" i="2"/>
  <c r="C342" i="2"/>
  <c r="E341" i="2"/>
  <c r="D341" i="2"/>
  <c r="C341" i="2"/>
  <c r="E340" i="2"/>
  <c r="D340" i="2"/>
  <c r="C340" i="2"/>
  <c r="E339" i="2"/>
  <c r="D339" i="2"/>
  <c r="C339" i="2"/>
  <c r="E338" i="2"/>
  <c r="D338" i="2"/>
  <c r="C338" i="2"/>
  <c r="E337" i="2"/>
  <c r="D337" i="2"/>
  <c r="C337" i="2"/>
  <c r="E336" i="2"/>
  <c r="D336" i="2"/>
  <c r="C336" i="2"/>
  <c r="E335" i="2"/>
  <c r="D335" i="2"/>
  <c r="C335" i="2"/>
  <c r="E334" i="2"/>
  <c r="D334" i="2"/>
  <c r="C334" i="2"/>
  <c r="E333" i="2"/>
  <c r="D333" i="2"/>
  <c r="C333" i="2"/>
  <c r="E332" i="2"/>
  <c r="D332" i="2"/>
  <c r="C332" i="2"/>
  <c r="E331" i="2"/>
  <c r="D331" i="2"/>
  <c r="C331" i="2"/>
  <c r="E330" i="2"/>
  <c r="D330" i="2"/>
  <c r="C330" i="2"/>
  <c r="E329" i="2"/>
  <c r="D329" i="2"/>
  <c r="C329" i="2"/>
  <c r="E328" i="2"/>
  <c r="D328" i="2"/>
  <c r="C328" i="2"/>
  <c r="E327" i="2"/>
  <c r="D327" i="2"/>
  <c r="C327" i="2"/>
  <c r="E326" i="2"/>
  <c r="D326" i="2"/>
  <c r="C326" i="2"/>
  <c r="E325" i="2"/>
  <c r="D325" i="2"/>
  <c r="C325" i="2"/>
  <c r="E324" i="2"/>
  <c r="D324" i="2"/>
  <c r="C324" i="2"/>
  <c r="E323" i="2"/>
  <c r="D323" i="2"/>
  <c r="C323" i="2"/>
  <c r="E322" i="2"/>
  <c r="D322" i="2"/>
  <c r="C322" i="2"/>
  <c r="E321" i="2"/>
  <c r="D321" i="2"/>
  <c r="C321" i="2"/>
  <c r="E320" i="2"/>
  <c r="D320" i="2"/>
  <c r="C320" i="2"/>
  <c r="E319" i="2"/>
  <c r="D319" i="2"/>
  <c r="C319" i="2"/>
  <c r="E318" i="2"/>
  <c r="D318" i="2"/>
  <c r="C318" i="2"/>
  <c r="E317" i="2"/>
  <c r="D317" i="2"/>
  <c r="C317" i="2"/>
  <c r="E316" i="2"/>
  <c r="D316" i="2"/>
  <c r="C316" i="2"/>
  <c r="E315" i="2"/>
  <c r="D315" i="2"/>
  <c r="C315" i="2"/>
  <c r="E314" i="2"/>
  <c r="D314" i="2"/>
  <c r="C314" i="2"/>
  <c r="E313" i="2"/>
  <c r="D313" i="2"/>
  <c r="C313" i="2"/>
  <c r="E312" i="2"/>
  <c r="D312" i="2"/>
  <c r="C312" i="2"/>
  <c r="E311" i="2"/>
  <c r="D311" i="2"/>
  <c r="C311" i="2"/>
  <c r="E310" i="2"/>
  <c r="D310" i="2"/>
  <c r="C310" i="2"/>
  <c r="E309" i="2"/>
  <c r="D309" i="2"/>
  <c r="C309" i="2"/>
  <c r="E308" i="2"/>
  <c r="D308" i="2"/>
  <c r="C308" i="2"/>
  <c r="E307" i="2"/>
  <c r="D307" i="2"/>
  <c r="C307" i="2"/>
  <c r="E306" i="2"/>
  <c r="D306" i="2"/>
  <c r="C306" i="2"/>
  <c r="E305" i="2"/>
  <c r="D305" i="2"/>
  <c r="C305" i="2"/>
  <c r="E304" i="2"/>
  <c r="D304" i="2"/>
  <c r="C304" i="2"/>
  <c r="E303" i="2"/>
  <c r="D303" i="2"/>
  <c r="C303" i="2"/>
  <c r="E302" i="2"/>
  <c r="D302" i="2"/>
  <c r="C302" i="2"/>
  <c r="E301" i="2"/>
  <c r="D301" i="2"/>
  <c r="C301" i="2"/>
  <c r="E300" i="2"/>
  <c r="D300" i="2"/>
  <c r="C300" i="2"/>
  <c r="E299" i="2"/>
  <c r="D299" i="2"/>
  <c r="C299" i="2"/>
  <c r="E298" i="2"/>
  <c r="D298" i="2"/>
  <c r="C298" i="2"/>
  <c r="E297" i="2"/>
  <c r="D297" i="2"/>
  <c r="C297" i="2"/>
  <c r="E296" i="2"/>
  <c r="D296" i="2"/>
  <c r="C296" i="2"/>
  <c r="E295" i="2"/>
  <c r="D295" i="2"/>
  <c r="C295" i="2"/>
  <c r="E294" i="2"/>
  <c r="D294" i="2"/>
  <c r="C294" i="2"/>
  <c r="E293" i="2"/>
  <c r="D293" i="2"/>
  <c r="C293" i="2"/>
  <c r="E292" i="2"/>
  <c r="D292" i="2"/>
  <c r="C292" i="2"/>
  <c r="E291" i="2"/>
  <c r="D291" i="2"/>
  <c r="C291" i="2"/>
  <c r="E290" i="2"/>
  <c r="D290" i="2"/>
  <c r="C290" i="2"/>
  <c r="E289" i="2"/>
  <c r="D289" i="2"/>
  <c r="C289" i="2"/>
  <c r="E288" i="2"/>
  <c r="D288" i="2"/>
  <c r="C288" i="2"/>
  <c r="E287" i="2"/>
  <c r="D287" i="2"/>
  <c r="C287" i="2"/>
  <c r="E286" i="2"/>
  <c r="D286" i="2"/>
  <c r="C286" i="2"/>
  <c r="E285" i="2"/>
  <c r="D285" i="2"/>
  <c r="C285" i="2"/>
  <c r="E284" i="2"/>
  <c r="D284" i="2"/>
  <c r="C284" i="2"/>
  <c r="E283" i="2"/>
  <c r="D283" i="2"/>
  <c r="C283" i="2"/>
  <c r="E282" i="2"/>
  <c r="D282" i="2"/>
  <c r="C282" i="2"/>
  <c r="E281" i="2"/>
  <c r="D281" i="2"/>
  <c r="C281" i="2"/>
  <c r="E280" i="2"/>
  <c r="D280" i="2"/>
  <c r="C280" i="2"/>
  <c r="E279" i="2"/>
  <c r="D279" i="2"/>
  <c r="C279" i="2"/>
  <c r="E278" i="2"/>
  <c r="D278" i="2"/>
  <c r="C278" i="2"/>
  <c r="E277" i="2"/>
  <c r="D277" i="2"/>
  <c r="C277" i="2"/>
  <c r="E276" i="2"/>
  <c r="D276" i="2"/>
  <c r="C276" i="2"/>
  <c r="E275" i="2"/>
  <c r="D275" i="2"/>
  <c r="C275" i="2"/>
  <c r="E274" i="2"/>
  <c r="D274" i="2"/>
  <c r="C274" i="2"/>
  <c r="E273" i="2"/>
  <c r="D273" i="2"/>
  <c r="C273" i="2"/>
  <c r="E272" i="2"/>
  <c r="D272" i="2"/>
  <c r="C272" i="2"/>
  <c r="E271" i="2"/>
  <c r="D271" i="2"/>
  <c r="C271" i="2"/>
  <c r="E270" i="2"/>
  <c r="D270" i="2"/>
  <c r="C270" i="2"/>
  <c r="E269" i="2"/>
  <c r="D269" i="2"/>
  <c r="C269" i="2"/>
  <c r="E268" i="2"/>
  <c r="D268" i="2"/>
  <c r="C268" i="2"/>
  <c r="E267" i="2"/>
  <c r="D267" i="2"/>
  <c r="C267" i="2"/>
  <c r="E266" i="2"/>
  <c r="D266" i="2"/>
  <c r="C266" i="2"/>
  <c r="E265" i="2"/>
  <c r="D265" i="2"/>
  <c r="C265" i="2"/>
  <c r="E264" i="2"/>
  <c r="D264" i="2"/>
  <c r="C264" i="2"/>
  <c r="E263" i="2"/>
  <c r="D263" i="2"/>
  <c r="C263" i="2"/>
  <c r="E262" i="2"/>
  <c r="D262" i="2"/>
  <c r="C262" i="2"/>
  <c r="E261" i="2"/>
  <c r="D261" i="2"/>
  <c r="C261" i="2"/>
  <c r="E260" i="2"/>
  <c r="D260" i="2"/>
  <c r="C260" i="2"/>
  <c r="E259" i="2"/>
  <c r="D259" i="2"/>
  <c r="C259" i="2"/>
  <c r="E258" i="2"/>
  <c r="D258" i="2"/>
  <c r="C258" i="2"/>
  <c r="E257" i="2"/>
  <c r="D257" i="2"/>
  <c r="C257" i="2"/>
  <c r="E256" i="2"/>
  <c r="D256" i="2"/>
  <c r="C256" i="2"/>
  <c r="E255" i="2"/>
  <c r="D255" i="2"/>
  <c r="C255" i="2"/>
  <c r="E254" i="2"/>
  <c r="D254" i="2"/>
  <c r="C254" i="2"/>
  <c r="E253" i="2"/>
  <c r="D253" i="2"/>
  <c r="C253" i="2"/>
  <c r="E252" i="2"/>
  <c r="D252" i="2"/>
  <c r="C252" i="2"/>
  <c r="E251" i="2"/>
  <c r="D251" i="2"/>
  <c r="C251" i="2"/>
  <c r="E250" i="2"/>
  <c r="D250" i="2"/>
  <c r="C250" i="2"/>
  <c r="E249" i="2"/>
  <c r="D249" i="2"/>
  <c r="C249" i="2"/>
  <c r="E248" i="2"/>
  <c r="D248" i="2"/>
  <c r="C248" i="2"/>
  <c r="E247" i="2"/>
  <c r="D247" i="2"/>
  <c r="C247" i="2"/>
  <c r="E246" i="2"/>
  <c r="D246" i="2"/>
  <c r="C246" i="2"/>
  <c r="E245" i="2"/>
  <c r="D245" i="2"/>
  <c r="C245" i="2"/>
  <c r="E244" i="2"/>
  <c r="D244" i="2"/>
  <c r="C244" i="2"/>
  <c r="E243" i="2"/>
  <c r="D243" i="2"/>
  <c r="C243" i="2"/>
  <c r="E242" i="2"/>
  <c r="D242" i="2"/>
  <c r="C242" i="2"/>
  <c r="E241" i="2"/>
  <c r="D241" i="2"/>
  <c r="C241" i="2"/>
  <c r="E240" i="2"/>
  <c r="D240" i="2"/>
  <c r="C240" i="2"/>
  <c r="E239" i="2"/>
  <c r="D239" i="2"/>
  <c r="C239" i="2"/>
  <c r="E238" i="2"/>
  <c r="D238" i="2"/>
  <c r="C238" i="2"/>
  <c r="E237" i="2"/>
  <c r="D237" i="2"/>
  <c r="C237" i="2"/>
  <c r="E236" i="2"/>
  <c r="D236" i="2"/>
  <c r="C236" i="2"/>
  <c r="E235" i="2"/>
  <c r="D235" i="2"/>
  <c r="C235" i="2"/>
  <c r="E234" i="2"/>
  <c r="D234" i="2"/>
  <c r="C234" i="2"/>
  <c r="E233" i="2"/>
  <c r="D233" i="2"/>
  <c r="C233" i="2"/>
  <c r="E232" i="2"/>
  <c r="D232" i="2"/>
  <c r="C232" i="2"/>
  <c r="E231" i="2"/>
  <c r="D231" i="2"/>
  <c r="C231" i="2"/>
  <c r="E230" i="2"/>
  <c r="D230" i="2"/>
  <c r="C230" i="2"/>
  <c r="E229" i="2"/>
  <c r="D229" i="2"/>
  <c r="C229" i="2"/>
  <c r="E228" i="2"/>
  <c r="D228" i="2"/>
  <c r="C228" i="2"/>
  <c r="E227" i="2"/>
  <c r="D227" i="2"/>
  <c r="C227" i="2"/>
  <c r="E226" i="2"/>
  <c r="D226" i="2"/>
  <c r="C226" i="2"/>
  <c r="E225" i="2"/>
  <c r="D225" i="2"/>
  <c r="C225" i="2"/>
  <c r="E224" i="2"/>
  <c r="D224" i="2"/>
  <c r="C224" i="2"/>
  <c r="E223" i="2"/>
  <c r="D223" i="2"/>
  <c r="C223" i="2"/>
  <c r="E222" i="2"/>
  <c r="D222" i="2"/>
  <c r="C222" i="2"/>
  <c r="E221" i="2"/>
  <c r="D221" i="2"/>
  <c r="C221" i="2"/>
  <c r="E220" i="2"/>
  <c r="D220" i="2"/>
  <c r="C220" i="2"/>
  <c r="E219" i="2"/>
  <c r="D219" i="2"/>
  <c r="C219" i="2"/>
  <c r="E218" i="2"/>
  <c r="D218" i="2"/>
  <c r="C218" i="2"/>
  <c r="E217" i="2"/>
  <c r="D217" i="2"/>
  <c r="C217" i="2"/>
  <c r="E216" i="2"/>
  <c r="D216" i="2"/>
  <c r="C216" i="2"/>
  <c r="E215" i="2"/>
  <c r="D215" i="2"/>
  <c r="C215" i="2"/>
  <c r="E214" i="2"/>
  <c r="D214" i="2"/>
  <c r="C214" i="2"/>
  <c r="E213" i="2"/>
  <c r="D213" i="2"/>
  <c r="C213" i="2"/>
  <c r="E212" i="2"/>
  <c r="D212" i="2"/>
  <c r="C212" i="2"/>
  <c r="E211" i="2"/>
  <c r="D211" i="2"/>
  <c r="C211" i="2"/>
  <c r="E210" i="2"/>
  <c r="D210" i="2"/>
  <c r="C210" i="2"/>
  <c r="E209" i="2"/>
  <c r="D209" i="2"/>
  <c r="C209" i="2"/>
  <c r="E208" i="2"/>
  <c r="D208" i="2"/>
  <c r="C208" i="2"/>
  <c r="E207" i="2"/>
  <c r="D207" i="2"/>
  <c r="C207" i="2"/>
  <c r="E206" i="2"/>
  <c r="D206" i="2"/>
  <c r="C206" i="2"/>
  <c r="E205" i="2"/>
  <c r="D205" i="2"/>
  <c r="C205" i="2"/>
  <c r="E204" i="2"/>
  <c r="D204" i="2"/>
  <c r="C204" i="2"/>
  <c r="E203" i="2"/>
  <c r="D203" i="2"/>
  <c r="C203" i="2"/>
  <c r="E202" i="2"/>
  <c r="D202" i="2"/>
  <c r="C202" i="2"/>
  <c r="E201" i="2"/>
  <c r="D201" i="2"/>
  <c r="C201" i="2"/>
  <c r="E200" i="2"/>
  <c r="D200" i="2"/>
  <c r="C200" i="2"/>
  <c r="E199" i="2"/>
  <c r="D199" i="2"/>
  <c r="C199" i="2"/>
  <c r="E198" i="2"/>
  <c r="D198" i="2"/>
  <c r="C198" i="2"/>
  <c r="E197" i="2"/>
  <c r="D197" i="2"/>
  <c r="C197" i="2"/>
  <c r="E196" i="2"/>
  <c r="D196" i="2"/>
  <c r="C196" i="2"/>
  <c r="E195" i="2"/>
  <c r="D195" i="2"/>
  <c r="C195" i="2"/>
  <c r="E194" i="2"/>
  <c r="D194" i="2"/>
  <c r="C194" i="2"/>
  <c r="E193" i="2"/>
  <c r="D193" i="2"/>
  <c r="C193" i="2"/>
  <c r="E192" i="2"/>
  <c r="D192" i="2"/>
  <c r="C192" i="2"/>
  <c r="E191" i="2"/>
  <c r="D191" i="2"/>
  <c r="C191" i="2"/>
  <c r="E190" i="2"/>
  <c r="D190" i="2"/>
  <c r="C190" i="2"/>
  <c r="E189" i="2"/>
  <c r="D189" i="2"/>
  <c r="C189" i="2"/>
  <c r="E188" i="2"/>
  <c r="D188" i="2"/>
  <c r="C188" i="2"/>
  <c r="E187" i="2"/>
  <c r="D187" i="2"/>
  <c r="C187" i="2"/>
  <c r="E186" i="2"/>
  <c r="D186" i="2"/>
  <c r="C186" i="2"/>
  <c r="E185" i="2"/>
  <c r="D185" i="2"/>
  <c r="C185" i="2"/>
  <c r="E184" i="2"/>
  <c r="D184" i="2"/>
  <c r="C184" i="2"/>
  <c r="E183" i="2"/>
  <c r="D183" i="2"/>
  <c r="C183" i="2"/>
  <c r="E182" i="2"/>
  <c r="D182" i="2"/>
  <c r="C182" i="2"/>
  <c r="E181" i="2"/>
  <c r="D181" i="2"/>
  <c r="C181" i="2"/>
  <c r="E180" i="2"/>
  <c r="D180" i="2"/>
  <c r="C180" i="2"/>
  <c r="E179" i="2"/>
  <c r="D179" i="2"/>
  <c r="C179" i="2"/>
  <c r="E178" i="2"/>
  <c r="D178" i="2"/>
  <c r="C178" i="2"/>
  <c r="E177" i="2"/>
  <c r="D177" i="2"/>
  <c r="C177" i="2"/>
  <c r="E176" i="2"/>
  <c r="D176" i="2"/>
  <c r="C176" i="2"/>
  <c r="E175" i="2"/>
  <c r="D175" i="2"/>
  <c r="C175" i="2"/>
  <c r="E174" i="2"/>
  <c r="D174" i="2"/>
  <c r="C174" i="2"/>
  <c r="E173" i="2"/>
  <c r="D173" i="2"/>
  <c r="C173" i="2"/>
  <c r="E172" i="2"/>
  <c r="D172" i="2"/>
  <c r="C172" i="2"/>
  <c r="E171" i="2"/>
  <c r="D171" i="2"/>
  <c r="C171" i="2"/>
  <c r="E170" i="2"/>
  <c r="D170" i="2"/>
  <c r="C170" i="2"/>
  <c r="E169" i="2"/>
  <c r="D169" i="2"/>
  <c r="C169" i="2"/>
  <c r="E168" i="2"/>
  <c r="D168" i="2"/>
  <c r="C168" i="2"/>
  <c r="E167" i="2"/>
  <c r="D167" i="2"/>
  <c r="C167" i="2"/>
  <c r="E166" i="2"/>
  <c r="D166" i="2"/>
  <c r="C166" i="2"/>
  <c r="E165" i="2"/>
  <c r="D165" i="2"/>
  <c r="C165" i="2"/>
  <c r="E164" i="2"/>
  <c r="D164" i="2"/>
  <c r="C164" i="2"/>
  <c r="E163" i="2"/>
  <c r="D163" i="2"/>
  <c r="C163" i="2"/>
  <c r="E162" i="2"/>
  <c r="D162" i="2"/>
  <c r="C162" i="2"/>
  <c r="E161" i="2"/>
  <c r="D161" i="2"/>
  <c r="C161" i="2"/>
  <c r="E160" i="2"/>
  <c r="D160" i="2"/>
  <c r="C160" i="2"/>
  <c r="E159" i="2"/>
  <c r="D159" i="2"/>
  <c r="C159" i="2"/>
  <c r="E158" i="2"/>
  <c r="D158" i="2"/>
  <c r="C158" i="2"/>
  <c r="E157" i="2"/>
  <c r="D157" i="2"/>
  <c r="C157" i="2"/>
  <c r="E156" i="2"/>
  <c r="D156" i="2"/>
  <c r="C156" i="2"/>
  <c r="E155" i="2"/>
  <c r="D155" i="2"/>
  <c r="C155" i="2"/>
  <c r="E154" i="2"/>
  <c r="D154" i="2"/>
  <c r="C154" i="2"/>
  <c r="E153" i="2"/>
  <c r="D153" i="2"/>
  <c r="C153" i="2"/>
  <c r="E152" i="2"/>
  <c r="D152" i="2"/>
  <c r="C152" i="2"/>
  <c r="E151" i="2"/>
  <c r="D151" i="2"/>
  <c r="C151" i="2"/>
  <c r="E150" i="2"/>
  <c r="D150" i="2"/>
  <c r="C150" i="2"/>
  <c r="E149" i="2"/>
  <c r="D149" i="2"/>
  <c r="C149" i="2"/>
  <c r="E148" i="2"/>
  <c r="D148" i="2"/>
  <c r="C148" i="2"/>
  <c r="E147" i="2"/>
  <c r="D147" i="2"/>
  <c r="C147" i="2"/>
  <c r="E146" i="2"/>
  <c r="D146" i="2"/>
  <c r="C146" i="2"/>
  <c r="E145" i="2"/>
  <c r="D145" i="2"/>
  <c r="C145" i="2"/>
  <c r="E144" i="2"/>
  <c r="D144" i="2"/>
  <c r="C144" i="2"/>
  <c r="E143" i="2"/>
  <c r="D143" i="2"/>
  <c r="C143" i="2"/>
  <c r="E142" i="2"/>
  <c r="D142" i="2"/>
  <c r="C142" i="2"/>
  <c r="E141" i="2"/>
  <c r="D141" i="2"/>
  <c r="C141" i="2"/>
  <c r="E140" i="2"/>
  <c r="D140" i="2"/>
  <c r="C140" i="2"/>
  <c r="E139" i="2"/>
  <c r="D139" i="2"/>
  <c r="C139" i="2"/>
  <c r="E138" i="2"/>
  <c r="D138" i="2"/>
  <c r="C138" i="2"/>
  <c r="E137" i="2"/>
  <c r="D137" i="2"/>
  <c r="C137" i="2"/>
  <c r="E136" i="2"/>
  <c r="D136" i="2"/>
  <c r="C136" i="2"/>
  <c r="E135" i="2"/>
  <c r="D135" i="2"/>
  <c r="C135" i="2"/>
  <c r="E134" i="2"/>
  <c r="D134" i="2"/>
  <c r="C134" i="2"/>
  <c r="E133" i="2"/>
  <c r="D133" i="2"/>
  <c r="C133" i="2"/>
  <c r="E132" i="2"/>
  <c r="D132" i="2"/>
  <c r="C132" i="2"/>
  <c r="E131" i="2"/>
  <c r="D131" i="2"/>
  <c r="C131" i="2"/>
  <c r="E130" i="2"/>
  <c r="D130" i="2"/>
  <c r="C130" i="2"/>
  <c r="E129" i="2"/>
  <c r="D129" i="2"/>
  <c r="C129" i="2"/>
  <c r="E128" i="2"/>
  <c r="D128" i="2"/>
  <c r="C128" i="2"/>
  <c r="E127" i="2"/>
  <c r="D127" i="2"/>
  <c r="C127" i="2"/>
  <c r="E126" i="2"/>
  <c r="D126" i="2"/>
  <c r="C126" i="2"/>
  <c r="E125" i="2"/>
  <c r="D125" i="2"/>
  <c r="C125" i="2"/>
  <c r="E124" i="2"/>
  <c r="D124" i="2"/>
  <c r="C124" i="2"/>
  <c r="E123" i="2"/>
  <c r="D123" i="2"/>
  <c r="C123" i="2"/>
  <c r="E122" i="2"/>
  <c r="D122" i="2"/>
  <c r="C122" i="2"/>
  <c r="E121" i="2"/>
  <c r="D121" i="2"/>
  <c r="C121" i="2"/>
  <c r="E120" i="2"/>
  <c r="D120" i="2"/>
  <c r="C120" i="2"/>
  <c r="E119" i="2"/>
  <c r="D119" i="2"/>
  <c r="C119" i="2"/>
  <c r="E118" i="2"/>
  <c r="D118" i="2"/>
  <c r="C118" i="2"/>
  <c r="E117" i="2"/>
  <c r="D117" i="2"/>
  <c r="C117" i="2"/>
  <c r="E116" i="2"/>
  <c r="D116" i="2"/>
  <c r="C116" i="2"/>
  <c r="E115" i="2"/>
  <c r="D115" i="2"/>
  <c r="C115" i="2"/>
  <c r="E114" i="2"/>
  <c r="D114" i="2"/>
  <c r="C114" i="2"/>
  <c r="E113" i="2"/>
  <c r="D113" i="2"/>
  <c r="C113" i="2"/>
  <c r="E112" i="2"/>
  <c r="D112" i="2"/>
  <c r="C112" i="2"/>
  <c r="E111" i="2"/>
  <c r="D111" i="2"/>
  <c r="C111" i="2"/>
  <c r="E110" i="2"/>
  <c r="D110" i="2"/>
  <c r="C110" i="2"/>
  <c r="E109" i="2"/>
  <c r="D109" i="2"/>
  <c r="C109" i="2"/>
  <c r="E108" i="2"/>
  <c r="D108" i="2"/>
  <c r="C108" i="2"/>
  <c r="E107" i="2"/>
  <c r="D107" i="2"/>
  <c r="C107" i="2"/>
  <c r="E106" i="2"/>
  <c r="D106" i="2"/>
  <c r="C106" i="2"/>
  <c r="E105" i="2"/>
  <c r="D105" i="2"/>
  <c r="C105" i="2"/>
  <c r="E104" i="2"/>
  <c r="D104" i="2"/>
  <c r="C104" i="2"/>
  <c r="E103" i="2"/>
  <c r="D103" i="2"/>
  <c r="C103" i="2"/>
  <c r="E102" i="2"/>
  <c r="D102" i="2"/>
  <c r="C102" i="2"/>
  <c r="E101" i="2"/>
  <c r="D101" i="2"/>
  <c r="C101" i="2"/>
  <c r="E100" i="2"/>
  <c r="D100" i="2"/>
  <c r="C100" i="2"/>
  <c r="E99" i="2"/>
  <c r="D99" i="2"/>
  <c r="C99" i="2"/>
  <c r="E98" i="2"/>
  <c r="D98" i="2"/>
  <c r="C98" i="2"/>
  <c r="E97" i="2"/>
  <c r="D97" i="2"/>
  <c r="C97" i="2"/>
  <c r="E96" i="2"/>
  <c r="D96" i="2"/>
  <c r="C96" i="2"/>
  <c r="E95" i="2"/>
  <c r="D95" i="2"/>
  <c r="C95" i="2"/>
  <c r="E94" i="2"/>
  <c r="D94" i="2"/>
  <c r="C94" i="2"/>
  <c r="E93" i="2"/>
  <c r="D93" i="2"/>
  <c r="C93" i="2"/>
  <c r="E92" i="2"/>
  <c r="D92" i="2"/>
  <c r="C92" i="2"/>
  <c r="E91" i="2"/>
  <c r="D91" i="2"/>
  <c r="C91" i="2"/>
  <c r="E90" i="2"/>
  <c r="D90" i="2"/>
  <c r="C90" i="2"/>
  <c r="E89" i="2"/>
  <c r="D89" i="2"/>
  <c r="C89" i="2"/>
  <c r="E88" i="2"/>
  <c r="D88" i="2"/>
  <c r="C88" i="2"/>
  <c r="E87" i="2"/>
  <c r="D87" i="2"/>
  <c r="C87" i="2"/>
  <c r="E86" i="2"/>
  <c r="D86" i="2"/>
  <c r="C86" i="2"/>
  <c r="E85" i="2"/>
  <c r="D85" i="2"/>
  <c r="C85" i="2"/>
  <c r="E84" i="2"/>
  <c r="D84" i="2"/>
  <c r="C84" i="2"/>
  <c r="E83" i="2"/>
  <c r="D83" i="2"/>
  <c r="C83" i="2"/>
  <c r="E82" i="2"/>
  <c r="D82" i="2"/>
  <c r="C82" i="2"/>
  <c r="E81" i="2"/>
  <c r="D81" i="2"/>
  <c r="C81" i="2"/>
  <c r="E80" i="2"/>
  <c r="D80" i="2"/>
  <c r="C80" i="2"/>
  <c r="E79" i="2"/>
  <c r="D79" i="2"/>
  <c r="C79" i="2"/>
  <c r="E78" i="2"/>
  <c r="D78" i="2"/>
  <c r="C78" i="2"/>
  <c r="E77" i="2"/>
  <c r="D77" i="2"/>
  <c r="C77" i="2"/>
  <c r="E76" i="2"/>
  <c r="D76" i="2"/>
  <c r="C76" i="2"/>
  <c r="E75" i="2"/>
  <c r="D75" i="2"/>
  <c r="C75" i="2"/>
  <c r="E74" i="2"/>
  <c r="D74" i="2"/>
  <c r="C74" i="2"/>
  <c r="E73" i="2"/>
  <c r="D73" i="2"/>
  <c r="C73" i="2"/>
  <c r="E72" i="2"/>
  <c r="D72" i="2"/>
  <c r="C72" i="2"/>
  <c r="E71" i="2"/>
  <c r="D71" i="2"/>
  <c r="C71" i="2"/>
  <c r="E70" i="2"/>
  <c r="D70" i="2"/>
  <c r="C70" i="2"/>
  <c r="E69" i="2"/>
  <c r="D69" i="2"/>
  <c r="C69" i="2"/>
  <c r="E68" i="2"/>
  <c r="D68" i="2"/>
  <c r="C68" i="2"/>
  <c r="E67" i="2"/>
  <c r="D67" i="2"/>
  <c r="C67" i="2"/>
  <c r="E66" i="2"/>
  <c r="D66" i="2"/>
  <c r="C66" i="2"/>
  <c r="E65" i="2"/>
  <c r="D65" i="2"/>
  <c r="C65" i="2"/>
  <c r="E64" i="2"/>
  <c r="D64" i="2"/>
  <c r="C64" i="2"/>
  <c r="E63" i="2"/>
  <c r="D63" i="2"/>
  <c r="C63" i="2"/>
  <c r="E62" i="2"/>
  <c r="D62" i="2"/>
  <c r="C62" i="2"/>
  <c r="E61" i="2"/>
  <c r="D61" i="2"/>
  <c r="C61" i="2"/>
  <c r="E60" i="2"/>
  <c r="D60" i="2"/>
  <c r="C60" i="2"/>
  <c r="E59" i="2"/>
  <c r="D59" i="2"/>
  <c r="C59" i="2"/>
  <c r="E58" i="2"/>
  <c r="D58" i="2"/>
  <c r="C58" i="2"/>
  <c r="E57" i="2"/>
  <c r="D57" i="2"/>
  <c r="C57" i="2"/>
  <c r="E56" i="2"/>
  <c r="D56" i="2"/>
  <c r="C56" i="2"/>
  <c r="E55" i="2"/>
  <c r="D55" i="2"/>
  <c r="C55" i="2"/>
  <c r="E54" i="2"/>
  <c r="D54" i="2"/>
  <c r="C54" i="2"/>
  <c r="E53" i="2"/>
  <c r="D53" i="2"/>
  <c r="C53" i="2"/>
  <c r="E52" i="2"/>
  <c r="D52" i="2"/>
  <c r="C52" i="2"/>
  <c r="E51" i="2"/>
  <c r="D51" i="2"/>
  <c r="C51" i="2"/>
  <c r="E50" i="2"/>
  <c r="D50" i="2"/>
  <c r="C50" i="2"/>
  <c r="E49" i="2"/>
  <c r="D49" i="2"/>
  <c r="C49" i="2"/>
  <c r="E48" i="2"/>
  <c r="D48" i="2"/>
  <c r="C48" i="2"/>
  <c r="E47" i="2"/>
  <c r="D47" i="2"/>
  <c r="C47" i="2"/>
  <c r="E46" i="2"/>
  <c r="D46" i="2"/>
  <c r="C46" i="2"/>
  <c r="E45" i="2"/>
  <c r="D45" i="2"/>
  <c r="C45" i="2"/>
  <c r="E44" i="2"/>
  <c r="D44" i="2"/>
  <c r="C44" i="2"/>
  <c r="E43" i="2"/>
  <c r="D43" i="2"/>
  <c r="C43" i="2"/>
  <c r="E42" i="2"/>
  <c r="D42" i="2"/>
  <c r="C42" i="2"/>
  <c r="E41" i="2"/>
  <c r="D41" i="2"/>
  <c r="C41" i="2"/>
  <c r="E40" i="2"/>
  <c r="D40" i="2"/>
  <c r="C40" i="2"/>
  <c r="E39" i="2"/>
  <c r="D39" i="2"/>
  <c r="C39" i="2"/>
  <c r="E38" i="2"/>
  <c r="D38" i="2"/>
  <c r="C38" i="2"/>
  <c r="E37" i="2"/>
  <c r="D37" i="2"/>
  <c r="C37" i="2"/>
  <c r="E36" i="2"/>
  <c r="D36" i="2"/>
  <c r="C36" i="2"/>
  <c r="E35" i="2"/>
  <c r="D35" i="2"/>
  <c r="C35" i="2"/>
  <c r="E34" i="2"/>
  <c r="D34" i="2"/>
  <c r="C34" i="2"/>
  <c r="E33" i="2"/>
  <c r="D33" i="2"/>
  <c r="C33" i="2"/>
  <c r="E32" i="2"/>
  <c r="D32" i="2"/>
  <c r="C32" i="2"/>
  <c r="E31" i="2"/>
  <c r="D31" i="2"/>
  <c r="C31" i="2"/>
  <c r="E30" i="2"/>
  <c r="D30" i="2"/>
  <c r="C30" i="2"/>
  <c r="E29" i="2"/>
  <c r="D29" i="2"/>
  <c r="C29" i="2"/>
  <c r="E28" i="2"/>
  <c r="D28" i="2"/>
  <c r="C28" i="2"/>
  <c r="E27" i="2"/>
  <c r="D27" i="2"/>
  <c r="C27" i="2"/>
  <c r="E26" i="2"/>
  <c r="D26" i="2"/>
  <c r="C26" i="2"/>
  <c r="E25" i="2"/>
  <c r="D25" i="2"/>
  <c r="C25" i="2"/>
  <c r="E24" i="2"/>
  <c r="D24" i="2"/>
  <c r="C24" i="2"/>
  <c r="E23" i="2"/>
  <c r="D23" i="2"/>
  <c r="C23" i="2"/>
  <c r="E22" i="2"/>
  <c r="D22" i="2"/>
  <c r="C22" i="2"/>
  <c r="E21" i="2"/>
  <c r="D21" i="2"/>
  <c r="C21" i="2"/>
  <c r="E20" i="2"/>
  <c r="D20" i="2"/>
  <c r="C20" i="2"/>
  <c r="E19" i="2"/>
  <c r="D19" i="2"/>
  <c r="C19" i="2"/>
  <c r="E18" i="2"/>
  <c r="D18" i="2"/>
  <c r="C18" i="2"/>
  <c r="E17" i="2"/>
  <c r="D17" i="2"/>
  <c r="C17" i="2"/>
  <c r="E16" i="2"/>
  <c r="D16" i="2"/>
  <c r="C16" i="2"/>
  <c r="E15" i="2"/>
  <c r="D15" i="2"/>
  <c r="C15" i="2"/>
  <c r="E14" i="2"/>
  <c r="D14" i="2"/>
  <c r="C14" i="2"/>
  <c r="E13" i="2"/>
  <c r="D13" i="2"/>
  <c r="C13" i="2"/>
  <c r="O12" i="2"/>
  <c r="N12" i="2"/>
  <c r="M12" i="2"/>
  <c r="E12" i="2"/>
  <c r="D12" i="2"/>
  <c r="C12" i="2"/>
  <c r="E11" i="2"/>
  <c r="D11" i="2"/>
  <c r="C11" i="2"/>
  <c r="Q10" i="2"/>
  <c r="E10" i="2"/>
  <c r="D10" i="2"/>
  <c r="C10" i="2"/>
  <c r="Q9" i="2"/>
  <c r="E9" i="2"/>
  <c r="D9" i="2"/>
  <c r="C9" i="2"/>
  <c r="Q8" i="2"/>
  <c r="E8" i="2"/>
  <c r="D8" i="2"/>
  <c r="C8" i="2"/>
  <c r="Q7" i="2"/>
  <c r="E7" i="2"/>
  <c r="D7" i="2"/>
  <c r="C7" i="2"/>
  <c r="Q6" i="2"/>
  <c r="E6" i="2"/>
  <c r="D6" i="2"/>
  <c r="C6" i="2"/>
  <c r="Q5" i="2"/>
  <c r="E5" i="2"/>
  <c r="D5" i="2"/>
  <c r="C5" i="2"/>
  <c r="Q4" i="2"/>
  <c r="E4" i="2"/>
  <c r="O4" i="2" s="1" a="1"/>
  <c r="O4" i="2" s="1"/>
  <c r="D4" i="2"/>
  <c r="C4" i="2"/>
  <c r="B16" i="1"/>
  <c r="B18" i="1" s="1"/>
  <c r="J8" i="2" l="1"/>
  <c r="J82" i="2"/>
  <c r="M22" i="2" a="1"/>
  <c r="M22" i="2" s="1"/>
  <c r="K81" i="7"/>
  <c r="K48" i="10" s="1"/>
  <c r="K53" i="7"/>
  <c r="K93" i="7" s="1"/>
  <c r="K60" i="10" s="1"/>
  <c r="J39" i="3"/>
  <c r="M39" i="3" s="1"/>
  <c r="N39" i="3"/>
  <c r="J55" i="3"/>
  <c r="M55" i="3" s="1"/>
  <c r="N55" i="3"/>
  <c r="J97" i="3"/>
  <c r="I128" i="3"/>
  <c r="J45" i="3"/>
  <c r="M45" i="3" s="1"/>
  <c r="N45" i="3"/>
  <c r="J53" i="3"/>
  <c r="M53" i="3" s="1"/>
  <c r="N53" i="3"/>
  <c r="J40" i="3"/>
  <c r="M40" i="3" s="1"/>
  <c r="N40" i="3"/>
  <c r="J56" i="3"/>
  <c r="M56" i="3" s="1"/>
  <c r="N56" i="3"/>
  <c r="J43" i="3"/>
  <c r="M43" i="3" s="1"/>
  <c r="N43" i="3"/>
  <c r="J41" i="3"/>
  <c r="M41" i="3" s="1"/>
  <c r="N41" i="3"/>
  <c r="J44" i="3"/>
  <c r="M44" i="3" s="1"/>
  <c r="N44" i="3"/>
  <c r="J126" i="3"/>
  <c r="I129" i="3"/>
  <c r="K129" i="3" s="1"/>
  <c r="J49" i="3"/>
  <c r="M49" i="3" s="1"/>
  <c r="J57" i="3"/>
  <c r="M57" i="3" s="1"/>
  <c r="B14" i="10"/>
  <c r="I133" i="3"/>
  <c r="I14" i="10" s="1"/>
  <c r="I43" i="10" s="1"/>
  <c r="G37" i="10"/>
  <c r="J156" i="3"/>
  <c r="J37" i="10" s="1"/>
  <c r="B32" i="10"/>
  <c r="I151" i="3"/>
  <c r="G29" i="10"/>
  <c r="J148" i="3"/>
  <c r="J29" i="10" s="1"/>
  <c r="B24" i="10"/>
  <c r="I143" i="3"/>
  <c r="G21" i="10"/>
  <c r="G40" i="10" s="1"/>
  <c r="J140" i="3"/>
  <c r="J21" i="10" s="1"/>
  <c r="J40" i="10" s="1"/>
  <c r="F41" i="10"/>
  <c r="F42" i="10"/>
  <c r="B16" i="10"/>
  <c r="I135" i="3"/>
  <c r="I94" i="3"/>
  <c r="K94" i="3" s="1"/>
  <c r="J127" i="3"/>
  <c r="B158" i="3"/>
  <c r="C159" i="3"/>
  <c r="D160" i="3"/>
  <c r="E161" i="3"/>
  <c r="B33" i="10"/>
  <c r="N24" i="3" s="1"/>
  <c r="O24" i="3" s="1"/>
  <c r="I152" i="3"/>
  <c r="G30" i="10"/>
  <c r="J149" i="3"/>
  <c r="B25" i="10"/>
  <c r="I144" i="3"/>
  <c r="G22" i="10"/>
  <c r="J141" i="3"/>
  <c r="E41" i="10"/>
  <c r="E42" i="10"/>
  <c r="B17" i="10"/>
  <c r="I136" i="3"/>
  <c r="C158" i="3"/>
  <c r="D159" i="3"/>
  <c r="E160" i="3"/>
  <c r="F161" i="3"/>
  <c r="G14" i="10"/>
  <c r="G43" i="10" s="1"/>
  <c r="J133" i="3"/>
  <c r="B34" i="10"/>
  <c r="I153" i="3"/>
  <c r="G31" i="10"/>
  <c r="J150" i="3"/>
  <c r="B26" i="10"/>
  <c r="N17" i="3" s="1"/>
  <c r="O17" i="3" s="1"/>
  <c r="I145" i="3"/>
  <c r="G23" i="10"/>
  <c r="J142" i="3"/>
  <c r="D42" i="10"/>
  <c r="D41" i="10"/>
  <c r="B18" i="10"/>
  <c r="N9" i="3" s="1"/>
  <c r="O9" i="3" s="1"/>
  <c r="I137" i="3"/>
  <c r="G15" i="10"/>
  <c r="J134" i="3"/>
  <c r="D158" i="3"/>
  <c r="E159" i="3"/>
  <c r="F160" i="3"/>
  <c r="G161" i="3"/>
  <c r="J47" i="3"/>
  <c r="M47" i="3" s="1"/>
  <c r="J50" i="3"/>
  <c r="M50" i="3" s="1"/>
  <c r="J58" i="3"/>
  <c r="M58" i="3" s="1"/>
  <c r="B35" i="10"/>
  <c r="N26" i="3" s="1"/>
  <c r="O26" i="3" s="1"/>
  <c r="I154" i="3"/>
  <c r="G32" i="10"/>
  <c r="J151" i="3"/>
  <c r="J32" i="10" s="1"/>
  <c r="B27" i="10"/>
  <c r="N18" i="3" s="1"/>
  <c r="I146" i="3"/>
  <c r="G24" i="10"/>
  <c r="J143" i="3"/>
  <c r="J24" i="10" s="1"/>
  <c r="C41" i="10"/>
  <c r="C42" i="10"/>
  <c r="B19" i="10"/>
  <c r="N10" i="3" s="1"/>
  <c r="O10" i="3" s="1"/>
  <c r="I138" i="3"/>
  <c r="G16" i="10"/>
  <c r="J135" i="3"/>
  <c r="J16" i="10" s="1"/>
  <c r="K127" i="3"/>
  <c r="E158" i="3"/>
  <c r="F159" i="3"/>
  <c r="G160" i="3"/>
  <c r="H161" i="3"/>
  <c r="L63" i="3"/>
  <c r="O63" i="3" s="1"/>
  <c r="B36" i="10"/>
  <c r="I155" i="3"/>
  <c r="G33" i="10"/>
  <c r="J152" i="3"/>
  <c r="J33" i="10" s="1"/>
  <c r="B28" i="10"/>
  <c r="N19" i="3" s="1"/>
  <c r="O19" i="3" s="1"/>
  <c r="I147" i="3"/>
  <c r="G25" i="10"/>
  <c r="J144" i="3"/>
  <c r="J25" i="10" s="1"/>
  <c r="B20" i="10"/>
  <c r="I139" i="3"/>
  <c r="G17" i="10"/>
  <c r="J136" i="3"/>
  <c r="J17" i="10" s="1"/>
  <c r="I126" i="3"/>
  <c r="K126" i="3" s="1"/>
  <c r="F158" i="3"/>
  <c r="G159" i="3"/>
  <c r="H160" i="3"/>
  <c r="B37" i="10"/>
  <c r="I156" i="3"/>
  <c r="G34" i="10"/>
  <c r="J153" i="3"/>
  <c r="J34" i="10" s="1"/>
  <c r="B29" i="10"/>
  <c r="N20" i="3" s="1"/>
  <c r="O20" i="3" s="1"/>
  <c r="I148" i="3"/>
  <c r="G26" i="10"/>
  <c r="J145" i="3"/>
  <c r="J26" i="10" s="1"/>
  <c r="B21" i="10"/>
  <c r="B40" i="10" s="1"/>
  <c r="I140" i="3"/>
  <c r="G18" i="10"/>
  <c r="J137" i="3"/>
  <c r="J18" i="10" s="1"/>
  <c r="I97" i="3"/>
  <c r="K97" i="3" s="1"/>
  <c r="G158" i="3"/>
  <c r="H159" i="3"/>
  <c r="B161" i="3"/>
  <c r="G35" i="10"/>
  <c r="J154" i="3"/>
  <c r="J35" i="10" s="1"/>
  <c r="B30" i="10"/>
  <c r="N21" i="3" s="1"/>
  <c r="O21" i="3" s="1"/>
  <c r="I149" i="3"/>
  <c r="I30" i="10" s="1"/>
  <c r="G27" i="10"/>
  <c r="J146" i="3"/>
  <c r="J27" i="10" s="1"/>
  <c r="B22" i="10"/>
  <c r="N13" i="3" s="1"/>
  <c r="O13" i="3" s="1"/>
  <c r="I141" i="3"/>
  <c r="I22" i="10" s="1"/>
  <c r="H41" i="10"/>
  <c r="H42" i="10"/>
  <c r="G19" i="10"/>
  <c r="J138" i="3"/>
  <c r="J19" i="10" s="1"/>
  <c r="I96" i="3"/>
  <c r="K96" i="3" s="1"/>
  <c r="H158" i="3"/>
  <c r="B160" i="3"/>
  <c r="C161" i="3"/>
  <c r="J51" i="3"/>
  <c r="M51" i="3" s="1"/>
  <c r="J59" i="3"/>
  <c r="M59" i="3" s="1"/>
  <c r="G36" i="10"/>
  <c r="J155" i="3"/>
  <c r="J36" i="10" s="1"/>
  <c r="B31" i="10"/>
  <c r="N22" i="3" s="1"/>
  <c r="O22" i="3" s="1"/>
  <c r="I150" i="3"/>
  <c r="I31" i="10" s="1"/>
  <c r="G28" i="10"/>
  <c r="J147" i="3"/>
  <c r="J28" i="10" s="1"/>
  <c r="B23" i="10"/>
  <c r="N14" i="3" s="1"/>
  <c r="O14" i="3" s="1"/>
  <c r="I142" i="3"/>
  <c r="I23" i="10" s="1"/>
  <c r="G20" i="10"/>
  <c r="J139" i="3"/>
  <c r="J20" i="10" s="1"/>
  <c r="B15" i="10"/>
  <c r="N6" i="3" s="1"/>
  <c r="O6" i="3" s="1"/>
  <c r="I134" i="3"/>
  <c r="I15" i="10" s="1"/>
  <c r="I95" i="3"/>
  <c r="K95" i="3" s="1"/>
  <c r="J128" i="3"/>
  <c r="B159" i="3"/>
  <c r="C160" i="3"/>
  <c r="D161" i="3"/>
  <c r="I13" i="9"/>
  <c r="E13" i="9" s="1"/>
  <c r="K13" i="9" s="1"/>
  <c r="H13" i="9"/>
  <c r="I7" i="5"/>
  <c r="J6" i="5"/>
  <c r="J7" i="5"/>
  <c r="I6" i="5"/>
  <c r="B9" i="5"/>
  <c r="J8" i="5"/>
  <c r="I8" i="5"/>
  <c r="J23" i="8"/>
  <c r="J10" i="5" s="1"/>
  <c r="I23" i="8"/>
  <c r="I10" i="5" s="1"/>
  <c r="Y72" i="8"/>
  <c r="Q27" i="2"/>
  <c r="Q26" i="2"/>
  <c r="Q29" i="2"/>
  <c r="Q22" i="2"/>
  <c r="F13" i="4"/>
  <c r="E15" i="4"/>
  <c r="F15" i="4" s="1"/>
  <c r="K5" i="8"/>
  <c r="K10" i="8"/>
  <c r="K8" i="5" s="1"/>
  <c r="K17" i="8"/>
  <c r="K9" i="8"/>
  <c r="J24" i="8"/>
  <c r="J11" i="5" s="1"/>
  <c r="H12" i="9" s="1"/>
  <c r="D12" i="9" s="1"/>
  <c r="K18" i="8"/>
  <c r="J20" i="8"/>
  <c r="K16" i="8"/>
  <c r="K8" i="8"/>
  <c r="K19" i="8"/>
  <c r="K15" i="8"/>
  <c r="K11" i="8"/>
  <c r="J22" i="8"/>
  <c r="J9" i="5" s="1"/>
  <c r="Y68" i="8"/>
  <c r="K13" i="8"/>
  <c r="K6" i="8"/>
  <c r="K4" i="5" s="1"/>
  <c r="F13" i="9" s="1"/>
  <c r="I24" i="8"/>
  <c r="I11" i="5" s="1"/>
  <c r="H11" i="9" s="1"/>
  <c r="D11" i="9" s="1"/>
  <c r="J11" i="9" s="1"/>
  <c r="I22" i="8"/>
  <c r="I9" i="5" s="1"/>
  <c r="K14" i="8"/>
  <c r="K7" i="8"/>
  <c r="K12" i="8"/>
  <c r="I20" i="8"/>
  <c r="Y71" i="8"/>
  <c r="Y70" i="8"/>
  <c r="Q30" i="2"/>
  <c r="Q28" i="2"/>
  <c r="Q23" i="2"/>
  <c r="Q25" i="2"/>
  <c r="Q31" i="2"/>
  <c r="Q21" i="2"/>
  <c r="E11" i="9"/>
  <c r="K11" i="9" s="1"/>
  <c r="N7" i="3"/>
  <c r="O7" i="3" s="1"/>
  <c r="N11" i="3"/>
  <c r="O11" i="3" s="1"/>
  <c r="N15" i="3"/>
  <c r="O15" i="3" s="1"/>
  <c r="N23" i="3"/>
  <c r="O23" i="3" s="1"/>
  <c r="N27" i="3"/>
  <c r="O27" i="3" s="1"/>
  <c r="N8" i="3"/>
  <c r="O8" i="3" s="1"/>
  <c r="N16" i="3"/>
  <c r="O16" i="3" s="1"/>
  <c r="N28" i="3"/>
  <c r="O28" i="3" s="1"/>
  <c r="B42" i="10"/>
  <c r="B41" i="10"/>
  <c r="N25" i="3"/>
  <c r="O25" i="3" s="1"/>
  <c r="J37" i="3"/>
  <c r="M37" i="3" s="1"/>
  <c r="J42" i="3"/>
  <c r="M42" i="3" s="1"/>
  <c r="J52" i="3"/>
  <c r="M52" i="3" s="1"/>
  <c r="J60" i="3"/>
  <c r="M60" i="3" s="1"/>
  <c r="J46" i="3"/>
  <c r="M46" i="3" s="1"/>
  <c r="J38" i="3"/>
  <c r="M38" i="3" s="1"/>
  <c r="J54" i="3"/>
  <c r="M54" i="3" s="1"/>
  <c r="O18" i="3"/>
  <c r="B63" i="3"/>
  <c r="E63" i="3" s="1"/>
  <c r="J48" i="3"/>
  <c r="M48" i="3" s="1"/>
  <c r="K37" i="9"/>
  <c r="Q12" i="2"/>
  <c r="R8" i="2"/>
  <c r="K82" i="2"/>
  <c r="K92" i="2"/>
  <c r="J79" i="2"/>
  <c r="J81" i="2"/>
  <c r="N9" i="2" a="1"/>
  <c r="N9" i="2" s="1"/>
  <c r="J6" i="2"/>
  <c r="N5" i="2" a="1"/>
  <c r="N5" i="2" s="1"/>
  <c r="O6" i="2" a="1"/>
  <c r="O6" i="2" s="1"/>
  <c r="O7" i="2" a="1"/>
  <c r="O7" i="2" s="1"/>
  <c r="M5" i="2" a="1"/>
  <c r="M5" i="2" s="1"/>
  <c r="J7" i="2"/>
  <c r="N6" i="2" a="1"/>
  <c r="N6" i="2" s="1"/>
  <c r="M8" i="2" a="1"/>
  <c r="M8" i="2" s="1"/>
  <c r="M4" i="2" a="1"/>
  <c r="M4" i="2" s="1"/>
  <c r="K8" i="2"/>
  <c r="L8" i="2" s="1"/>
  <c r="O30" i="2" a="1"/>
  <c r="O30" i="2" s="1"/>
  <c r="O8" i="2" a="1"/>
  <c r="O8" i="2" s="1"/>
  <c r="O26" i="2" a="1"/>
  <c r="O26" i="2" s="1"/>
  <c r="N7" i="2" a="1"/>
  <c r="N7" i="2" s="1"/>
  <c r="J87" i="2"/>
  <c r="J22" i="2"/>
  <c r="J24" i="2"/>
  <c r="M25" i="2" a="1"/>
  <c r="M25" i="2" s="1"/>
  <c r="M6" i="2" a="1"/>
  <c r="M6" i="2" s="1"/>
  <c r="K24" i="2"/>
  <c r="N28" i="2" a="1"/>
  <c r="N28" i="2" s="1"/>
  <c r="O28" i="2" a="1"/>
  <c r="O28" i="2" s="1"/>
  <c r="O9" i="2" a="1"/>
  <c r="O9" i="2" s="1"/>
  <c r="N23" i="2" a="1"/>
  <c r="N23" i="2" s="1"/>
  <c r="M10" i="2" a="1"/>
  <c r="M10" i="2" s="1"/>
  <c r="K27" i="2"/>
  <c r="K31" i="2"/>
  <c r="O31" i="2" a="1"/>
  <c r="O31" i="2" s="1"/>
  <c r="O24" i="2" a="1"/>
  <c r="O24" i="2" s="1"/>
  <c r="J4" i="2"/>
  <c r="K4" i="2"/>
  <c r="K5" i="2"/>
  <c r="K9" i="2"/>
  <c r="K21" i="2"/>
  <c r="N26" i="2" a="1"/>
  <c r="N26" i="2" s="1"/>
  <c r="J27" i="2"/>
  <c r="M28" i="2" a="1"/>
  <c r="M28" i="2" s="1"/>
  <c r="J29" i="2"/>
  <c r="N30" i="2" a="1"/>
  <c r="N30" i="2" s="1"/>
  <c r="J31" i="2"/>
  <c r="M32" i="2" a="1"/>
  <c r="M32" i="2" s="1"/>
  <c r="J89" i="2"/>
  <c r="K90" i="2"/>
  <c r="K63" i="3"/>
  <c r="N63" i="3" s="1"/>
  <c r="N22" i="2" a="1"/>
  <c r="N22" i="2" s="1"/>
  <c r="J23" i="2"/>
  <c r="M27" i="2" a="1"/>
  <c r="M27" i="2" s="1"/>
  <c r="M29" i="2" a="1"/>
  <c r="M29" i="2" s="1"/>
  <c r="M31" i="2" a="1"/>
  <c r="M31" i="2" s="1"/>
  <c r="B31" i="3"/>
  <c r="E31" i="3" s="1"/>
  <c r="M9" i="2" a="1"/>
  <c r="M9" i="2" s="1"/>
  <c r="N10" i="2" a="1"/>
  <c r="N10" i="2" s="1"/>
  <c r="M21" i="2" a="1"/>
  <c r="M21" i="2" s="1"/>
  <c r="O23" i="2" a="1"/>
  <c r="O23" i="2" s="1"/>
  <c r="B17" i="1"/>
  <c r="K7" i="2"/>
  <c r="K23" i="2"/>
  <c r="N25" i="2" a="1"/>
  <c r="N25" i="2" s="1"/>
  <c r="J26" i="2"/>
  <c r="N27" i="2" a="1"/>
  <c r="N27" i="2" s="1"/>
  <c r="J28" i="2"/>
  <c r="J30" i="2"/>
  <c r="N31" i="2" a="1"/>
  <c r="N31" i="2" s="1"/>
  <c r="J32" i="2"/>
  <c r="C5" i="4"/>
  <c r="C10" i="4"/>
  <c r="C9" i="4"/>
  <c r="C8" i="4"/>
  <c r="B15" i="4"/>
  <c r="C7" i="4"/>
  <c r="O10" i="2" a="1"/>
  <c r="O10" i="2" s="1"/>
  <c r="O22" i="2" a="1"/>
  <c r="O22" i="2" s="1"/>
  <c r="M24" i="2" a="1"/>
  <c r="M24" i="2" s="1"/>
  <c r="K28" i="2"/>
  <c r="N29" i="2" a="1"/>
  <c r="N29" i="2" s="1"/>
  <c r="K32" i="2"/>
  <c r="J92" i="2"/>
  <c r="K87" i="2"/>
  <c r="J84" i="2"/>
  <c r="K79" i="2"/>
  <c r="K88" i="2"/>
  <c r="J85" i="2"/>
  <c r="K80" i="2"/>
  <c r="J77" i="2"/>
  <c r="K72" i="2"/>
  <c r="J69" i="2"/>
  <c r="K64" i="2"/>
  <c r="J61" i="2"/>
  <c r="K56" i="2"/>
  <c r="J53" i="2"/>
  <c r="K48" i="2"/>
  <c r="J45" i="2"/>
  <c r="K40" i="2"/>
  <c r="K91" i="2"/>
  <c r="J88" i="2"/>
  <c r="K83" i="2"/>
  <c r="J80" i="2"/>
  <c r="K75" i="2"/>
  <c r="J72" i="2"/>
  <c r="K67" i="2"/>
  <c r="J64" i="2"/>
  <c r="K59" i="2"/>
  <c r="J56" i="2"/>
  <c r="K51" i="2"/>
  <c r="J48" i="2"/>
  <c r="K43" i="2"/>
  <c r="J40" i="2"/>
  <c r="J91" i="2"/>
  <c r="K86" i="2"/>
  <c r="J83" i="2"/>
  <c r="K78" i="2"/>
  <c r="J75" i="2"/>
  <c r="K70" i="2"/>
  <c r="J67" i="2"/>
  <c r="K62" i="2"/>
  <c r="J59" i="2"/>
  <c r="K54" i="2"/>
  <c r="J51" i="2"/>
  <c r="K46" i="2"/>
  <c r="J43" i="2"/>
  <c r="K89" i="2"/>
  <c r="J86" i="2"/>
  <c r="K81" i="2"/>
  <c r="J78" i="2"/>
  <c r="K73" i="2"/>
  <c r="J70" i="2"/>
  <c r="K65" i="2"/>
  <c r="J62" i="2"/>
  <c r="K57" i="2"/>
  <c r="J54" i="2"/>
  <c r="K49" i="2"/>
  <c r="J46" i="2"/>
  <c r="K41" i="2"/>
  <c r="K6" i="2"/>
  <c r="K10" i="2"/>
  <c r="K22" i="2"/>
  <c r="O25" i="2" a="1"/>
  <c r="O25" i="2" s="1"/>
  <c r="M26" i="2" a="1"/>
  <c r="M26" i="2" s="1"/>
  <c r="O27" i="2" a="1"/>
  <c r="O27" i="2" s="1"/>
  <c r="O29" i="2" a="1"/>
  <c r="O29" i="2" s="1"/>
  <c r="M30" i="2" a="1"/>
  <c r="M30" i="2" s="1"/>
  <c r="J41" i="2"/>
  <c r="J42" i="2"/>
  <c r="J44" i="2"/>
  <c r="J47" i="2"/>
  <c r="J49" i="2"/>
  <c r="J50" i="2"/>
  <c r="J52" i="2"/>
  <c r="J55" i="2"/>
  <c r="J57" i="2"/>
  <c r="J58" i="2"/>
  <c r="J60" i="2"/>
  <c r="J63" i="2"/>
  <c r="J65" i="2"/>
  <c r="J66" i="2"/>
  <c r="J68" i="2"/>
  <c r="J71" i="2"/>
  <c r="J73" i="2"/>
  <c r="J74" i="2"/>
  <c r="J76" i="2"/>
  <c r="K85" i="2"/>
  <c r="J10" i="2"/>
  <c r="N21" i="2" a="1"/>
  <c r="N21" i="2" s="1"/>
  <c r="O32" i="2" a="1"/>
  <c r="O32" i="2" s="1"/>
  <c r="K29" i="2"/>
  <c r="K25" i="2"/>
  <c r="N32" i="2" a="1"/>
  <c r="N32" i="2" s="1"/>
  <c r="K30" i="2"/>
  <c r="K26" i="2"/>
  <c r="N4" i="2" a="1"/>
  <c r="N4" i="2" s="1"/>
  <c r="J5" i="2"/>
  <c r="O5" i="2" a="1"/>
  <c r="O5" i="2" s="1"/>
  <c r="M7" i="2" a="1"/>
  <c r="M7" i="2" s="1"/>
  <c r="N8" i="2" a="1"/>
  <c r="N8" i="2" s="1"/>
  <c r="J9" i="2"/>
  <c r="J21" i="2"/>
  <c r="O21" i="2" a="1"/>
  <c r="O21" i="2" s="1"/>
  <c r="M23" i="2" a="1"/>
  <c r="M23" i="2" s="1"/>
  <c r="N24" i="2" a="1"/>
  <c r="N24" i="2" s="1"/>
  <c r="J25" i="2"/>
  <c r="K42" i="2"/>
  <c r="K44" i="2"/>
  <c r="K45" i="2"/>
  <c r="K47" i="2"/>
  <c r="K50" i="2"/>
  <c r="K52" i="2"/>
  <c r="K53" i="2"/>
  <c r="K55" i="2"/>
  <c r="K58" i="2"/>
  <c r="K60" i="2"/>
  <c r="K61" i="2"/>
  <c r="K63" i="2"/>
  <c r="K66" i="2"/>
  <c r="K68" i="2"/>
  <c r="K69" i="2"/>
  <c r="K71" i="2"/>
  <c r="K74" i="2"/>
  <c r="K76" i="2"/>
  <c r="K77" i="2"/>
  <c r="K84" i="2"/>
  <c r="J90" i="2"/>
  <c r="D13" i="9" l="1"/>
  <c r="K128" i="3"/>
  <c r="I159" i="3"/>
  <c r="J161" i="3"/>
  <c r="J41" i="10"/>
  <c r="J42" i="10"/>
  <c r="K134" i="3"/>
  <c r="K15" i="10" s="1"/>
  <c r="J15" i="10"/>
  <c r="K145" i="3"/>
  <c r="K26" i="10" s="1"/>
  <c r="I26" i="10"/>
  <c r="K141" i="3"/>
  <c r="K22" i="10" s="1"/>
  <c r="J22" i="10"/>
  <c r="K151" i="3"/>
  <c r="K32" i="10" s="1"/>
  <c r="I32" i="10"/>
  <c r="G42" i="10"/>
  <c r="G41" i="10"/>
  <c r="K140" i="3"/>
  <c r="K21" i="10" s="1"/>
  <c r="K40" i="10" s="1"/>
  <c r="I21" i="10"/>
  <c r="I40" i="10" s="1"/>
  <c r="K156" i="3"/>
  <c r="K37" i="10" s="1"/>
  <c r="I37" i="10"/>
  <c r="I20" i="10"/>
  <c r="K139" i="3"/>
  <c r="K20" i="10" s="1"/>
  <c r="I36" i="10"/>
  <c r="K155" i="3"/>
  <c r="K36" i="10" s="1"/>
  <c r="K146" i="3"/>
  <c r="K27" i="10" s="1"/>
  <c r="I27" i="10"/>
  <c r="K137" i="3"/>
  <c r="K18" i="10" s="1"/>
  <c r="I18" i="10"/>
  <c r="K150" i="3"/>
  <c r="K31" i="10" s="1"/>
  <c r="J31" i="10"/>
  <c r="K144" i="3"/>
  <c r="K25" i="10" s="1"/>
  <c r="I25" i="10"/>
  <c r="I158" i="3"/>
  <c r="I161" i="3"/>
  <c r="K138" i="3"/>
  <c r="K19" i="10" s="1"/>
  <c r="I19" i="10"/>
  <c r="K153" i="3"/>
  <c r="K34" i="10" s="1"/>
  <c r="I34" i="10"/>
  <c r="K136" i="3"/>
  <c r="K17" i="10" s="1"/>
  <c r="I17" i="10"/>
  <c r="K149" i="3"/>
  <c r="K30" i="10" s="1"/>
  <c r="J30" i="10"/>
  <c r="K143" i="3"/>
  <c r="K24" i="10" s="1"/>
  <c r="I24" i="10"/>
  <c r="I160" i="3"/>
  <c r="J159" i="3"/>
  <c r="K159" i="3" s="1"/>
  <c r="B43" i="10"/>
  <c r="N5" i="3"/>
  <c r="O5" i="3" s="1"/>
  <c r="O31" i="3" s="1"/>
  <c r="N12" i="3"/>
  <c r="O12" i="3" s="1"/>
  <c r="J158" i="3"/>
  <c r="K148" i="3"/>
  <c r="K29" i="10" s="1"/>
  <c r="I29" i="10"/>
  <c r="I28" i="10"/>
  <c r="K147" i="3"/>
  <c r="K28" i="10" s="1"/>
  <c r="J160" i="3"/>
  <c r="K154" i="3"/>
  <c r="K35" i="10" s="1"/>
  <c r="I35" i="10"/>
  <c r="K142" i="3"/>
  <c r="K23" i="10" s="1"/>
  <c r="J23" i="10"/>
  <c r="K133" i="3"/>
  <c r="K14" i="10" s="1"/>
  <c r="K43" i="10" s="1"/>
  <c r="J14" i="10"/>
  <c r="J43" i="10" s="1"/>
  <c r="K152" i="3"/>
  <c r="K33" i="10" s="1"/>
  <c r="I33" i="10"/>
  <c r="K135" i="3"/>
  <c r="K16" i="10" s="1"/>
  <c r="I16" i="10"/>
  <c r="J12" i="9"/>
  <c r="C12" i="9"/>
  <c r="K39" i="9"/>
  <c r="K6" i="5"/>
  <c r="K5" i="5"/>
  <c r="K7" i="5"/>
  <c r="K23" i="8"/>
  <c r="K10" i="5" s="1"/>
  <c r="K20" i="8"/>
  <c r="K24" i="8"/>
  <c r="K11" i="5" s="1"/>
  <c r="K22" i="8"/>
  <c r="K9" i="5" s="1"/>
  <c r="Q34" i="2"/>
  <c r="C11" i="9"/>
  <c r="J63" i="3"/>
  <c r="M63" i="3" s="1"/>
  <c r="J13" i="9"/>
  <c r="C13" i="9"/>
  <c r="O84" i="2" a="1"/>
  <c r="O84" i="2" s="1"/>
  <c r="M84" i="2" a="1"/>
  <c r="M84" i="2" s="1"/>
  <c r="L84" i="2"/>
  <c r="N84" i="2" a="1"/>
  <c r="N84" i="2" s="1"/>
  <c r="J34" i="2"/>
  <c r="R21" i="2"/>
  <c r="L21" i="2"/>
  <c r="O85" i="2" a="1"/>
  <c r="O85" i="2" s="1"/>
  <c r="N85" i="2" a="1"/>
  <c r="N85" i="2" s="1"/>
  <c r="L85" i="2"/>
  <c r="M85" i="2" a="1"/>
  <c r="M85" i="2" s="1"/>
  <c r="P85" i="2" s="1"/>
  <c r="M57" i="2" a="1"/>
  <c r="M57" i="2" s="1"/>
  <c r="L57" i="2"/>
  <c r="N57" i="2" a="1"/>
  <c r="N57" i="2" s="1"/>
  <c r="O57" i="2" a="1"/>
  <c r="O57" i="2" s="1"/>
  <c r="L70" i="2"/>
  <c r="O70" i="2" a="1"/>
  <c r="O70" i="2" s="1"/>
  <c r="M70" i="2" a="1"/>
  <c r="M70" i="2" s="1"/>
  <c r="N70" i="2" a="1"/>
  <c r="N70" i="2" s="1"/>
  <c r="O77" i="2" a="1"/>
  <c r="O77" i="2" s="1"/>
  <c r="N77" i="2" a="1"/>
  <c r="N77" i="2" s="1"/>
  <c r="M77" i="2" a="1"/>
  <c r="M77" i="2" s="1"/>
  <c r="L77" i="2"/>
  <c r="O45" i="2" a="1"/>
  <c r="O45" i="2" s="1"/>
  <c r="N45" i="2" a="1"/>
  <c r="N45" i="2" s="1"/>
  <c r="L45" i="2"/>
  <c r="M45" i="2" a="1"/>
  <c r="M45" i="2" s="1"/>
  <c r="P45" i="2" s="1"/>
  <c r="K12" i="2"/>
  <c r="R22" i="2"/>
  <c r="L22" i="2"/>
  <c r="M89" i="2" a="1"/>
  <c r="M89" i="2" s="1"/>
  <c r="L89" i="2"/>
  <c r="O89" i="2" a="1"/>
  <c r="O89" i="2" s="1"/>
  <c r="N89" i="2" a="1"/>
  <c r="N89" i="2" s="1"/>
  <c r="O56" i="2" a="1"/>
  <c r="O56" i="2" s="1"/>
  <c r="N56" i="2" a="1"/>
  <c r="N56" i="2" s="1"/>
  <c r="L56" i="2"/>
  <c r="M56" i="2" a="1"/>
  <c r="M56" i="2" s="1"/>
  <c r="P56" i="2" s="1"/>
  <c r="M88" i="2" a="1"/>
  <c r="M88" i="2" s="1"/>
  <c r="P88" i="2" s="1"/>
  <c r="O88" i="2" a="1"/>
  <c r="O88" i="2" s="1"/>
  <c r="N88" i="2" a="1"/>
  <c r="N88" i="2" s="1"/>
  <c r="L88" i="2"/>
  <c r="R24" i="2"/>
  <c r="L24" i="2"/>
  <c r="R6" i="2"/>
  <c r="L6" i="2"/>
  <c r="O61" i="2" a="1"/>
  <c r="O61" i="2" s="1"/>
  <c r="N61" i="2" a="1"/>
  <c r="N61" i="2" s="1"/>
  <c r="L61" i="2"/>
  <c r="M61" i="2" a="1"/>
  <c r="M61" i="2" s="1"/>
  <c r="L9" i="2"/>
  <c r="J13" i="2"/>
  <c r="R9" i="2"/>
  <c r="L83" i="2"/>
  <c r="O83" i="2" a="1"/>
  <c r="O83" i="2" s="1"/>
  <c r="M83" i="2" a="1"/>
  <c r="M83" i="2" s="1"/>
  <c r="P83" i="2" s="1"/>
  <c r="N83" i="2" a="1"/>
  <c r="N83" i="2" s="1"/>
  <c r="N79" i="2" a="1"/>
  <c r="N79" i="2" s="1"/>
  <c r="M79" i="2" a="1"/>
  <c r="M79" i="2" s="1"/>
  <c r="P79" i="2" s="1"/>
  <c r="L79" i="2"/>
  <c r="O79" i="2" a="1"/>
  <c r="O79" i="2" s="1"/>
  <c r="L26" i="2"/>
  <c r="R26" i="2"/>
  <c r="M76" i="2" a="1"/>
  <c r="M76" i="2" s="1"/>
  <c r="P76" i="2" s="1"/>
  <c r="L76" i="2"/>
  <c r="N76" i="2" a="1"/>
  <c r="N76" i="2" s="1"/>
  <c r="O76" i="2" a="1"/>
  <c r="O76" i="2" s="1"/>
  <c r="M60" i="2" a="1"/>
  <c r="M60" i="2" s="1"/>
  <c r="L60" i="2"/>
  <c r="N60" i="2" a="1"/>
  <c r="N60" i="2" s="1"/>
  <c r="O60" i="2" a="1"/>
  <c r="O60" i="2" s="1"/>
  <c r="M44" i="2" a="1"/>
  <c r="M44" i="2" s="1"/>
  <c r="P44" i="2" s="1"/>
  <c r="L44" i="2"/>
  <c r="N44" i="2" a="1"/>
  <c r="N44" i="2" s="1"/>
  <c r="O44" i="2" a="1"/>
  <c r="O44" i="2" s="1"/>
  <c r="M65" i="2" a="1"/>
  <c r="M65" i="2" s="1"/>
  <c r="L65" i="2"/>
  <c r="O65" i="2" a="1"/>
  <c r="O65" i="2" s="1"/>
  <c r="N65" i="2" a="1"/>
  <c r="N65" i="2" s="1"/>
  <c r="L46" i="2"/>
  <c r="O46" i="2" a="1"/>
  <c r="O46" i="2" s="1"/>
  <c r="M46" i="2" a="1"/>
  <c r="M46" i="2" s="1"/>
  <c r="N46" i="2" a="1"/>
  <c r="N46" i="2" s="1"/>
  <c r="N78" i="2" a="1"/>
  <c r="N78" i="2" s="1"/>
  <c r="L78" i="2"/>
  <c r="O78" i="2" a="1"/>
  <c r="O78" i="2" s="1"/>
  <c r="M78" i="2" a="1"/>
  <c r="M78" i="2" s="1"/>
  <c r="P78" i="2" s="1"/>
  <c r="O64" i="2" a="1"/>
  <c r="O64" i="2" s="1"/>
  <c r="N64" i="2" a="1"/>
  <c r="N64" i="2" s="1"/>
  <c r="L64" i="2"/>
  <c r="M64" i="2" a="1"/>
  <c r="M64" i="2" s="1"/>
  <c r="P64" i="2" s="1"/>
  <c r="R27" i="2"/>
  <c r="L27" i="2"/>
  <c r="J12" i="2"/>
  <c r="R4" i="2"/>
  <c r="L4" i="2"/>
  <c r="N63" i="2" a="1"/>
  <c r="N63" i="2" s="1"/>
  <c r="M63" i="2" a="1"/>
  <c r="M63" i="2" s="1"/>
  <c r="L63" i="2"/>
  <c r="O63" i="2" a="1"/>
  <c r="O63" i="2" s="1"/>
  <c r="R29" i="2"/>
  <c r="L29" i="2"/>
  <c r="L51" i="2"/>
  <c r="O51" i="2" a="1"/>
  <c r="O51" i="2" s="1"/>
  <c r="M51" i="2" a="1"/>
  <c r="M51" i="2" s="1"/>
  <c r="N51" i="2" a="1"/>
  <c r="N51" i="2" s="1"/>
  <c r="N74" i="2" a="1"/>
  <c r="N74" i="2" s="1"/>
  <c r="M74" i="2" a="1"/>
  <c r="M74" i="2" s="1"/>
  <c r="O74" i="2" a="1"/>
  <c r="O74" i="2" s="1"/>
  <c r="L74" i="2"/>
  <c r="N58" i="2" a="1"/>
  <c r="N58" i="2" s="1"/>
  <c r="M58" i="2" a="1"/>
  <c r="M58" i="2" s="1"/>
  <c r="P58" i="2" s="1"/>
  <c r="L58" i="2"/>
  <c r="O58" i="2" a="1"/>
  <c r="O58" i="2" s="1"/>
  <c r="N42" i="2" a="1"/>
  <c r="N42" i="2" s="1"/>
  <c r="M42" i="2" a="1"/>
  <c r="M42" i="2" s="1"/>
  <c r="L42" i="2"/>
  <c r="O42" i="2" a="1"/>
  <c r="O42" i="2" s="1"/>
  <c r="L59" i="2"/>
  <c r="O59" i="2" a="1"/>
  <c r="O59" i="2" s="1"/>
  <c r="M59" i="2" a="1"/>
  <c r="M59" i="2" s="1"/>
  <c r="N59" i="2" a="1"/>
  <c r="N59" i="2" s="1"/>
  <c r="L91" i="2"/>
  <c r="O91" i="2" a="1"/>
  <c r="O91" i="2" s="1"/>
  <c r="M91" i="2" a="1"/>
  <c r="M91" i="2" s="1"/>
  <c r="N91" i="2" a="1"/>
  <c r="N91" i="2" s="1"/>
  <c r="N87" i="2" a="1"/>
  <c r="N87" i="2" s="1"/>
  <c r="M87" i="2" a="1"/>
  <c r="M87" i="2" s="1"/>
  <c r="P87" i="2" s="1"/>
  <c r="O87" i="2" a="1"/>
  <c r="O87" i="2" s="1"/>
  <c r="L87" i="2"/>
  <c r="L90" i="2"/>
  <c r="N90" i="2" a="1"/>
  <c r="N90" i="2" s="1"/>
  <c r="M90" i="2" a="1"/>
  <c r="M90" i="2" s="1"/>
  <c r="O90" i="2" a="1"/>
  <c r="O90" i="2" s="1"/>
  <c r="R7" i="2"/>
  <c r="L7" i="2"/>
  <c r="N47" i="2" a="1"/>
  <c r="N47" i="2" s="1"/>
  <c r="M47" i="2" a="1"/>
  <c r="M47" i="2" s="1"/>
  <c r="L47" i="2"/>
  <c r="O47" i="2" a="1"/>
  <c r="O47" i="2" s="1"/>
  <c r="N71" i="2" a="1"/>
  <c r="N71" i="2" s="1"/>
  <c r="M71" i="2" a="1"/>
  <c r="M71" i="2" s="1"/>
  <c r="O71" i="2" a="1"/>
  <c r="O71" i="2" s="1"/>
  <c r="L71" i="2"/>
  <c r="N55" i="2" a="1"/>
  <c r="N55" i="2" s="1"/>
  <c r="M55" i="2" a="1"/>
  <c r="M55" i="2" s="1"/>
  <c r="L55" i="2"/>
  <c r="O55" i="2" a="1"/>
  <c r="O55" i="2" s="1"/>
  <c r="R25" i="2"/>
  <c r="L25" i="2"/>
  <c r="M41" i="2" a="1"/>
  <c r="M41" i="2" s="1"/>
  <c r="P41" i="2" s="1"/>
  <c r="L41" i="2"/>
  <c r="N41" i="2" a="1"/>
  <c r="N41" i="2" s="1"/>
  <c r="O41" i="2" a="1"/>
  <c r="O41" i="2" s="1"/>
  <c r="M73" i="2" a="1"/>
  <c r="M73" i="2" s="1"/>
  <c r="L73" i="2"/>
  <c r="N73" i="2" a="1"/>
  <c r="N73" i="2" s="1"/>
  <c r="O73" i="2" a="1"/>
  <c r="O73" i="2" s="1"/>
  <c r="L54" i="2"/>
  <c r="O54" i="2" a="1"/>
  <c r="O54" i="2" s="1"/>
  <c r="M54" i="2" a="1"/>
  <c r="M54" i="2" s="1"/>
  <c r="N54" i="2" a="1"/>
  <c r="N54" i="2" s="1"/>
  <c r="N86" i="2" a="1"/>
  <c r="N86" i="2" s="1"/>
  <c r="L86" i="2"/>
  <c r="O86" i="2" a="1"/>
  <c r="O86" i="2" s="1"/>
  <c r="M86" i="2" a="1"/>
  <c r="M86" i="2" s="1"/>
  <c r="O40" i="2" a="1"/>
  <c r="O40" i="2" s="1"/>
  <c r="N40" i="2" a="1"/>
  <c r="N40" i="2" s="1"/>
  <c r="K94" i="2"/>
  <c r="L40" i="2"/>
  <c r="M40" i="2" a="1"/>
  <c r="M40" i="2" s="1"/>
  <c r="P40" i="2" s="1"/>
  <c r="O72" i="2" a="1"/>
  <c r="O72" i="2" s="1"/>
  <c r="N72" i="2" a="1"/>
  <c r="N72" i="2" s="1"/>
  <c r="L72" i="2"/>
  <c r="M72" i="2" a="1"/>
  <c r="M72" i="2" s="1"/>
  <c r="P72" i="2" s="1"/>
  <c r="L32" i="2"/>
  <c r="R32" i="2"/>
  <c r="K34" i="2"/>
  <c r="O92" i="2" a="1"/>
  <c r="O92" i="2" s="1"/>
  <c r="M92" i="2" a="1"/>
  <c r="M92" i="2" s="1"/>
  <c r="L92" i="2"/>
  <c r="N92" i="2" a="1"/>
  <c r="N92" i="2" s="1"/>
  <c r="O69" i="2" a="1"/>
  <c r="O69" i="2" s="1"/>
  <c r="N69" i="2" a="1"/>
  <c r="N69" i="2" s="1"/>
  <c r="M69" i="2" a="1"/>
  <c r="M69" i="2" s="1"/>
  <c r="L69" i="2"/>
  <c r="O53" i="2" a="1"/>
  <c r="O53" i="2" s="1"/>
  <c r="N53" i="2" a="1"/>
  <c r="N53" i="2" s="1"/>
  <c r="L53" i="2"/>
  <c r="M53" i="2" a="1"/>
  <c r="M53" i="2" s="1"/>
  <c r="P53" i="2" s="1"/>
  <c r="L5" i="2"/>
  <c r="R5" i="2"/>
  <c r="L67" i="2"/>
  <c r="O67" i="2" a="1"/>
  <c r="O67" i="2" s="1"/>
  <c r="M67" i="2" a="1"/>
  <c r="M67" i="2" s="1"/>
  <c r="N67" i="2" a="1"/>
  <c r="N67" i="2" s="1"/>
  <c r="K13" i="2"/>
  <c r="L82" i="2"/>
  <c r="N82" i="2" a="1"/>
  <c r="N82" i="2" s="1"/>
  <c r="M82" i="2" a="1"/>
  <c r="M82" i="2" s="1"/>
  <c r="P82" i="2" s="1"/>
  <c r="O82" i="2" a="1"/>
  <c r="O82" i="2" s="1"/>
  <c r="M68" i="2" a="1"/>
  <c r="M68" i="2" s="1"/>
  <c r="L68" i="2"/>
  <c r="O68" i="2" a="1"/>
  <c r="O68" i="2" s="1"/>
  <c r="N68" i="2" a="1"/>
  <c r="N68" i="2" s="1"/>
  <c r="M52" i="2" a="1"/>
  <c r="M52" i="2" s="1"/>
  <c r="L52" i="2"/>
  <c r="N52" i="2" a="1"/>
  <c r="N52" i="2" s="1"/>
  <c r="O52" i="2" a="1"/>
  <c r="O52" i="2" s="1"/>
  <c r="R10" i="2"/>
  <c r="L10" i="2"/>
  <c r="M49" i="2" a="1"/>
  <c r="M49" i="2" s="1"/>
  <c r="L49" i="2"/>
  <c r="N49" i="2" a="1"/>
  <c r="N49" i="2" s="1"/>
  <c r="O49" i="2" a="1"/>
  <c r="O49" i="2" s="1"/>
  <c r="M81" i="2" a="1"/>
  <c r="M81" i="2" s="1"/>
  <c r="P81" i="2" s="1"/>
  <c r="L81" i="2"/>
  <c r="O81" i="2" a="1"/>
  <c r="O81" i="2" s="1"/>
  <c r="N81" i="2" a="1"/>
  <c r="N81" i="2" s="1"/>
  <c r="L62" i="2"/>
  <c r="O62" i="2" a="1"/>
  <c r="O62" i="2" s="1"/>
  <c r="M62" i="2" a="1"/>
  <c r="M62" i="2" s="1"/>
  <c r="N62" i="2" a="1"/>
  <c r="N62" i="2" s="1"/>
  <c r="J94" i="2"/>
  <c r="O48" i="2" a="1"/>
  <c r="O48" i="2" s="1"/>
  <c r="N48" i="2" a="1"/>
  <c r="N48" i="2" s="1"/>
  <c r="L48" i="2"/>
  <c r="M48" i="2" a="1"/>
  <c r="M48" i="2" s="1"/>
  <c r="M80" i="2" a="1"/>
  <c r="M80" i="2" s="1"/>
  <c r="O80" i="2" a="1"/>
  <c r="O80" i="2" s="1"/>
  <c r="N80" i="2" a="1"/>
  <c r="N80" i="2" s="1"/>
  <c r="L80" i="2"/>
  <c r="L30" i="2"/>
  <c r="R30" i="2"/>
  <c r="R31" i="2"/>
  <c r="L31" i="2"/>
  <c r="N66" i="2" a="1"/>
  <c r="N66" i="2" s="1"/>
  <c r="M66" i="2" a="1"/>
  <c r="M66" i="2" s="1"/>
  <c r="L66" i="2"/>
  <c r="O66" i="2" a="1"/>
  <c r="O66" i="2" s="1"/>
  <c r="N50" i="2" a="1"/>
  <c r="N50" i="2" s="1"/>
  <c r="M50" i="2" a="1"/>
  <c r="M50" i="2" s="1"/>
  <c r="L50" i="2"/>
  <c r="O50" i="2" a="1"/>
  <c r="O50" i="2" s="1"/>
  <c r="L43" i="2"/>
  <c r="O43" i="2" a="1"/>
  <c r="O43" i="2" s="1"/>
  <c r="M43" i="2" a="1"/>
  <c r="M43" i="2" s="1"/>
  <c r="P43" i="2" s="1"/>
  <c r="N43" i="2" a="1"/>
  <c r="N43" i="2" s="1"/>
  <c r="L75" i="2"/>
  <c r="O75" i="2" a="1"/>
  <c r="O75" i="2" s="1"/>
  <c r="N75" i="2" a="1"/>
  <c r="N75" i="2" s="1"/>
  <c r="M75" i="2" a="1"/>
  <c r="M75" i="2" s="1"/>
  <c r="L28" i="2"/>
  <c r="R28" i="2"/>
  <c r="R23" i="2"/>
  <c r="L23" i="2"/>
  <c r="P62" i="2" l="1"/>
  <c r="P86" i="2"/>
  <c r="P90" i="2"/>
  <c r="P91" i="2"/>
  <c r="P48" i="2"/>
  <c r="P73" i="2"/>
  <c r="P69" i="2"/>
  <c r="K161" i="3"/>
  <c r="K158" i="3"/>
  <c r="N31" i="3"/>
  <c r="K41" i="10"/>
  <c r="K42" i="10"/>
  <c r="K160" i="3"/>
  <c r="I41" i="10"/>
  <c r="I42" i="10"/>
  <c r="R12" i="2"/>
  <c r="P89" i="2"/>
  <c r="P71" i="2"/>
  <c r="J14" i="2"/>
  <c r="L12" i="2"/>
  <c r="P77" i="2"/>
  <c r="R34" i="2"/>
  <c r="P66" i="2"/>
  <c r="P80" i="2"/>
  <c r="P49" i="2"/>
  <c r="P92" i="2"/>
  <c r="P42" i="2"/>
  <c r="P74" i="2"/>
  <c r="P65" i="2"/>
  <c r="P60" i="2"/>
  <c r="L13" i="2"/>
  <c r="K14" i="2"/>
  <c r="P57" i="2"/>
  <c r="P52" i="2"/>
  <c r="P67" i="2"/>
  <c r="P75" i="2"/>
  <c r="P50" i="2"/>
  <c r="P68" i="2"/>
  <c r="P55" i="2"/>
  <c r="P47" i="2"/>
  <c r="P63" i="2"/>
  <c r="P46" i="2"/>
  <c r="P61" i="2"/>
  <c r="P70" i="2"/>
  <c r="P84" i="2"/>
  <c r="P54" i="2"/>
  <c r="P59" i="2"/>
  <c r="P51" i="2"/>
  <c r="L14" i="2" l="1"/>
</calcChain>
</file>

<file path=xl/sharedStrings.xml><?xml version="1.0" encoding="utf-8"?>
<sst xmlns="http://schemas.openxmlformats.org/spreadsheetml/2006/main" count="729" uniqueCount="266">
  <si>
    <t>Data of the count</t>
  </si>
  <si>
    <t>Section details</t>
  </si>
  <si>
    <t>Period</t>
  </si>
  <si>
    <t>Title</t>
  </si>
  <si>
    <t>Sensor type</t>
  </si>
  <si>
    <t>Model</t>
  </si>
  <si>
    <t>Class</t>
  </si>
  <si>
    <t>Count type</t>
  </si>
  <si>
    <t>Special period</t>
  </si>
  <si>
    <t>Place</t>
  </si>
  <si>
    <t>Remarks</t>
  </si>
  <si>
    <t>Direction 1</t>
  </si>
  <si>
    <t>Direction 2</t>
  </si>
  <si>
    <t>année</t>
  </si>
  <si>
    <t>1er jour</t>
  </si>
  <si>
    <t>dernier jour</t>
  </si>
  <si>
    <t>Data day by day</t>
  </si>
  <si>
    <t>analyse selon les jours de la semaine</t>
  </si>
  <si>
    <t>Day</t>
  </si>
  <si>
    <t># Passages</t>
  </si>
  <si>
    <t>Semaine</t>
  </si>
  <si>
    <t>Mois</t>
  </si>
  <si>
    <t>Jours_sem</t>
  </si>
  <si>
    <t>Total</t>
  </si>
  <si>
    <t>NB</t>
  </si>
  <si>
    <t>Moyenne</t>
  </si>
  <si>
    <t>Ecart-Type</t>
  </si>
  <si>
    <t>min</t>
  </si>
  <si>
    <t>MAX</t>
  </si>
  <si>
    <t>data_week</t>
  </si>
  <si>
    <t>Diff</t>
  </si>
  <si>
    <t>Lundi</t>
  </si>
  <si>
    <t>Mardi</t>
  </si>
  <si>
    <t>Mercredi</t>
  </si>
  <si>
    <t>Jeudi</t>
  </si>
  <si>
    <t>Vendredi</t>
  </si>
  <si>
    <t>Samedi</t>
  </si>
  <si>
    <t>Dimanche</t>
  </si>
  <si>
    <t>total WE</t>
  </si>
  <si>
    <t>total Jours Ouvrés</t>
  </si>
  <si>
    <t>analyse selon les mois de l'année</t>
  </si>
  <si>
    <t>AN_TE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</si>
  <si>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</si>
  <si>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</si>
  <si>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</si>
  <si>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</si>
  <si>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</si>
  <si>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</si>
  <si>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</si>
  <si>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</si>
  <si>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</si>
  <si>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</si>
  <si>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</si>
  <si>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</si>
  <si>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analyse selon les semaines entières de l'année</t>
  </si>
  <si>
    <t>et/M</t>
  </si>
  <si>
    <t>total</t>
  </si>
  <si>
    <t>Data by hour</t>
  </si>
  <si>
    <t>Hole Week</t>
  </si>
  <si>
    <t>Hour</t>
  </si>
  <si>
    <t>Section</t>
  </si>
  <si>
    <t>Dir1</t>
  </si>
  <si>
    <t>Dir2</t>
  </si>
  <si>
    <t>Weekends only</t>
  </si>
  <si>
    <t>Lundi-vendredi</t>
  </si>
  <si>
    <t>Data day of the week</t>
  </si>
  <si>
    <t>TJM</t>
  </si>
  <si>
    <t>TJM moyen</t>
  </si>
  <si>
    <t>MD – velos</t>
  </si>
  <si>
    <t>MD – autres</t>
  </si>
  <si>
    <t>Dir 2</t>
  </si>
  <si>
    <t xml:space="preserve">TJMO   Jours ouvrables </t>
  </si>
  <si>
    <t>Horaire</t>
  </si>
  <si>
    <t>lun.</t>
  </si>
  <si>
    <t>mar.</t>
  </si>
  <si>
    <t>mer.</t>
  </si>
  <si>
    <t>jeu.</t>
  </si>
  <si>
    <t>ven.</t>
  </si>
  <si>
    <t>sam.</t>
  </si>
  <si>
    <t>dim.</t>
  </si>
  <si>
    <t>0000-0100</t>
  </si>
  <si>
    <t>0100-0200</t>
  </si>
  <si>
    <t>0200-0300</t>
  </si>
  <si>
    <t>0300-0400</t>
  </si>
  <si>
    <t>0400-0500</t>
  </si>
  <si>
    <t>0500-0600</t>
  </si>
  <si>
    <t>0600-0700</t>
  </si>
  <si>
    <t>0700-0800</t>
  </si>
  <si>
    <t>0800-0900</t>
  </si>
  <si>
    <t>0900-1000</t>
  </si>
  <si>
    <t>1000-1100</t>
  </si>
  <si>
    <t>1100-1200</t>
  </si>
  <si>
    <t>1200-1300</t>
  </si>
  <si>
    <t>1300-1400</t>
  </si>
  <si>
    <t>1400-1500</t>
  </si>
  <si>
    <t>1500-1600</t>
  </si>
  <si>
    <t>1600-1700</t>
  </si>
  <si>
    <t>1700-1800</t>
  </si>
  <si>
    <t>1800-1900</t>
  </si>
  <si>
    <t>1900-2000</t>
  </si>
  <si>
    <t>2000-2100</t>
  </si>
  <si>
    <t>2100-2200</t>
  </si>
  <si>
    <t>2200-2300</t>
  </si>
  <si>
    <t>2300-2400</t>
  </si>
  <si>
    <t>Temporalité</t>
  </si>
  <si>
    <t>Nombre annuel de passages</t>
  </si>
  <si>
    <t>Nombre de passages le jour le plus chargé de l'année</t>
  </si>
  <si>
    <t>Nombre de passages le mois le plus chargé de l'année</t>
  </si>
  <si>
    <t>Nombre de passages le mois le moins chargé de l'année</t>
  </si>
  <si>
    <t>VELO</t>
  </si>
  <si>
    <t>MONO</t>
  </si>
  <si>
    <t>SHORT</t>
  </si>
  <si>
    <t>SPECIAL</t>
  </si>
  <si>
    <t>MULTI</t>
  </si>
  <si>
    <t>trash</t>
  </si>
  <si>
    <t>velo</t>
  </si>
  <si>
    <t>mono</t>
  </si>
  <si>
    <t>short</t>
  </si>
  <si>
    <t>special</t>
  </si>
  <si>
    <t>velo-remorque</t>
  </si>
  <si>
    <t>Non MD !</t>
  </si>
  <si>
    <t>Inconnu</t>
  </si>
  <si>
    <t>Piéton</t>
  </si>
  <si>
    <t>Voiture</t>
  </si>
  <si>
    <t>total MD</t>
  </si>
  <si>
    <t>autres MD</t>
  </si>
  <si>
    <t>Direction 1 :</t>
  </si>
  <si>
    <t>Direction 2 :</t>
  </si>
  <si>
    <t>Tous vehicules</t>
  </si>
  <si>
    <t>% - autres</t>
  </si>
  <si>
    <t>Traffic journalier moyen des vélos (classe 1)</t>
  </si>
  <si>
    <t>Traffic journalier moyen des vélos (classe 1) les jours ouvrables</t>
  </si>
  <si>
    <t>Traffic journalier moyen des vélos (classe 1) les week-ends</t>
  </si>
  <si>
    <t>Valeurs TJM et analyse temporelle</t>
  </si>
  <si>
    <t>totaux</t>
  </si>
  <si>
    <t>0700-1900</t>
  </si>
  <si>
    <t>0600-2200</t>
  </si>
  <si>
    <t>0600-0000</t>
  </si>
  <si>
    <t>0000-0000</t>
  </si>
  <si>
    <t>moyenne mensuelle</t>
  </si>
  <si>
    <t>janvier</t>
  </si>
  <si>
    <t>fevrier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</si>
  <si>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</si>
  <si>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</si>
  <si>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</si>
  <si>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</si>
  <si>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</si>
  <si>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</si>
  <si>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</si>
  <si>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</si>
  <si>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</si>
  <si>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</si>
  <si>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Trafic journalier sur l'année</t>
  </si>
  <si>
    <t>Volumes de trafic par direction les jours ouvrables</t>
  </si>
  <si>
    <t>Courbe de variation des jours ouvrables</t>
  </si>
  <si>
    <t>Variation hebdomadaire du trafic</t>
  </si>
  <si>
    <t>Volumes de trafic par direction les week-ends</t>
  </si>
  <si>
    <t>Courbe de variation des week-ends</t>
  </si>
  <si>
    <t>Categorisation des vehicules MD</t>
  </si>
  <si>
    <t>Class 1</t>
  </si>
  <si>
    <t>cycle</t>
  </si>
  <si>
    <t>VTT</t>
  </si>
  <si>
    <t>Class 2</t>
  </si>
  <si>
    <t>Hoverboard</t>
  </si>
  <si>
    <t>Segway</t>
  </si>
  <si>
    <t>Class 3</t>
  </si>
  <si>
    <t>Trotinette</t>
  </si>
  <si>
    <t>Skate</t>
  </si>
  <si>
    <t>Class 4</t>
  </si>
  <si>
    <t>Tandem</t>
  </si>
  <si>
    <t>velo-Cargo</t>
  </si>
  <si>
    <t>Class 5</t>
  </si>
  <si>
    <t>multi-axe</t>
  </si>
  <si>
    <t>velo + essieu junior</t>
  </si>
  <si>
    <t>Designation</t>
  </si>
  <si>
    <t>Empattement</t>
  </si>
  <si>
    <t>Axes</t>
  </si>
  <si>
    <t>Longueur</t>
  </si>
  <si>
    <t>96-103</t>
  </si>
  <si>
    <t>176-183</t>
  </si>
  <si>
    <t>velo-Handi</t>
  </si>
  <si>
    <t>115-130</t>
  </si>
  <si>
    <t>150-170</t>
  </si>
  <si>
    <t>117-124</t>
  </si>
  <si>
    <t>189-193</t>
  </si>
  <si>
    <t>0-5</t>
  </si>
  <si>
    <t>Giro_roue</t>
  </si>
  <si>
    <t>GiroPodo-Segway</t>
  </si>
  <si>
    <t>Monocycle</t>
  </si>
  <si>
    <t>Skate L</t>
  </si>
  <si>
    <t>40-55</t>
  </si>
  <si>
    <t>71-79</t>
  </si>
  <si>
    <t>Skate XL</t>
  </si>
  <si>
    <t>50-65</t>
  </si>
  <si>
    <t>80-88</t>
  </si>
  <si>
    <t>70-80</t>
  </si>
  <si>
    <t>85-90</t>
  </si>
  <si>
    <t>Skate XXL</t>
  </si>
  <si>
    <t>75-90</t>
  </si>
  <si>
    <t>100-117</t>
  </si>
  <si>
    <t>Trotinette XL</t>
  </si>
  <si>
    <t>85-95</t>
  </si>
  <si>
    <t>100-110</t>
  </si>
  <si>
    <t>velo-horizontal</t>
  </si>
  <si>
    <t>120-160</t>
  </si>
  <si>
    <t>180-220</t>
  </si>
  <si>
    <t>Triporteur</t>
  </si>
  <si>
    <t>160-185</t>
  </si>
  <si>
    <t>205-217</t>
  </si>
  <si>
    <t>175-205</t>
  </si>
  <si>
    <t>225-255</t>
  </si>
  <si>
    <t>179-187</t>
  </si>
  <si>
    <t>249-257</t>
  </si>
  <si>
    <t>115 + 100</t>
  </si>
  <si>
    <t>290-330</t>
  </si>
  <si>
    <t>21.03 – 20.06 : Printemps</t>
  </si>
  <si>
    <t>21.06 – 20.09 : Eté</t>
  </si>
  <si>
    <t>21.09 – 20.12 : Automne</t>
  </si>
  <si>
    <t>21.12 – 20.03 : Hiver</t>
  </si>
  <si>
    <t>Statistiques</t>
  </si>
  <si>
    <t>Nombre de passages le jour le moins chargé de l'année</t>
  </si>
  <si>
    <t>%</t>
  </si>
  <si>
    <t xml:space="preserve">TJM     Journalier moyen </t>
  </si>
  <si>
    <t xml:space="preserve">TJMw             Week-End </t>
  </si>
  <si>
    <t>Week-end</t>
  </si>
  <si>
    <t>Passages saisonniers pour chaque catégories</t>
  </si>
  <si>
    <t>Passages mensuels pour chaque jours de semaine</t>
  </si>
  <si>
    <t>Jours ouvrables</t>
  </si>
  <si>
    <t>MD sans vélo</t>
  </si>
  <si>
    <t>Categories</t>
  </si>
  <si>
    <t>Dir 1</t>
  </si>
  <si>
    <t>Data_category</t>
  </si>
  <si>
    <t>lu-ve</t>
  </si>
  <si>
    <t>sa-di</t>
  </si>
  <si>
    <t>TJM mensuels pour chaque jours de semaine</t>
  </si>
  <si>
    <t>TJM généraux</t>
  </si>
  <si>
    <t>total velo</t>
  </si>
  <si>
    <t xml:space="preserve">TJMO Jours ouvrables </t>
  </si>
  <si>
    <t>TJMw Week-End</t>
  </si>
  <si>
    <t xml:space="preserve">TJM Journalier moyen </t>
  </si>
  <si>
    <t>TJM MD</t>
  </si>
  <si>
    <t>TJM velo</t>
  </si>
  <si>
    <t>TJM autresMD</t>
  </si>
  <si>
    <t xml:space="preserve">TJM    Journalier moyen </t>
  </si>
  <si>
    <t>Courbe de variation de la semaine complète</t>
  </si>
  <si>
    <t>Nombre de passages l'heure la plus chargée d'un jour ouvrable de l'année</t>
  </si>
  <si>
    <t>Nombre de passages l'heure la plus chargée d'un week-end de l'année</t>
  </si>
  <si>
    <t>lun - ven</t>
  </si>
  <si>
    <t>moyennes</t>
  </si>
  <si>
    <t>Jour moyen</t>
  </si>
  <si>
    <t xml:space="preserve">TJMw            Week-end </t>
  </si>
  <si>
    <t>Nombre mensuels de jours de semaine comptés</t>
  </si>
  <si>
    <t>Nombre de jours comptés</t>
  </si>
  <si>
    <t>Heure la plus chargée de l'année d'un jour ouvrable</t>
  </si>
  <si>
    <t>Heure la plus chargée de l'année d'un week-end</t>
  </si>
  <si>
    <t>Catégories</t>
  </si>
  <si>
    <t>TJM saisonniers pour chaque catégories</t>
  </si>
  <si>
    <t>Saison</t>
  </si>
  <si>
    <t>analyse selon les saisons</t>
  </si>
  <si>
    <t>printemps</t>
  </si>
  <si>
    <t>été</t>
  </si>
  <si>
    <t>automne</t>
  </si>
  <si>
    <t>hiver</t>
  </si>
  <si>
    <t>total autres MD</t>
  </si>
  <si>
    <t xml:space="preserve">total MD
 </t>
  </si>
  <si>
    <t>vélo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</si>
</sst>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dd/mm/yy"/>
    <numFmt numFmtId="166" formatCode="0.0%"/>
    <numFmt numFmtId="167" formatCode="yyyy\-mm\-dd"/>
    <numFmt numFmtId="168" formatCode="yyyy\-mm\-dd\ hh:mm"/>
    <numFmt numFmtId="169" formatCode="mmmm"/>
  </numFmts>
  <fonts count="13" x14ac:knownFonts="1">
    <font>
      <sz val="10"/>
      <name val="Arial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b/>
      <sz val="9"/>
      <name val="Arial"/>
      <family val="2"/>
      <charset val="1"/>
    </font>
    <font>
      <b/>
      <sz val="13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59987182226020086"/>
        <bgColor rgb="FFF4B183"/>
      </patternFill>
    </fill>
    <fill>
      <patternFill patternType="solid">
        <fgColor rgb="FFCCFFCC"/>
        <bgColor rgb="FFC6EFCE"/>
      </patternFill>
    </fill>
    <fill>
      <patternFill patternType="solid">
        <fgColor rgb="FFC0C0C0"/>
        <bgColor rgb="FFCCCCCC"/>
      </patternFill>
    </fill>
    <fill>
      <patternFill patternType="solid">
        <fgColor rgb="FFCCCCCC"/>
        <bgColor rgb="FFC0C0C0"/>
      </patternFill>
    </fill>
    <fill>
      <patternFill patternType="solid">
        <fgColor rgb="FF729FCF"/>
        <bgColor rgb="FF5B9BD5"/>
      </patternFill>
    </fill>
    <fill>
      <patternFill patternType="solid">
        <fgColor theme="8" tint="0.59987182226020086"/>
        <bgColor rgb="FFB4C6E7"/>
      </patternFill>
    </fill>
    <fill>
      <patternFill patternType="solid">
        <fgColor rgb="FFF4B084"/>
        <bgColor rgb="FFF4B183"/>
      </patternFill>
    </fill>
    <fill>
      <patternFill patternType="solid">
        <fgColor theme="5" tint="0.39988402966399123"/>
        <bgColor rgb="FFF4B084"/>
      </patternFill>
    </fill>
    <fill>
      <patternFill patternType="solid">
        <fgColor theme="7" tint="0.39988402966399123"/>
        <bgColor rgb="FFFFD320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rgb="FF579D1C"/>
      </patternFill>
    </fill>
    <fill>
      <patternFill patternType="solid">
        <fgColor rgb="FFCCFF33"/>
        <bgColor rgb="FFFFD966"/>
      </patternFill>
    </fill>
    <fill>
      <patternFill patternType="solid">
        <fgColor rgb="FFFF6600"/>
        <bgColor rgb="FFF4B084"/>
      </patternFill>
    </fill>
  </fills>
  <borders count="3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</borders>
  <cellStyleXfs count="6">
    <xf numFmtId="0" fontId="0" fillId="0" borderId="0"/>
    <xf numFmtId="9" fontId="1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3">
    <xf numFmtId="0" fontId="0" fillId="0" borderId="0" xfId="0"/>
    <xf numFmtId="0" fontId="1" fillId="0" borderId="0" xfId="0" applyFont="1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3" borderId="0" xfId="0" applyFill="1"/>
    <xf numFmtId="0" fontId="0" fillId="0" borderId="0" xfId="0" applyFont="1" applyAlignment="1">
      <alignment horizontal="right"/>
    </xf>
    <xf numFmtId="9" fontId="0" fillId="0" borderId="0" xfId="1" applyFont="1"/>
    <xf numFmtId="10" fontId="0" fillId="0" borderId="0" xfId="1" applyNumberFormat="1" applyFont="1"/>
    <xf numFmtId="0" fontId="0" fillId="0" borderId="0" xfId="0" applyFont="1" applyAlignment="1">
      <alignment horizontal="center"/>
    </xf>
    <xf numFmtId="0" fontId="2" fillId="0" borderId="0" xfId="0" applyFont="1"/>
    <xf numFmtId="0" fontId="2" fillId="4" borderId="4" xfId="0" applyFont="1" applyFill="1" applyBorder="1" applyAlignment="1">
      <alignment horizontal="right" vertical="center"/>
    </xf>
    <xf numFmtId="0" fontId="2" fillId="5" borderId="6" xfId="0" applyFont="1" applyFill="1" applyBorder="1" applyAlignment="1">
      <alignment horizontal="right" vertical="center"/>
    </xf>
    <xf numFmtId="0" fontId="0" fillId="0" borderId="8" xfId="0" applyFont="1" applyBorder="1"/>
    <xf numFmtId="0" fontId="5" fillId="0" borderId="0" xfId="0" applyFont="1"/>
    <xf numFmtId="166" fontId="0" fillId="0" borderId="0" xfId="0" applyNumberFormat="1"/>
    <xf numFmtId="166" fontId="3" fillId="0" borderId="0" xfId="0" applyNumberFormat="1" applyFont="1" applyAlignment="1">
      <alignment horizontal="right"/>
    </xf>
    <xf numFmtId="0" fontId="3" fillId="0" borderId="0" xfId="0" applyFont="1"/>
    <xf numFmtId="0" fontId="6" fillId="0" borderId="0" xfId="0" applyFont="1" applyAlignment="1">
      <alignment horizontal="center"/>
    </xf>
    <xf numFmtId="166" fontId="0" fillId="0" borderId="0" xfId="0" applyNumberFormat="1" applyAlignment="1">
      <alignment horizontal="right"/>
    </xf>
    <xf numFmtId="0" fontId="7" fillId="0" borderId="0" xfId="0" applyFont="1"/>
    <xf numFmtId="49" fontId="7" fillId="0" borderId="0" xfId="0" applyNumberFormat="1" applyFont="1"/>
    <xf numFmtId="0" fontId="8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1" fontId="7" fillId="4" borderId="4" xfId="0" applyNumberFormat="1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166" fontId="3" fillId="4" borderId="1" xfId="0" applyNumberFormat="1" applyFont="1" applyFill="1" applyBorder="1" applyAlignment="1">
      <alignment horizontal="center" vertical="center"/>
    </xf>
    <xf numFmtId="166" fontId="3" fillId="4" borderId="5" xfId="0" applyNumberFormat="1" applyFont="1" applyFill="1" applyBorder="1" applyAlignment="1">
      <alignment horizontal="center" vertical="center"/>
    </xf>
    <xf numFmtId="1" fontId="7" fillId="5" borderId="6" xfId="0" applyNumberFormat="1" applyFont="1" applyFill="1" applyBorder="1" applyAlignment="1">
      <alignment horizontal="center" vertical="center"/>
    </xf>
    <xf numFmtId="1" fontId="3" fillId="5" borderId="3" xfId="0" applyNumberFormat="1" applyFont="1" applyFill="1" applyBorder="1" applyAlignment="1">
      <alignment horizontal="center" vertical="center"/>
    </xf>
    <xf numFmtId="166" fontId="3" fillId="5" borderId="3" xfId="0" applyNumberFormat="1" applyFont="1" applyFill="1" applyBorder="1" applyAlignment="1">
      <alignment horizontal="center" vertical="center"/>
    </xf>
    <xf numFmtId="166" fontId="3" fillId="5" borderId="7" xfId="0" applyNumberFormat="1" applyFont="1" applyFill="1" applyBorder="1" applyAlignment="1">
      <alignment horizontal="center" vertical="center"/>
    </xf>
    <xf numFmtId="0" fontId="0" fillId="0" borderId="9" xfId="0" applyBorder="1"/>
    <xf numFmtId="1" fontId="0" fillId="0" borderId="9" xfId="0" applyNumberFormat="1" applyBorder="1"/>
    <xf numFmtId="0" fontId="9" fillId="0" borderId="0" xfId="0" applyFont="1" applyAlignment="1">
      <alignment horizontal="center"/>
    </xf>
    <xf numFmtId="0" fontId="9" fillId="0" borderId="0" xfId="0" applyFont="1"/>
    <xf numFmtId="164" fontId="0" fillId="0" borderId="8" xfId="0" applyNumberFormat="1" applyBorder="1"/>
    <xf numFmtId="0" fontId="0" fillId="0" borderId="1" xfId="0" applyFont="1" applyBorder="1"/>
    <xf numFmtId="0" fontId="0" fillId="0" borderId="3" xfId="0" applyFont="1" applyBorder="1"/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/>
    <xf numFmtId="0" fontId="1" fillId="0" borderId="8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17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9" fillId="8" borderId="16" xfId="0" applyFont="1" applyFill="1" applyBorder="1"/>
    <xf numFmtId="0" fontId="9" fillId="9" borderId="16" xfId="0" applyFont="1" applyFill="1" applyBorder="1"/>
    <xf numFmtId="0" fontId="9" fillId="10" borderId="16" xfId="0" applyFont="1" applyFill="1" applyBorder="1"/>
    <xf numFmtId="0" fontId="9" fillId="11" borderId="16" xfId="0" applyFont="1" applyFill="1" applyBorder="1"/>
    <xf numFmtId="0" fontId="0" fillId="0" borderId="19" xfId="0" applyFont="1" applyBorder="1" applyAlignment="1">
      <alignment horizontal="left"/>
    </xf>
    <xf numFmtId="0" fontId="0" fillId="0" borderId="19" xfId="0" applyBorder="1" applyAlignment="1">
      <alignment horizontal="center"/>
    </xf>
    <xf numFmtId="0" fontId="0" fillId="0" borderId="20" xfId="0" applyFont="1" applyBorder="1" applyAlignment="1">
      <alignment horizontal="left"/>
    </xf>
    <xf numFmtId="0" fontId="0" fillId="0" borderId="0" xfId="0" applyBorder="1"/>
    <xf numFmtId="0" fontId="2" fillId="0" borderId="0" xfId="0" applyFont="1" applyFill="1" applyBorder="1" applyAlignment="1">
      <alignment horizontal="right" vertical="center"/>
    </xf>
    <xf numFmtId="0" fontId="0" fillId="0" borderId="0" xfId="0" applyFill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165" fontId="4" fillId="7" borderId="0" xfId="0" applyNumberFormat="1" applyFont="1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4" fillId="7" borderId="0" xfId="0" applyFont="1" applyFill="1" applyBorder="1" applyAlignment="1">
      <alignment vertical="center"/>
    </xf>
    <xf numFmtId="0" fontId="4" fillId="7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/>
    <xf numFmtId="0" fontId="1" fillId="0" borderId="0" xfId="0" applyFont="1" applyFill="1" applyBorder="1"/>
    <xf numFmtId="0" fontId="11" fillId="0" borderId="0" xfId="0" applyFont="1" applyBorder="1"/>
    <xf numFmtId="0" fontId="12" fillId="0" borderId="0" xfId="0" applyFont="1" applyBorder="1"/>
    <xf numFmtId="0" fontId="11" fillId="0" borderId="0" xfId="0" applyFont="1"/>
    <xf numFmtId="0" fontId="1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2" fillId="0" borderId="0" xfId="0" applyFont="1" applyAlignment="1"/>
    <xf numFmtId="1" fontId="0" fillId="0" borderId="0" xfId="0" applyNumberFormat="1" applyBorder="1"/>
    <xf numFmtId="0" fontId="0" fillId="0" borderId="0" xfId="0" applyFont="1" applyBorder="1" applyAlignment="1">
      <alignment horizontal="left" vertical="center"/>
    </xf>
    <xf numFmtId="0" fontId="0" fillId="2" borderId="0" xfId="0" applyNumberForma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12" borderId="0" xfId="0" applyFill="1"/>
    <xf numFmtId="0" fontId="0" fillId="0" borderId="0" xfId="0" applyFont="1" applyBorder="1" applyAlignment="1">
      <alignment horizontal="center"/>
    </xf>
    <xf numFmtId="2" fontId="0" fillId="2" borderId="0" xfId="0" applyNumberFormat="1" applyFill="1"/>
    <xf numFmtId="2" fontId="0" fillId="0" borderId="0" xfId="0" applyNumberFormat="1"/>
    <xf numFmtId="0" fontId="11" fillId="0" borderId="0" xfId="0" applyFont="1" applyBorder="1" applyAlignment="1">
      <alignment horizontal="center"/>
    </xf>
    <xf numFmtId="1" fontId="0" fillId="12" borderId="0" xfId="0" applyNumberFormat="1" applyFill="1" applyBorder="1"/>
    <xf numFmtId="0" fontId="12" fillId="0" borderId="0" xfId="0" applyFont="1"/>
    <xf numFmtId="2" fontId="0" fillId="0" borderId="0" xfId="0" applyNumberFormat="1" applyFill="1"/>
    <xf numFmtId="1" fontId="0" fillId="12" borderId="0" xfId="0" applyNumberFormat="1" applyFill="1"/>
    <xf numFmtId="0" fontId="2" fillId="0" borderId="0" xfId="0" applyFont="1" applyFill="1" applyBorder="1" applyAlignment="1">
      <alignment horizontal="left" vertical="center"/>
    </xf>
    <xf numFmtId="2" fontId="3" fillId="0" borderId="0" xfId="0" applyNumberFormat="1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right" vertical="center"/>
    </xf>
    <xf numFmtId="0" fontId="2" fillId="5" borderId="24" xfId="0" applyFont="1" applyFill="1" applyBorder="1" applyAlignment="1">
      <alignment horizontal="right" vertic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1" fontId="3" fillId="4" borderId="9" xfId="0" applyNumberFormat="1" applyFont="1" applyFill="1" applyBorder="1" applyAlignment="1">
      <alignment horizontal="center" vertical="center"/>
    </xf>
    <xf numFmtId="166" fontId="3" fillId="4" borderId="9" xfId="0" applyNumberFormat="1" applyFont="1" applyFill="1" applyBorder="1" applyAlignment="1">
      <alignment horizontal="center" vertical="center"/>
    </xf>
    <xf numFmtId="1" fontId="7" fillId="4" borderId="11" xfId="0" applyNumberFormat="1" applyFont="1" applyFill="1" applyBorder="1" applyAlignment="1">
      <alignment horizontal="center" vertical="center"/>
    </xf>
    <xf numFmtId="166" fontId="3" fillId="4" borderId="12" xfId="0" applyNumberFormat="1" applyFont="1" applyFill="1" applyBorder="1" applyAlignment="1">
      <alignment horizontal="center" vertical="center"/>
    </xf>
    <xf numFmtId="0" fontId="0" fillId="0" borderId="8" xfId="0" applyBorder="1"/>
    <xf numFmtId="0" fontId="10" fillId="0" borderId="8" xfId="0" applyFont="1" applyBorder="1" applyAlignment="1">
      <alignment horizontal="center"/>
    </xf>
    <xf numFmtId="164" fontId="4" fillId="0" borderId="8" xfId="0" applyNumberFormat="1" applyFont="1" applyBorder="1"/>
    <xf numFmtId="0" fontId="10" fillId="0" borderId="8" xfId="0" applyFont="1" applyBorder="1" applyAlignment="1">
      <alignment horizontal="right"/>
    </xf>
    <xf numFmtId="1" fontId="0" fillId="2" borderId="0" xfId="0" applyNumberFormat="1" applyFill="1" applyBorder="1"/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Fill="1" applyBorder="1"/>
    <xf numFmtId="0" fontId="4" fillId="0" borderId="0" xfId="0" applyFont="1" applyAlignment="1"/>
    <xf numFmtId="0" fontId="0" fillId="0" borderId="0" xfId="0" applyFill="1" applyBorder="1" applyAlignment="1">
      <alignment vertical="center"/>
    </xf>
    <xf numFmtId="0" fontId="0" fillId="0" borderId="9" xfId="0" applyBorder="1" applyAlignment="1">
      <alignment horizontal="center"/>
    </xf>
    <xf numFmtId="2" fontId="0" fillId="0" borderId="9" xfId="0" applyNumberFormat="1" applyBorder="1"/>
    <xf numFmtId="2" fontId="0" fillId="0" borderId="26" xfId="0" applyNumberFormat="1" applyBorder="1"/>
    <xf numFmtId="2" fontId="0" fillId="0" borderId="29" xfId="0" applyNumberFormat="1" applyBorder="1"/>
    <xf numFmtId="0" fontId="0" fillId="0" borderId="33" xfId="0" applyBorder="1" applyAlignment="1">
      <alignment horizontal="center"/>
    </xf>
    <xf numFmtId="2" fontId="0" fillId="0" borderId="33" xfId="0" applyNumberFormat="1" applyBorder="1"/>
    <xf numFmtId="2" fontId="0" fillId="0" borderId="34" xfId="0" applyNumberFormat="1" applyBorder="1"/>
    <xf numFmtId="2" fontId="0" fillId="0" borderId="35" xfId="0" applyNumberFormat="1" applyBorder="1"/>
    <xf numFmtId="2" fontId="0" fillId="0" borderId="32" xfId="0" applyNumberFormat="1" applyBorder="1"/>
    <xf numFmtId="2" fontId="0" fillId="0" borderId="30" xfId="0" applyNumberFormat="1" applyBorder="1"/>
    <xf numFmtId="2" fontId="0" fillId="0" borderId="36" xfId="0" applyNumberFormat="1" applyBorder="1"/>
    <xf numFmtId="0" fontId="9" fillId="13" borderId="18" xfId="0" applyFont="1" applyFill="1" applyBorder="1"/>
    <xf numFmtId="0" fontId="9" fillId="14" borderId="4" xfId="0" applyFont="1" applyFill="1" applyBorder="1"/>
    <xf numFmtId="0" fontId="0" fillId="14" borderId="8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9" fillId="15" borderId="11" xfId="0" applyFont="1" applyFill="1" applyBorder="1"/>
    <xf numFmtId="0" fontId="9" fillId="15" borderId="6" xfId="0" applyFont="1" applyFill="1" applyBorder="1"/>
    <xf numFmtId="0" fontId="0" fillId="15" borderId="8" xfId="0" applyFill="1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14" borderId="0" xfId="0" applyFont="1" applyFill="1" applyBorder="1"/>
    <xf numFmtId="0" fontId="0" fillId="15" borderId="0" xfId="0" applyFont="1" applyFill="1" applyBorder="1"/>
    <xf numFmtId="0" fontId="4" fillId="0" borderId="0" xfId="0" applyFont="1" applyBorder="1" applyAlignment="1">
      <alignment horizontal="left" vertical="top"/>
    </xf>
    <xf numFmtId="0" fontId="4" fillId="6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9" xfId="0" applyFont="1" applyBorder="1" applyAlignment="1">
      <alignment horizontal="left"/>
    </xf>
    <xf numFmtId="167" fontId="0" fillId="0" borderId="9" xfId="0" applyNumberFormat="1" applyBorder="1" applyAlignment="1">
      <alignment horizontal="right"/>
    </xf>
    <xf numFmtId="169" fontId="0" fillId="0" borderId="9" xfId="0" applyNumberFormat="1" applyBorder="1" applyAlignment="1">
      <alignment horizontal="right"/>
    </xf>
    <xf numFmtId="168" fontId="0" fillId="0" borderId="9" xfId="0" applyNumberFormat="1" applyBorder="1" applyAlignment="1">
      <alignment horizontal="right"/>
    </xf>
    <xf numFmtId="0" fontId="11" fillId="0" borderId="9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4" borderId="21" xfId="0" applyFont="1" applyFill="1" applyBorder="1" applyAlignment="1">
      <alignment horizontal="right" vertical="center"/>
    </xf>
    <xf numFmtId="0" fontId="2" fillId="4" borderId="23" xfId="0" applyFont="1" applyFill="1" applyBorder="1" applyAlignment="1">
      <alignment horizontal="right" vertical="center"/>
    </xf>
    <xf numFmtId="0" fontId="5" fillId="0" borderId="0" xfId="0" applyFont="1" applyAlignment="1">
      <alignment horizontal="center"/>
    </xf>
    <xf numFmtId="0" fontId="0" fillId="0" borderId="9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</cellXfs>
  <cellStyles count="6">
    <cellStyle name="Commentaire 2" xfId="2"/>
    <cellStyle name="Milliers 2" xfId="3"/>
    <cellStyle name="Normal" xfId="0" builtinId="0"/>
    <cellStyle name="Normal 2" xfId="4"/>
    <cellStyle name="Pourcentage" xfId="1" builtinId="5"/>
    <cellStyle name="Pourcentage 2" xfId="5"/>
  </cellStyles>
  <dxfs count="26">
    <dxf>
      <font>
        <color rgb="FF006100"/>
      </font>
      <fill>
        <patternFill>
          <bgColor rgb="FFC6EFCE"/>
        </patternFill>
      </fill>
    </dxf>
    <dxf>
      <fill>
        <patternFill>
          <bgColor theme="7" tint="0.39988402966399123"/>
        </patternFill>
      </fill>
    </dxf>
    <dxf>
      <fill>
        <patternFill>
          <bgColor rgb="FFB07BD7"/>
        </patternFill>
      </fill>
    </dxf>
    <dxf>
      <fill>
        <patternFill>
          <bgColor theme="7" tint="0.39988402966399123"/>
        </patternFill>
      </fill>
    </dxf>
    <dxf>
      <fill>
        <patternFill>
          <bgColor rgb="FFB07BD7"/>
        </patternFill>
      </fill>
    </dxf>
    <dxf>
      <fill>
        <patternFill>
          <bgColor theme="7" tint="0.39988402966399123"/>
        </patternFill>
      </fill>
    </dxf>
    <dxf>
      <fill>
        <patternFill>
          <bgColor rgb="FFB07BD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7" tint="0.39988402966399123"/>
        </patternFill>
      </fill>
    </dxf>
    <dxf>
      <fill>
        <patternFill>
          <bgColor rgb="FFB07BD7"/>
        </patternFill>
      </fill>
    </dxf>
    <dxf>
      <fill>
        <patternFill>
          <bgColor theme="7" tint="0.39988402966399123"/>
        </patternFill>
      </fill>
    </dxf>
    <dxf>
      <fill>
        <patternFill>
          <bgColor rgb="FFB07BD7"/>
        </patternFill>
      </fill>
    </dxf>
    <dxf>
      <fill>
        <patternFill>
          <bgColor theme="7" tint="0.39988402966399123"/>
        </patternFill>
      </fill>
    </dxf>
    <dxf>
      <fill>
        <patternFill>
          <bgColor rgb="FFB07BD7"/>
        </patternFill>
      </fill>
    </dxf>
    <dxf>
      <fill>
        <patternFill>
          <bgColor theme="7" tint="0.39988402966399123"/>
        </patternFill>
      </fill>
    </dxf>
    <dxf>
      <fill>
        <patternFill>
          <bgColor rgb="FFB07BD7"/>
        </patternFill>
      </fill>
    </dxf>
    <dxf>
      <fill>
        <patternFill>
          <bgColor theme="7" tint="0.39988402966399123"/>
        </patternFill>
      </fill>
    </dxf>
    <dxf>
      <fill>
        <patternFill>
          <bgColor rgb="FFB07BD7"/>
        </patternFill>
      </fill>
    </dxf>
    <dxf>
      <fill>
        <patternFill>
          <bgColor theme="7" tint="0.39988402966399123"/>
        </patternFill>
      </fill>
    </dxf>
    <dxf>
      <fill>
        <patternFill>
          <bgColor rgb="FFB07BD7"/>
        </patternFill>
      </fill>
    </dxf>
    <dxf>
      <fill>
        <patternFill>
          <bgColor theme="7" tint="0.39988402966399123"/>
        </patternFill>
      </fill>
    </dxf>
    <dxf>
      <fill>
        <patternFill>
          <bgColor rgb="FFB07BD7"/>
        </patternFill>
      </fill>
    </dxf>
    <dxf>
      <fill>
        <patternFill>
          <bgColor theme="7" tint="0.39988402966399123"/>
        </patternFill>
      </fill>
    </dxf>
    <dxf>
      <fill>
        <patternFill>
          <bgColor rgb="FFB07BD7"/>
        </patternFill>
      </fill>
    </dxf>
    <dxf>
      <fill>
        <patternFill>
          <bgColor theme="7" tint="0.39988402966399123"/>
        </patternFill>
      </fill>
    </dxf>
    <dxf>
      <fill>
        <patternFill>
          <bgColor rgb="FFB07BD7"/>
        </patternFill>
      </fill>
    </dxf>
  </dxfs>
  <tableStyles count="0" defaultTableStyle="TableStyleMedium2" defaultPivotStyle="PivotStyleLight16"/>
  <colors>
    <indexedColors>
      <rgbColor rgb="FF000000"/>
      <rgbColor rgb="FFCCCCCC"/>
      <rgbColor rgb="FFFF3333"/>
      <rgbColor rgb="FF00FF00"/>
      <rgbColor rgb="FF0000FF"/>
      <rgbColor rgb="FFFFFF00"/>
      <rgbColor rgb="FFFF00FF"/>
      <rgbColor rgb="FF66FFB2"/>
      <rgbColor rgb="FF800000"/>
      <rgbColor rgb="FF006100"/>
      <rgbColor rgb="FF000080"/>
      <rgbColor rgb="FF808000"/>
      <rgbColor rgb="FF800080"/>
      <rgbColor rgb="FF008080"/>
      <rgbColor rgb="FFC0C0C0"/>
      <rgbColor rgb="FF8B8B8B"/>
      <rgbColor rgb="FF729FCF"/>
      <rgbColor rgb="FF993366"/>
      <rgbColor rgb="FFFFD966"/>
      <rgbColor rgb="FFC6EFCE"/>
      <rgbColor rgb="FF660066"/>
      <rgbColor rgb="FFFF7B59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CCFFCC"/>
      <rgbColor rgb="FFD4EA6B"/>
      <rgbColor rgb="FFB4C6E7"/>
      <rgbColor rgb="FFF4B084"/>
      <rgbColor rgb="FFB07BD7"/>
      <rgbColor rgb="FFF8CBAD"/>
      <rgbColor rgb="FF3366FF"/>
      <rgbColor rgb="FF5B9BD5"/>
      <rgbColor rgb="FF70AD47"/>
      <rgbColor rgb="FFFFD320"/>
      <rgbColor rgb="FFF4B183"/>
      <rgbColor rgb="FFFF420E"/>
      <rgbColor rgb="FF666699"/>
      <rgbColor rgb="FFB3B3B3"/>
      <rgbColor rgb="FF004586"/>
      <rgbColor rgb="FF579D1C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00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Data_hour!$E$4</c:f>
              <c:strCache>
                <c:ptCount val="1"/>
                <c:pt idx="0">
                  <c:v>Section</c:v>
                </c:pt>
              </c:strCache>
            </c:strRef>
          </c:tx>
          <c:spPr>
            <a:solidFill>
              <a:srgbClr val="66FFB2"/>
            </a:solidFill>
            <a:ln w="0">
              <a:solidFill>
                <a:srgbClr val="000000"/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Data_hour!$E$5:$E$28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82-438F-AC81-C9AF5B002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4174017"/>
        <c:axId val="19034893"/>
      </c:barChart>
      <c:lineChart>
        <c:grouping val="standard"/>
        <c:varyColors val="0"/>
        <c:ser>
          <c:idx val="1"/>
          <c:order val="1"/>
          <c:tx>
            <c:strRef>
              <c:f>Data_hour!$F$4</c:f>
              <c:strCache>
                <c:ptCount val="1"/>
                <c:pt idx="0">
                  <c:v>Dir1</c:v>
                </c:pt>
              </c:strCache>
            </c:strRef>
          </c:tx>
          <c:spPr>
            <a:ln w="19080">
              <a:solidFill>
                <a:srgbClr val="3333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Data_hour!$F$5:$F$28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82-438F-AC81-C9AF5B002211}"/>
            </c:ext>
          </c:extLst>
        </c:ser>
        <c:ser>
          <c:idx val="2"/>
          <c:order val="2"/>
          <c:tx>
            <c:strRef>
              <c:f>Data_hour!$G$4</c:f>
              <c:strCache>
                <c:ptCount val="1"/>
                <c:pt idx="0">
                  <c:v>Dir2</c:v>
                </c:pt>
              </c:strCache>
            </c:strRef>
          </c:tx>
          <c:spPr>
            <a:ln w="19080">
              <a:solidFill>
                <a:srgbClr val="FF3333"/>
              </a:solidFill>
              <a:prstDash val="sysDash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Data_hour!$G$5:$G$28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82-438F-AC81-C9AF5B002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4174017"/>
        <c:axId val="19034893"/>
      </c:lineChart>
      <c:catAx>
        <c:axId val="417401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fr-CH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CH" sz="1000" b="1" strike="noStrike" spc="-1">
                    <a:solidFill>
                      <a:srgbClr val="000000"/>
                    </a:solidFill>
                    <a:latin typeface="Calibri"/>
                  </a:rPr>
                  <a:t>Selon l'heure de la journée</a:t>
                </a:r>
              </a:p>
            </c:rich>
          </c:tx>
          <c:layout/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19034893"/>
        <c:crosses val="autoZero"/>
        <c:auto val="1"/>
        <c:lblAlgn val="ctr"/>
        <c:lblOffset val="100"/>
        <c:noMultiLvlLbl val="0"/>
      </c:catAx>
      <c:valAx>
        <c:axId val="19034893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fr-CH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CH" sz="1000" b="1" strike="noStrike" spc="-1">
                    <a:solidFill>
                      <a:srgbClr val="000000"/>
                    </a:solidFill>
                    <a:latin typeface="Calibri"/>
                  </a:rPr>
                  <a:t>Vehicules MD</a:t>
                </a:r>
              </a:p>
            </c:rich>
          </c:tx>
          <c:layout/>
          <c:overlay val="0"/>
          <c:spPr>
            <a:noFill/>
            <a:ln w="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4174017"/>
        <c:crossesAt val="0"/>
        <c:crossBetween val="between"/>
      </c:valAx>
      <c:spPr>
        <a:noFill/>
        <a:ln w="0">
          <a:noFill/>
        </a:ln>
      </c:spPr>
    </c:plotArea>
    <c:legend>
      <c:legendPos val="r"/>
      <c:layout/>
      <c:overlay val="0"/>
      <c:spPr>
        <a:noFill/>
        <a:ln w="0">
          <a:noFill/>
        </a:ln>
      </c:spPr>
      <c:txPr>
        <a:bodyPr/>
        <a:lstStyle/>
        <a:p>
          <a:pPr>
            <a:defRPr lang="it-CH" sz="1000" b="0" strike="noStrike" spc="-1">
              <a:solidFill>
                <a:srgbClr val="000000"/>
              </a:solidFill>
              <a:latin typeface="Calibri"/>
            </a:defRPr>
          </a:pPr>
          <a:endParaRPr lang="fr-F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Data_year!$A$4:$A$369</c:f>
              <c:numCache>
                <c:formatCode>m/d/yyyy</c:formatCode>
                <c:ptCount val="366"/>
              </c:numCache>
            </c:numRef>
          </c:cat>
          <c:val>
            <c:numRef>
              <c:f>Data_year!$B$4:$B$369</c:f>
              <c:numCache>
                <c:formatCode>General</c:formatCode>
                <c:ptCount val="366"/>
              </c:numCache>
            </c:numRef>
          </c:val>
          <c:extLst>
            <c:ext xmlns:c16="http://schemas.microsoft.com/office/drawing/2014/chart" uri="{C3380CC4-5D6E-409C-BE32-E72D297353CC}">
              <c16:uniqueId val="{00000000-5FF1-43C9-9BBB-79DF8261D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axId val="8127549"/>
        <c:axId val="90735452"/>
      </c:barChart>
      <c:dateAx>
        <c:axId val="8127549"/>
        <c:scaling>
          <c:orientation val="minMax"/>
        </c:scaling>
        <c:delete val="0"/>
        <c:axPos val="b"/>
        <c:numFmt formatCode="dd/mm/yyyy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Arial"/>
              </a:defRPr>
            </a:pPr>
            <a:endParaRPr lang="fr-FR"/>
          </a:p>
        </c:txPr>
        <c:crossAx val="90735452"/>
        <c:crosses val="autoZero"/>
        <c:auto val="1"/>
        <c:lblOffset val="100"/>
        <c:baseTimeUnit val="days"/>
        <c:minorUnit val="7"/>
        <c:minorTimeUnit val="days"/>
      </c:dateAx>
      <c:valAx>
        <c:axId val="9073545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Arial"/>
              </a:defRPr>
            </a:pPr>
            <a:endParaRPr lang="fr-FR"/>
          </a:p>
        </c:txPr>
        <c:crossAx val="812754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dPt>
            <c:idx val="0"/>
            <c:bubble3D val="0"/>
            <c:spPr>
              <a:solidFill>
                <a:srgbClr val="5B9BD5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1-01D3-472B-95B7-FD292668D041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01D3-472B-95B7-FD292668D041}"/>
              </c:ext>
            </c:extLst>
          </c:dPt>
          <c:dLbls>
            <c:dLbl>
              <c:idx val="0"/>
              <c:layout/>
              <c:numFmt formatCode="0.0%" sourceLinked="0"/>
              <c:spPr/>
              <c:txPr>
                <a:bodyPr wrap="square"/>
                <a:lstStyle/>
                <a:p>
                  <a:pPr>
                    <a:defRPr lang="it-CH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01D3-472B-95B7-FD292668D041}"/>
                </c:ext>
              </c:extLst>
            </c:dLbl>
            <c:dLbl>
              <c:idx val="1"/>
              <c:layout/>
              <c:numFmt formatCode="0.0%" sourceLinked="0"/>
              <c:spPr/>
              <c:txPr>
                <a:bodyPr wrap="square"/>
                <a:lstStyle/>
                <a:p>
                  <a:pPr>
                    <a:defRPr lang="it-CH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01D3-472B-95B7-FD292668D041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fr-FR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1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Data_hour!$C$30:$D$30</c:f>
              <c:strCache>
                <c:ptCount val="2"/>
                <c:pt idx="0">
                  <c:v>Direction 1</c:v>
                </c:pt>
                <c:pt idx="1">
                  <c:v>Direction 2</c:v>
                </c:pt>
              </c:strCache>
            </c:strRef>
          </c:cat>
          <c:val>
            <c:numRef>
              <c:f>Data_hour!$C$31:$D$31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D3-472B-95B7-FD292668D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0">
          <a:noFill/>
        </a:ln>
      </c:spPr>
    </c:plotArea>
    <c:legend>
      <c:legendPos val="r"/>
      <c:layout/>
      <c:overlay val="0"/>
      <c:spPr>
        <a:noFill/>
        <a:ln w="0">
          <a:noFill/>
        </a:ln>
      </c:spPr>
      <c:txPr>
        <a:bodyPr/>
        <a:lstStyle/>
        <a:p>
          <a:pPr>
            <a:defRPr lang="it-CH" sz="1000" b="0" strike="noStrike" spc="-1">
              <a:solidFill>
                <a:srgbClr val="000000"/>
              </a:solidFill>
              <a:latin typeface="Arial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Data_hour!$M$36</c:f>
              <c:strCache>
                <c:ptCount val="1"/>
                <c:pt idx="0">
                  <c:v>Section</c:v>
                </c:pt>
              </c:strCache>
            </c:strRef>
          </c:tx>
          <c:spPr>
            <a:solidFill>
              <a:srgbClr val="66FFB2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Data_hour!$M$37:$M$60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32-4282-BD6A-43E70FB6A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396289"/>
        <c:axId val="60360399"/>
      </c:barChart>
      <c:lineChart>
        <c:grouping val="standard"/>
        <c:varyColors val="0"/>
        <c:ser>
          <c:idx val="1"/>
          <c:order val="1"/>
          <c:tx>
            <c:strRef>
              <c:f>Data_hour!$N$36</c:f>
              <c:strCache>
                <c:ptCount val="1"/>
                <c:pt idx="0">
                  <c:v>Dir1</c:v>
                </c:pt>
              </c:strCache>
            </c:strRef>
          </c:tx>
          <c:spPr>
            <a:ln w="19080">
              <a:solidFill>
                <a:srgbClr val="3333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Data_hour!$N$37:$N$60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32-4282-BD6A-43E70FB6A405}"/>
            </c:ext>
          </c:extLst>
        </c:ser>
        <c:ser>
          <c:idx val="2"/>
          <c:order val="2"/>
          <c:tx>
            <c:strRef>
              <c:f>Data_hour!$O$36</c:f>
              <c:strCache>
                <c:ptCount val="1"/>
                <c:pt idx="0">
                  <c:v>Dir2</c:v>
                </c:pt>
              </c:strCache>
            </c:strRef>
          </c:tx>
          <c:spPr>
            <a:ln w="28800">
              <a:solidFill>
                <a:srgbClr val="FF0000"/>
              </a:solidFill>
              <a:prstDash val="sysDash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Data_hour!$O$37:$O$60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32-4282-BD6A-43E70FB6A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20396289"/>
        <c:axId val="60360399"/>
      </c:lineChart>
      <c:catAx>
        <c:axId val="2039628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fr-CH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CH" sz="1000" b="1" strike="noStrike" spc="-1">
                    <a:solidFill>
                      <a:srgbClr val="000000"/>
                    </a:solidFill>
                    <a:latin typeface="Calibri"/>
                  </a:rPr>
                  <a:t>Selon l'heure de la journée</a:t>
                </a:r>
              </a:p>
            </c:rich>
          </c:tx>
          <c:layout/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60360399"/>
        <c:crosses val="autoZero"/>
        <c:auto val="1"/>
        <c:lblAlgn val="ctr"/>
        <c:lblOffset val="100"/>
        <c:noMultiLvlLbl val="0"/>
      </c:catAx>
      <c:valAx>
        <c:axId val="60360399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20396289"/>
        <c:crosses val="autoZero"/>
        <c:crossBetween val="between"/>
      </c:valAx>
      <c:spPr>
        <a:noFill/>
        <a:ln w="0">
          <a:noFill/>
        </a:ln>
      </c:spPr>
    </c:plotArea>
    <c:legend>
      <c:legendPos val="r"/>
      <c:layout/>
      <c:overlay val="0"/>
      <c:spPr>
        <a:noFill/>
        <a:ln w="0">
          <a:noFill/>
        </a:ln>
      </c:spPr>
      <c:txPr>
        <a:bodyPr/>
        <a:lstStyle/>
        <a:p>
          <a:pPr>
            <a:defRPr lang="it-CH" sz="1000" b="0" strike="noStrike" spc="-1">
              <a:solidFill>
                <a:srgbClr val="000000"/>
              </a:solidFill>
              <a:latin typeface="Calibri"/>
            </a:defRPr>
          </a:pPr>
          <a:endParaRPr lang="fr-F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dPt>
            <c:idx val="0"/>
            <c:bubble3D val="0"/>
            <c:spPr>
              <a:solidFill>
                <a:srgbClr val="5B9BD5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1-F478-45F4-9079-713DCA1AA86A}"/>
              </c:ext>
            </c:extLst>
          </c:dPt>
          <c:dPt>
            <c:idx val="1"/>
            <c:bubble3D val="0"/>
            <c:spPr>
              <a:solidFill>
                <a:srgbClr val="FF420E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F478-45F4-9079-713DCA1AA86A}"/>
              </c:ext>
            </c:extLst>
          </c:dPt>
          <c:dLbls>
            <c:dLbl>
              <c:idx val="0"/>
              <c:numFmt formatCode="0.0%" sourceLinked="0"/>
              <c:spPr/>
              <c:txPr>
                <a:bodyPr wrap="square"/>
                <a:lstStyle/>
                <a:p>
                  <a:pPr>
                    <a:defRPr lang="it-CH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478-45F4-9079-713DCA1AA86A}"/>
                </c:ext>
              </c:extLst>
            </c:dLbl>
            <c:dLbl>
              <c:idx val="1"/>
              <c:numFmt formatCode="0.0%" sourceLinked="0"/>
              <c:spPr/>
              <c:txPr>
                <a:bodyPr wrap="square"/>
                <a:lstStyle/>
                <a:p>
                  <a:pPr>
                    <a:defRPr lang="it-CH" sz="1000" b="0" strike="noStrike" spc="-1">
                      <a:solidFill>
                        <a:srgbClr val="000000"/>
                      </a:solidFill>
                      <a:latin typeface="Arial"/>
                    </a:defRPr>
                  </a:pPr>
                  <a:endParaRPr lang="fr-FR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478-45F4-9079-713DCA1AA86A}"/>
                </c:ext>
              </c:extLst>
            </c:dLbl>
            <c:numFmt formatCode="0.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fr-FR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1"/>
            <c:separator>
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Data_hour!$C$62:$D$62</c:f>
              <c:strCache>
                <c:ptCount val="2"/>
                <c:pt idx="0">
                  <c:v>Direction 1</c:v>
                </c:pt>
                <c:pt idx="1">
                  <c:v>Direction 2</c:v>
                </c:pt>
              </c:strCache>
            </c:strRef>
          </c:cat>
          <c:val>
            <c:numRef>
              <c:f>Data_hour!$C$63:$D$63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478-45F4-9079-713DCA1AA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lang="it-CH" sz="1000" b="0" strike="noStrike" spc="-1">
              <a:solidFill>
                <a:srgbClr val="000000"/>
              </a:solidFill>
              <a:latin typeface="Arial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Data_hour!$E$36</c:f>
              <c:strCache>
                <c:ptCount val="1"/>
                <c:pt idx="0">
                  <c:v>Section</c:v>
                </c:pt>
              </c:strCache>
            </c:strRef>
          </c:tx>
          <c:spPr>
            <a:solidFill>
              <a:srgbClr val="66FFB2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Data_hour!$E$37:$E$60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AD-4939-BA2C-78EB9B984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2144977"/>
        <c:axId val="39865364"/>
      </c:barChart>
      <c:lineChart>
        <c:grouping val="standard"/>
        <c:varyColors val="0"/>
        <c:ser>
          <c:idx val="1"/>
          <c:order val="1"/>
          <c:tx>
            <c:strRef>
              <c:f>Data_hour!$F$36</c:f>
              <c:strCache>
                <c:ptCount val="1"/>
                <c:pt idx="0">
                  <c:v>Dir1</c:v>
                </c:pt>
              </c:strCache>
            </c:strRef>
          </c:tx>
          <c:spPr>
            <a:ln w="19080">
              <a:solidFill>
                <a:srgbClr val="3333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Data_hour!$F$37:$F$60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AD-4939-BA2C-78EB9B9849E9}"/>
            </c:ext>
          </c:extLst>
        </c:ser>
        <c:ser>
          <c:idx val="2"/>
          <c:order val="2"/>
          <c:tx>
            <c:strRef>
              <c:f>Data_hour!$G$36</c:f>
              <c:strCache>
                <c:ptCount val="1"/>
                <c:pt idx="0">
                  <c:v>Dir2</c:v>
                </c:pt>
              </c:strCache>
            </c:strRef>
          </c:tx>
          <c:spPr>
            <a:ln w="28800">
              <a:solidFill>
                <a:srgbClr val="FF0000"/>
              </a:solidFill>
              <a:prstDash val="sysDash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fr-FR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Data_hour!$G$37:$G$60</c:f>
              <c:numCache>
                <c:formatCode>0.00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AD-4939-BA2C-78EB9B984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marker val="1"/>
        <c:smooth val="0"/>
        <c:axId val="32144977"/>
        <c:axId val="39865364"/>
      </c:lineChart>
      <c:catAx>
        <c:axId val="3214497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fr-CH" sz="1000" b="1" strike="noStrike" spc="-1">
                    <a:solidFill>
                      <a:srgbClr val="000000"/>
                    </a:solidFill>
                    <a:latin typeface="Calibri"/>
                  </a:defRPr>
                </a:pPr>
                <a:r>
                  <a:rPr lang="fr-CH" sz="1000" b="1" strike="noStrike" spc="-1">
                    <a:solidFill>
                      <a:srgbClr val="000000"/>
                    </a:solidFill>
                    <a:latin typeface="Calibri"/>
                  </a:rPr>
                  <a:t>Selon l'heure de la journée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39865364"/>
        <c:crosses val="autoZero"/>
        <c:auto val="1"/>
        <c:lblAlgn val="ctr"/>
        <c:lblOffset val="100"/>
        <c:noMultiLvlLbl val="0"/>
      </c:catAx>
      <c:valAx>
        <c:axId val="39865364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32144977"/>
        <c:crosses val="autoZero"/>
        <c:crossBetween val="between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lang="it-CH" sz="1000" b="0" strike="noStrike" spc="-1">
              <a:solidFill>
                <a:srgbClr val="000000"/>
              </a:solidFill>
              <a:latin typeface="Calibri"/>
            </a:defRPr>
          </a:pPr>
          <a:endParaRPr lang="fr-FR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invertIfNegative val="0"/>
          <c:dLbls>
            <c:spPr>
              <a:solidFill>
                <a:srgbClr val="FFFFFF"/>
              </a:solidFill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fr-FR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Data_week!$A$4:$A$10</c:f>
              <c:strCache>
                <c:ptCount val="7"/>
                <c:pt idx="0">
                  <c:v>Lundi</c:v>
                </c:pt>
                <c:pt idx="1">
                  <c:v>Mardi</c:v>
                </c:pt>
                <c:pt idx="2">
                  <c:v>Mercredi</c:v>
                </c:pt>
                <c:pt idx="3">
                  <c:v>Jeudi</c:v>
                </c:pt>
                <c:pt idx="4">
                  <c:v>Vendredi</c:v>
                </c:pt>
                <c:pt idx="5">
                  <c:v>Samedi</c:v>
                </c:pt>
                <c:pt idx="6">
                  <c:v>Dimanche</c:v>
                </c:pt>
              </c:strCache>
            </c:strRef>
          </c:cat>
          <c:val>
            <c:numRef>
              <c:f>Data_week!$B$4:$B$10</c:f>
              <c:numCache>
                <c:formatCode>General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0-2DC8-4560-96BD-0A5F5FDD9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23366167"/>
        <c:axId val="24017793"/>
      </c:barChart>
      <c:catAx>
        <c:axId val="2336616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Arial"/>
              </a:defRPr>
            </a:pPr>
            <a:endParaRPr lang="fr-FR"/>
          </a:p>
        </c:txPr>
        <c:crossAx val="24017793"/>
        <c:crosses val="autoZero"/>
        <c:auto val="1"/>
        <c:lblAlgn val="ctr"/>
        <c:lblOffset val="100"/>
        <c:noMultiLvlLbl val="0"/>
      </c:catAx>
      <c:valAx>
        <c:axId val="24017793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Arial"/>
              </a:defRPr>
            </a:pPr>
            <a:endParaRPr lang="fr-FR"/>
          </a:p>
        </c:txPr>
        <c:crossAx val="23366167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/>
          <a:lstStyle/>
          <a:p>
            <a:pPr>
              <a:defRPr lang="it-CH" sz="1300" b="0" strike="noStrike" spc="-1">
                <a:solidFill>
                  <a:srgbClr val="000000"/>
                </a:solidFill>
                <a:latin typeface="Arial"/>
              </a:defRPr>
            </a:pPr>
            <a:r>
              <a:rPr lang="fr-CH"/>
              <a:t>Comparaison Class 1 (velo) et Class 2 - 5 (autres MD)</a:t>
            </a:r>
          </a:p>
        </c:rich>
      </c:tx>
      <c:layout>
        <c:manualLayout>
          <c:xMode val="edge"/>
          <c:yMode val="edge"/>
          <c:x val="0.28267773271214819"/>
          <c:y val="3.9422017351895829E-2"/>
        </c:manualLayout>
      </c:layout>
      <c:overlay val="0"/>
      <c:spPr>
        <a:noFill/>
        <a:ln w="0">
          <a:noFill/>
          <a:prstDash val="solid"/>
        </a:ln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bg1"/>
            </a:solidFill>
            <a:ln w="0">
              <a:noFill/>
              <a:prstDash val="solid"/>
            </a:ln>
          </c:spPr>
          <c:dPt>
            <c:idx val="0"/>
            <c:bubble3D val="0"/>
            <c:spPr>
              <a:solidFill>
                <a:srgbClr val="CCFF33"/>
              </a:solidFill>
              <a:ln w="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7BCE-462C-9C38-A14888DD41D1}"/>
              </c:ext>
            </c:extLst>
          </c:dPt>
          <c:dPt>
            <c:idx val="1"/>
            <c:bubble3D val="0"/>
            <c:spPr>
              <a:solidFill>
                <a:srgbClr val="FF6600"/>
              </a:solidFill>
              <a:ln w="0">
                <a:noFill/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BB47-4067-8A1E-5FCA16C65061}"/>
              </c:ext>
            </c:extLst>
          </c:dPt>
          <c:dLbls>
            <c:dLbl>
              <c:idx val="0"/>
              <c:layout>
                <c:manualLayout>
                  <c:x val="-9.3917277707303473E-2"/>
                  <c:y val="5.167543418774781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7BCE-462C-9C38-A14888DD41D1}"/>
                </c:ext>
              </c:extLst>
            </c:dLbl>
            <c:dLbl>
              <c:idx val="1"/>
              <c:layout>
                <c:manualLayout>
                  <c:x val="8.4284736403990257E-2"/>
                  <c:y val="-8.694298319093102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F-BB47-4067-8A1E-5FCA16C65061}"/>
                </c:ext>
              </c:extLst>
            </c:dLbl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 rot="0" vertOverflow="overflow" horzOverflow="overflow" vert="horz" wrap="square" anchor="ctr" anchorCtr="1">
                <a:spAutoFit/>
              </a:bodyPr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Data_category!$A$70:$A$72</c15:sqref>
                  </c15:fullRef>
                </c:ext>
              </c:extLst>
              <c:f>Data_category!$A$71:$A$72</c:f>
              <c:strCache>
                <c:ptCount val="2"/>
                <c:pt idx="0">
                  <c:v>velo</c:v>
                </c:pt>
                <c:pt idx="1">
                  <c:v>autres MD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Data_category!$K$70:$K$72</c15:sqref>
                  </c15:fullRef>
                </c:ext>
              </c:extLst>
              <c:f>Data_category!$K$71:$K$72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Data_category!$K$70</c15:sqref>
                  <c15:spPr xmlns:c15="http://schemas.microsoft.com/office/drawing/2012/chart">
                    <a:solidFill>
                      <a:srgbClr val="CCFF33"/>
                    </a:solidFill>
                    <a:ln w="0">
                      <a:noFill/>
                      <a:prstDash val="solid"/>
                    </a:ln>
                  </c15:spPr>
                  <c15:bubble3D val="0"/>
                  <c15:dLbl>
                    <c:idx val="-1"/>
                    <c:layout>
                      <c:manualLayout>
                        <c:x val="0.11799863096558642"/>
                        <c:y val="1.9711008675947914E-2"/>
                      </c:manualLayout>
                    </c:layout>
                    <c:dLblPos val="bestFit"/>
                    <c:showLegendKey val="0"/>
                    <c:showVal val="0"/>
                    <c:showCatName val="0"/>
                    <c:showSerName val="0"/>
                    <c:showPercent val="1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0D2A-4681-B256-77102A06E91B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0-01C6-4284-A19A-6C91E2D65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270"/>
      </c:pieChart>
    </c:plotArea>
    <c:plotVisOnly val="1"/>
    <c:dispBlanksAs val="gap"/>
    <c:showDLblsOverMax val="0"/>
  </c:chart>
  <c:spPr>
    <a:noFill/>
    <a:ln w="0">
      <a:noFill/>
      <a:prstDash val="solid"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c:style val="2"/>
  <c:chart>
    <c:title>
      <c:tx>
        <c:rich>
          <a:bodyPr rot="0"/>
          <a:lstStyle/>
          <a:p>
            <a:pPr>
              <a:defRPr lang="it-CH" sz="1300" b="0" strike="noStrike" spc="-1">
                <a:solidFill>
                  <a:srgbClr val="000000"/>
                </a:solidFill>
                <a:latin typeface="Arial"/>
              </a:defRPr>
            </a:pPr>
            <a:r>
              <a:rPr lang="it-CH" sz="1300" b="0" strike="noStrike" spc="-1">
                <a:solidFill>
                  <a:srgbClr val="000000"/>
                </a:solidFill>
                <a:latin typeface="Arial"/>
              </a:rPr>
              <a:t>Part de trafic des Class 2 - 5 (autres MD) hors Class 1 (velo)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Data_category!$M$55</c:f>
              <c:strCache>
                <c:ptCount val="1"/>
                <c:pt idx="0">
                  <c:v>mono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Data_category!$N$55:$Y$55</c15:sqref>
                  </c15:fullRef>
                </c:ext>
              </c:extLst>
              <c:f>Data_category!$Y$55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54-41A9-8FA6-2F2BE4603083}"/>
            </c:ext>
          </c:extLst>
        </c:ser>
        <c:ser>
          <c:idx val="1"/>
          <c:order val="1"/>
          <c:tx>
            <c:strRef>
              <c:f>Data_category!$M$56</c:f>
              <c:strCache>
                <c:ptCount val="1"/>
                <c:pt idx="0">
                  <c:v>short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Data_category!$N$56:$Y$56</c15:sqref>
                  </c15:fullRef>
                </c:ext>
              </c:extLst>
              <c:f>Data_category!$Y$56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54-41A9-8FA6-2F2BE4603083}"/>
            </c:ext>
          </c:extLst>
        </c:ser>
        <c:ser>
          <c:idx val="2"/>
          <c:order val="2"/>
          <c:tx>
            <c:strRef>
              <c:f>Data_category!$M$57</c:f>
              <c:strCache>
                <c:ptCount val="1"/>
                <c:pt idx="0">
                  <c:v>special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Data_category!$N$57:$Y$57</c15:sqref>
                  </c15:fullRef>
                </c:ext>
              </c:extLst>
              <c:f>Data_category!$Y$57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54-41A9-8FA6-2F2BE4603083}"/>
            </c:ext>
          </c:extLst>
        </c:ser>
        <c:ser>
          <c:idx val="3"/>
          <c:order val="3"/>
          <c:tx>
            <c:strRef>
              <c:f>Data_category!$M$58</c:f>
              <c:strCache>
                <c:ptCount val="1"/>
                <c:pt idx="0">
                  <c:v>velo-remorque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lang="it-CH"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Lit>
              <c:ptCount val="1"/>
              <c:pt idx="0">
                <c:v>12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Data_category!$N$58:$Y$58</c15:sqref>
                  </c15:fullRef>
                </c:ext>
              </c:extLst>
              <c:f>Data_category!$Y$58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54-41A9-8FA6-2F2BE4603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187684"/>
        <c:axId val="51666890"/>
      </c:barChart>
      <c:catAx>
        <c:axId val="51876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666890"/>
        <c:crosses val="autoZero"/>
        <c:auto val="1"/>
        <c:lblAlgn val="ctr"/>
        <c:lblOffset val="100"/>
        <c:noMultiLvlLbl val="0"/>
      </c:catAx>
      <c:valAx>
        <c:axId val="5166689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lang="it-CH" sz="1000" b="0" strike="noStrike" spc="-1">
                <a:solidFill>
                  <a:srgbClr val="000000"/>
                </a:solidFill>
                <a:latin typeface="Arial"/>
              </a:defRPr>
            </a:pPr>
            <a:endParaRPr lang="fr-FR"/>
          </a:p>
        </c:txPr>
        <c:crossAx val="5187684"/>
        <c:crosses val="autoZero"/>
        <c:crossBetween val="between"/>
      </c:valAx>
      <c:spPr>
        <a:noFill/>
        <a:ln w="0">
          <a:noFill/>
        </a:ln>
      </c:spPr>
    </c:plotArea>
    <c:legend>
      <c:legendPos val="r"/>
      <c:layout/>
      <c:overlay val="0"/>
      <c:spPr>
        <a:noFill/>
        <a:ln w="0">
          <a:noFill/>
        </a:ln>
      </c:spPr>
      <c:txPr>
        <a:bodyPr/>
        <a:lstStyle/>
        <a:p>
          <a:pPr>
            <a:defRPr lang="it-CH" sz="1000" b="0" strike="noStrike" spc="-1">
              <a:solidFill>
                <a:srgbClr val="000000"/>
              </a:solidFill>
              <a:latin typeface="Arial"/>
            </a:defRPr>
          </a:pPr>
          <a:endParaRPr lang="fr-FR"/>
        </a:p>
      </c:txPr>
    </c:legend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360</xdr:rowOff>
    </xdr:from>
    <xdr:to>
      <xdr:col>11</xdr:col>
      <xdr:colOff>0</xdr:colOff>
      <xdr:row>32</xdr:row>
      <xdr:rowOff>161640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20</xdr:col>
      <xdr:colOff>780</xdr:colOff>
      <xdr:row>28</xdr:row>
      <xdr:rowOff>27360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30</xdr:row>
      <xdr:rowOff>158760</xdr:rowOff>
    </xdr:from>
    <xdr:to>
      <xdr:col>4</xdr:col>
      <xdr:colOff>274680</xdr:colOff>
      <xdr:row>42</xdr:row>
      <xdr:rowOff>161640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0</xdr:colOff>
      <xdr:row>31</xdr:row>
      <xdr:rowOff>0</xdr:rowOff>
    </xdr:from>
    <xdr:to>
      <xdr:col>12</xdr:col>
      <xdr:colOff>274680</xdr:colOff>
      <xdr:row>42</xdr:row>
      <xdr:rowOff>161640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45</xdr:row>
      <xdr:rowOff>0</xdr:rowOff>
    </xdr:from>
    <xdr:to>
      <xdr:col>4</xdr:col>
      <xdr:colOff>221760</xdr:colOff>
      <xdr:row>56</xdr:row>
      <xdr:rowOff>161280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5</xdr:col>
      <xdr:colOff>0</xdr:colOff>
      <xdr:row>45</xdr:row>
      <xdr:rowOff>0</xdr:rowOff>
    </xdr:from>
    <xdr:to>
      <xdr:col>12</xdr:col>
      <xdr:colOff>243000</xdr:colOff>
      <xdr:row>56</xdr:row>
      <xdr:rowOff>161280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13</xdr:col>
      <xdr:colOff>0</xdr:colOff>
      <xdr:row>30</xdr:row>
      <xdr:rowOff>158760</xdr:rowOff>
    </xdr:from>
    <xdr:to>
      <xdr:col>20</xdr:col>
      <xdr:colOff>780</xdr:colOff>
      <xdr:row>56</xdr:row>
      <xdr:rowOff>161280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53217</xdr:colOff>
      <xdr:row>7</xdr:row>
      <xdr:rowOff>38100</xdr:rowOff>
    </xdr:from>
    <xdr:to>
      <xdr:col>14</xdr:col>
      <xdr:colOff>2532</xdr:colOff>
      <xdr:row>21</xdr:row>
      <xdr:rowOff>0</xdr:rowOff>
    </xdr:to>
    <xdr:graphicFrame macro="">
      <xdr:nvGraphicFramePr>
        <xdr:cNvPr id="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95400</xdr:colOff>
      <xdr:row>21</xdr:row>
      <xdr:rowOff>0</xdr:rowOff>
    </xdr:from>
    <xdr:to>
      <xdr:col>14</xdr:col>
      <xdr:colOff>625740</xdr:colOff>
      <xdr:row>40</xdr:row>
      <xdr:rowOff>161639</xdr:rowOff>
    </xdr:to>
    <xdr:graphicFrame macro="">
      <xdr:nvGraphicFramePr>
        <xdr:cNvPr id="8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rgbClr val="000000"/>
    </a:dk1>
    <a:lt1>
      <a:srgbClr val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</a:majorFont>
    <a:minorFont>
      <a:latin typeface="Calibri" panose="020F0502020204030204"/>
      <a:ea typeface=""/>
      <a:cs typeface=""/>
    </a:minorFont>
  </a:fontScheme>
  <a:fmtScheme>
    <a:fillStyleLst>
      <a:solidFill>
        <a:schemeClr val="phClr"/>
      </a:solidFill>
      <a:gradFill>
        <a:gsLst>
          <a:gs pos="0">
            <a:schemeClr val="phClr">
              <a:lumMod val="110000"/>
              <a:tint val="67000"/>
            </a:schemeClr>
          </a:gs>
          <a:gs pos="50000">
            <a:schemeClr val="phClr">
              <a:lumMod val="105000"/>
              <a:tint val="73000"/>
            </a:schemeClr>
          </a:gs>
          <a:gs pos="100000">
            <a:schemeClr val="phClr">
              <a:lumMod val="105000"/>
              <a:tint val="81000"/>
            </a:schemeClr>
          </a:gs>
        </a:gsLst>
        <a:lin ang="5400000" scaled="0"/>
        <a:tileRect/>
      </a:gradFill>
      <a:gradFill>
        <a:gsLst>
          <a:gs pos="0">
            <a:schemeClr val="phClr">
              <a:lumMod val="102000"/>
              <a:tint val="94000"/>
            </a:schemeClr>
          </a:gs>
          <a:gs pos="50000">
            <a:schemeClr val="phClr">
              <a:lumMod val="100000"/>
              <a:shade val="100000"/>
            </a:schemeClr>
          </a:gs>
          <a:gs pos="100000">
            <a:schemeClr val="phClr">
              <a:lumMod val="99000"/>
              <a:shade val="78000"/>
            </a:schemeClr>
          </a:gs>
        </a:gsLst>
        <a:lin ang="5400000" scaled="0"/>
        <a:tileRect/>
      </a:gradFill>
    </a:fillStyleLst>
    <a:lnStyleLst>
      <a:ln w="6350" cap="flat" cmpd="sng" algn="ctr">
        <a:prstDash val="solid"/>
        <a:miter lim="800000"/>
      </a:ln>
      <a:ln w="12700" cap="flat" cmpd="sng" algn="ctr">
        <a:prstDash val="solid"/>
        <a:miter lim="800000"/>
      </a:ln>
      <a:ln w="19050" cap="flat" cmpd="sng" algn="ctr"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/>
      </a:effectStyle>
    </a:effectStyleLst>
    <a:bgFillStyleLst>
      <a:solidFill>
        <a:schemeClr val="phClr"/>
      </a:solidFill>
      <a:solidFill>
        <a:schemeClr val="phClr">
          <a:tint val="95000"/>
        </a:schemeClr>
      </a:solidFill>
      <a:gradFill>
        <a:gsLst>
          <a:gs pos="0">
            <a:schemeClr val="phClr">
              <a:tint val="93000"/>
              <a:shade val="98000"/>
              <a:lumMod val="102000"/>
            </a:schemeClr>
          </a:gs>
          <a:gs pos="50000">
            <a:schemeClr val="phClr">
              <a:tint val="98000"/>
              <a:shade val="90000"/>
              <a:lumMod val="103000"/>
            </a:schemeClr>
          </a:gs>
          <a:gs pos="100000">
            <a:schemeClr val="phClr">
              <a:shade val="63000"/>
            </a:schemeClr>
          </a:gs>
        </a:gsLst>
        <a:lin ang="5400000" scaled="0"/>
        <a:tileRect/>
      </a:gradFill>
    </a:bgFillStyleLst>
  </a:fmtScheme>
</a:themeOverrid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Normal="100" workbookViewId="0"/>
  </sheetViews>
  <sheetFormatPr baseColWidth="10" defaultColWidth="9.42578125" defaultRowHeight="12.75" x14ac:dyDescent="0.2"/>
  <cols>
    <col min="1" max="1" width="15.7109375" customWidth="1"/>
    <col min="2" max="2" width="119.140625" customWidth="1"/>
  </cols>
  <sheetData>
    <row r="1" spans="1:2" x14ac:dyDescent="0.2">
      <c r="A1" s="1" t="s">
        <v>0</v>
      </c>
    </row>
    <row r="3" spans="1:2" ht="12.75" customHeight="1" x14ac:dyDescent="0.2">
      <c r="A3" t="s">
        <v>1</v>
      </c>
      <c r="B3" s="2"/>
    </row>
    <row r="4" spans="1:2" ht="12.75" customHeight="1" x14ac:dyDescent="0.2">
      <c r="A4" t="s">
        <v>2</v>
      </c>
      <c r="B4" s="2"/>
    </row>
    <row r="5" spans="1:2" ht="12.75" customHeight="1" x14ac:dyDescent="0.2">
      <c r="A5" t="s">
        <v>3</v>
      </c>
      <c r="B5" s="2"/>
    </row>
    <row r="6" spans="1:2" ht="12.75" customHeight="1" x14ac:dyDescent="0.2">
      <c r="A6" t="s">
        <v>4</v>
      </c>
      <c r="B6" s="2"/>
    </row>
    <row r="7" spans="1:2" ht="12.75" customHeight="1" x14ac:dyDescent="0.2">
      <c r="A7" t="s">
        <v>5</v>
      </c>
      <c r="B7" s="2"/>
    </row>
    <row r="8" spans="1:2" ht="12.75" customHeight="1" x14ac:dyDescent="0.2">
      <c r="A8" t="s">
        <v>6</v>
      </c>
      <c r="B8" s="2"/>
    </row>
    <row r="9" spans="1:2" ht="12.75" customHeight="1" x14ac:dyDescent="0.2">
      <c r="A9" t="s">
        <v>7</v>
      </c>
      <c r="B9" s="2"/>
    </row>
    <row r="10" spans="1:2" ht="12.75" customHeight="1" x14ac:dyDescent="0.2">
      <c r="A10" t="s">
        <v>8</v>
      </c>
      <c r="B10" s="2"/>
    </row>
    <row r="11" spans="1:2" ht="12.75" customHeight="1" x14ac:dyDescent="0.2">
      <c r="A11" t="s">
        <v>9</v>
      </c>
      <c r="B11" s="2"/>
    </row>
    <row r="12" spans="1:2" ht="12.75" customHeight="1" x14ac:dyDescent="0.2">
      <c r="A12" t="s">
        <v>10</v>
      </c>
      <c r="B12" s="2"/>
    </row>
    <row r="13" spans="1:2" ht="12.75" customHeight="1" x14ac:dyDescent="0.2">
      <c r="A13" t="s">
        <v>11</v>
      </c>
      <c r="B13" s="2"/>
    </row>
    <row r="14" spans="1:2" ht="12.75" customHeight="1" x14ac:dyDescent="0.2">
      <c r="A14" t="s">
        <v>12</v>
      </c>
      <c r="B14" s="2"/>
    </row>
    <row r="16" spans="1:2" x14ac:dyDescent="0.2">
      <c r="A16" t="s">
        <v>13</v>
      </c>
      <c r="B16" t="e">
        <f>VALUE(RIGHT(B4,4))</f>
        <v>#VALUE!</v>
      </c>
    </row>
    <row r="17" spans="1:2" x14ac:dyDescent="0.2">
      <c r="A17" t="s">
        <v>14</v>
      </c>
      <c r="B17" s="3" t="e">
        <f>DATEVALUE("01.01."&amp;B16)</f>
        <v>#VALUE!</v>
      </c>
    </row>
    <row r="18" spans="1:2" x14ac:dyDescent="0.2">
      <c r="A18" t="s">
        <v>15</v>
      </c>
      <c r="B18" s="3" t="e">
        <f>DATEVALUE("31.12."&amp;B16)</f>
        <v>#VALUE!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 &amp;A</oddHeader>
    <oddFooter>&amp;C&amp;"Times New Roman,Normal"&amp;12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1"/>
  <sheetViews>
    <sheetView zoomScaleNormal="100" workbookViewId="0"/>
  </sheetViews>
  <sheetFormatPr baseColWidth="10" defaultColWidth="11.5703125" defaultRowHeight="12.75" x14ac:dyDescent="0.2"/>
  <cols>
    <col min="1" max="1" width="14.5703125" customWidth="1"/>
    <col min="6" max="6" width="11.5703125" style="5"/>
  </cols>
  <sheetData>
    <row r="1" spans="1:18" x14ac:dyDescent="0.2">
      <c r="A1" t="s">
        <v>16</v>
      </c>
      <c r="H1" t="s">
        <v>17</v>
      </c>
    </row>
    <row r="3" spans="1:18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s="67" t="s">
        <v>257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Q3" t="s">
        <v>29</v>
      </c>
      <c r="R3" t="s">
        <v>30</v>
      </c>
    </row>
    <row r="4" spans="1:18" x14ac:dyDescent="0.2">
      <c r="A4" s="4"/>
      <c r="B4" s="2"/>
      <c r="C4" s="5" t="b">
        <f t="shared" ref="C4:C67" si="0">IF(B4&gt;0,_xlfn.ISOWEEKNUM(A4))</f>
        <v>0</v>
      </c>
      <c r="D4" s="5" t="b">
        <f t="shared" ref="D4:D67" si="1">IF(B4&gt;0,MONTH(A4))</f>
        <v>0</v>
      </c>
      <c r="E4" s="5" t="b">
        <f t="shared" ref="E4:E67" si="2">IF(B4&gt;0,WEEKDAY(A4,2))</f>
        <v>0</v>
      </c>
      <c r="F4" s="5" t="b">
        <f>IF(B4&gt;0,CHOOSE(MATCH(MONTH(A4-20),{0;3;6;9;12},1),"hiver","printemps","été","automne","hiver"))</f>
        <v>0</v>
      </c>
      <c r="H4" t="s">
        <v>31</v>
      </c>
      <c r="I4">
        <v>1</v>
      </c>
      <c r="J4">
        <f t="shared" ref="J4:J10" si="3">SUMIF($E$4:$E$369,I4,$B$4:$B$369)</f>
        <v>0</v>
      </c>
      <c r="K4">
        <f t="shared" ref="K4:K10" si="4">COUNTIF($E$4:$E$369,I4)</f>
        <v>0</v>
      </c>
      <c r="L4" s="6" t="e">
        <f t="shared" ref="L4:L10" si="5">J4/K4</f>
        <v>#DIV/0!</v>
      </c>
      <c r="M4" s="6" t="e">
        <f t="array" ref="M4">_xlfn.STDEV.S(IF($E$4:$E$369=I4,$B$4:$B$369))</f>
        <v>#DIV/0!</v>
      </c>
      <c r="N4" s="7">
        <f t="array" ref="N4">MIN(IF($E$4:$E$369=I4,$B$4:$B$369))</f>
        <v>0</v>
      </c>
      <c r="O4" s="7">
        <f t="array" ref="O4">MAX(IF($E$4:$E$369=I4,$B$4:$B$369))</f>
        <v>0</v>
      </c>
      <c r="Q4" s="8">
        <f>Data_week!B4</f>
        <v>0</v>
      </c>
      <c r="R4">
        <f t="shared" ref="R4:R10" si="6">J4-Q4</f>
        <v>0</v>
      </c>
    </row>
    <row r="5" spans="1:18" x14ac:dyDescent="0.2">
      <c r="A5" s="4"/>
      <c r="B5" s="2"/>
      <c r="C5" s="5" t="b">
        <f t="shared" si="0"/>
        <v>0</v>
      </c>
      <c r="D5" s="5" t="b">
        <f t="shared" si="1"/>
        <v>0</v>
      </c>
      <c r="E5" s="5" t="b">
        <f t="shared" si="2"/>
        <v>0</v>
      </c>
      <c r="F5" s="5" t="b">
        <f>IF(B5&gt;0,CHOOSE(MATCH(MONTH(A5-20),{0;3;6;9;12},1),"hiver","printemps","été","automne","hiver"))</f>
        <v>0</v>
      </c>
      <c r="H5" t="s">
        <v>32</v>
      </c>
      <c r="I5">
        <v>2</v>
      </c>
      <c r="J5">
        <f t="shared" si="3"/>
        <v>0</v>
      </c>
      <c r="K5">
        <f t="shared" si="4"/>
        <v>0</v>
      </c>
      <c r="L5" s="6" t="e">
        <f t="shared" si="5"/>
        <v>#DIV/0!</v>
      </c>
      <c r="M5" s="6" t="e">
        <f t="array" ref="M5">_xlfn.STDEV.S(IF($E$4:$E$369=I5,$B$4:$B$369))</f>
        <v>#DIV/0!</v>
      </c>
      <c r="N5" s="7">
        <f t="array" ref="N5">MIN(IF($E$4:$E$369=I5,$B$4:$B$369))</f>
        <v>0</v>
      </c>
      <c r="O5" s="7">
        <f t="array" ref="O5">MAX(IF($E$4:$E$369=I5,$B$4:$B$369))</f>
        <v>0</v>
      </c>
      <c r="Q5" s="8">
        <f>Data_week!B5</f>
        <v>0</v>
      </c>
      <c r="R5">
        <f t="shared" si="6"/>
        <v>0</v>
      </c>
    </row>
    <row r="6" spans="1:18" x14ac:dyDescent="0.2">
      <c r="A6" s="4"/>
      <c r="B6" s="2"/>
      <c r="C6" s="5" t="b">
        <f t="shared" si="0"/>
        <v>0</v>
      </c>
      <c r="D6" s="5" t="b">
        <f t="shared" si="1"/>
        <v>0</v>
      </c>
      <c r="E6" s="5" t="b">
        <f t="shared" si="2"/>
        <v>0</v>
      </c>
      <c r="F6" s="5" t="b">
        <f>IF(B6&gt;0,CHOOSE(MATCH(MONTH(A6-20),{0;3;6;9;12},1),"hiver","printemps","été","automne","hiver"))</f>
        <v>0</v>
      </c>
      <c r="H6" t="s">
        <v>33</v>
      </c>
      <c r="I6">
        <v>3</v>
      </c>
      <c r="J6">
        <f t="shared" si="3"/>
        <v>0</v>
      </c>
      <c r="K6">
        <f t="shared" si="4"/>
        <v>0</v>
      </c>
      <c r="L6" s="6" t="e">
        <f t="shared" si="5"/>
        <v>#DIV/0!</v>
      </c>
      <c r="M6" s="6" t="e">
        <f t="array" ref="M6">_xlfn.STDEV.S(IF($E$4:$E$369=I6,$B$4:$B$369))</f>
        <v>#DIV/0!</v>
      </c>
      <c r="N6" s="7">
        <f t="array" ref="N6">MIN(IF($E$4:$E$369=I6,$B$4:$B$369))</f>
        <v>0</v>
      </c>
      <c r="O6" s="7">
        <f t="array" ref="O6">MAX(IF($E$4:$E$369=I6,$B$4:$B$369))</f>
        <v>0</v>
      </c>
      <c r="Q6" s="8">
        <f>Data_week!B6</f>
        <v>0</v>
      </c>
      <c r="R6">
        <f t="shared" si="6"/>
        <v>0</v>
      </c>
    </row>
    <row r="7" spans="1:18" x14ac:dyDescent="0.2">
      <c r="A7" s="4"/>
      <c r="B7" s="2"/>
      <c r="C7" s="5" t="b">
        <f t="shared" si="0"/>
        <v>0</v>
      </c>
      <c r="D7" s="5" t="b">
        <f t="shared" si="1"/>
        <v>0</v>
      </c>
      <c r="E7" s="5" t="b">
        <f t="shared" si="2"/>
        <v>0</v>
      </c>
      <c r="F7" s="5" t="b">
        <f>IF(B7&gt;0,CHOOSE(MATCH(MONTH(A7-20),{0;3;6;9;12},1),"hiver","printemps","été","automne","hiver"))</f>
        <v>0</v>
      </c>
      <c r="H7" t="s">
        <v>34</v>
      </c>
      <c r="I7">
        <v>4</v>
      </c>
      <c r="J7">
        <f t="shared" si="3"/>
        <v>0</v>
      </c>
      <c r="K7">
        <f t="shared" si="4"/>
        <v>0</v>
      </c>
      <c r="L7" s="6" t="e">
        <f t="shared" si="5"/>
        <v>#DIV/0!</v>
      </c>
      <c r="M7" s="6" t="e">
        <f t="array" ref="M7">_xlfn.STDEV.S(IF($E$4:$E$369=I7,$B$4:$B$369))</f>
        <v>#DIV/0!</v>
      </c>
      <c r="N7" s="7">
        <f t="array" ref="N7">MIN(IF($E$4:$E$369=I7,$B$4:$B$369))</f>
        <v>0</v>
      </c>
      <c r="O7" s="7">
        <f t="array" ref="O7">MAX(IF($E$4:$E$369=I7,$B$4:$B$369))</f>
        <v>0</v>
      </c>
      <c r="Q7" s="8">
        <f>Data_week!B7</f>
        <v>0</v>
      </c>
      <c r="R7">
        <f t="shared" si="6"/>
        <v>0</v>
      </c>
    </row>
    <row r="8" spans="1:18" x14ac:dyDescent="0.2">
      <c r="A8" s="4"/>
      <c r="B8" s="2"/>
      <c r="C8" s="5" t="b">
        <f t="shared" si="0"/>
        <v>0</v>
      </c>
      <c r="D8" s="5" t="b">
        <f t="shared" si="1"/>
        <v>0</v>
      </c>
      <c r="E8" s="5" t="b">
        <f t="shared" si="2"/>
        <v>0</v>
      </c>
      <c r="F8" s="5" t="b">
        <f>IF(B8&gt;0,CHOOSE(MATCH(MONTH(A8-20),{0;3;6;9;12},1),"hiver","printemps","été","automne","hiver"))</f>
        <v>0</v>
      </c>
      <c r="H8" t="s">
        <v>35</v>
      </c>
      <c r="I8">
        <v>5</v>
      </c>
      <c r="J8">
        <f t="shared" si="3"/>
        <v>0</v>
      </c>
      <c r="K8">
        <f t="shared" si="4"/>
        <v>0</v>
      </c>
      <c r="L8" s="6" t="e">
        <f t="shared" si="5"/>
        <v>#DIV/0!</v>
      </c>
      <c r="M8" s="6" t="e">
        <f t="array" ref="M8">_xlfn.STDEV.S(IF($E$4:$E$369=I8,$B$4:$B$369))</f>
        <v>#DIV/0!</v>
      </c>
      <c r="N8" s="7">
        <f t="array" ref="N8">MIN(IF($E$4:$E$369=I8,$B$4:$B$369))</f>
        <v>0</v>
      </c>
      <c r="O8" s="7">
        <f t="array" ref="O8">MAX(IF($E$4:$E$369=I8,$B$4:$B$369))</f>
        <v>0</v>
      </c>
      <c r="Q8" s="8">
        <f>Data_week!B8</f>
        <v>0</v>
      </c>
      <c r="R8">
        <f t="shared" si="6"/>
        <v>0</v>
      </c>
    </row>
    <row r="9" spans="1:18" x14ac:dyDescent="0.2">
      <c r="A9" s="4"/>
      <c r="B9" s="2"/>
      <c r="C9" s="5" t="b">
        <f t="shared" si="0"/>
        <v>0</v>
      </c>
      <c r="D9" s="5" t="b">
        <f t="shared" si="1"/>
        <v>0</v>
      </c>
      <c r="E9" s="5" t="b">
        <f t="shared" si="2"/>
        <v>0</v>
      </c>
      <c r="F9" s="5" t="b">
        <f>IF(B9&gt;0,CHOOSE(MATCH(MONTH(A9-20),{0;3;6;9;12},1),"hiver","printemps","été","automne","hiver"))</f>
        <v>0</v>
      </c>
      <c r="H9" t="s">
        <v>36</v>
      </c>
      <c r="I9">
        <v>6</v>
      </c>
      <c r="J9">
        <f t="shared" si="3"/>
        <v>0</v>
      </c>
      <c r="K9">
        <f t="shared" si="4"/>
        <v>0</v>
      </c>
      <c r="L9" s="6" t="e">
        <f t="shared" si="5"/>
        <v>#DIV/0!</v>
      </c>
      <c r="M9" s="6" t="e">
        <f t="array" ref="M9">_xlfn.STDEV.S(IF($E$4:$E$369=I9,$B$4:$B$369))</f>
        <v>#DIV/0!</v>
      </c>
      <c r="N9" s="7">
        <f t="array" ref="N9">MIN(IF($E$4:$E$369=I9,$B$4:$B$369))</f>
        <v>0</v>
      </c>
      <c r="O9" s="7">
        <f t="array" ref="O9">MAX(IF($E$4:$E$369=I9,$B$4:$B$369))</f>
        <v>0</v>
      </c>
      <c r="Q9" s="8">
        <f>Data_week!B9</f>
        <v>0</v>
      </c>
      <c r="R9">
        <f t="shared" si="6"/>
        <v>0</v>
      </c>
    </row>
    <row r="10" spans="1:18" x14ac:dyDescent="0.2">
      <c r="A10" s="4"/>
      <c r="B10" s="2"/>
      <c r="C10" s="5" t="b">
        <f t="shared" si="0"/>
        <v>0</v>
      </c>
      <c r="D10" s="5" t="b">
        <f t="shared" si="1"/>
        <v>0</v>
      </c>
      <c r="E10" s="5" t="b">
        <f t="shared" si="2"/>
        <v>0</v>
      </c>
      <c r="F10" s="5" t="b">
        <f>IF(B10&gt;0,CHOOSE(MATCH(MONTH(A10-20),{0;3;6;9;12},1),"hiver","printemps","été","automne","hiver"))</f>
        <v>0</v>
      </c>
      <c r="H10" t="s">
        <v>37</v>
      </c>
      <c r="I10">
        <v>7</v>
      </c>
      <c r="J10">
        <f t="shared" si="3"/>
        <v>0</v>
      </c>
      <c r="K10">
        <f t="shared" si="4"/>
        <v>0</v>
      </c>
      <c r="L10" s="6" t="e">
        <f t="shared" si="5"/>
        <v>#DIV/0!</v>
      </c>
      <c r="M10" s="6" t="e">
        <f t="array" ref="M10">_xlfn.STDEV.S(IF($E$4:$E$369=I10,$B$4:$B$369))</f>
        <v>#DIV/0!</v>
      </c>
      <c r="N10" s="7">
        <f t="array" ref="N10">MIN(IF($E$4:$E$369=I10,$B$4:$B$369))</f>
        <v>0</v>
      </c>
      <c r="O10" s="7">
        <f t="array" ref="O10">MAX(IF($E$4:$E$369=I10,$B$4:$B$369))</f>
        <v>0</v>
      </c>
      <c r="Q10" s="8">
        <f>Data_week!B10</f>
        <v>0</v>
      </c>
      <c r="R10">
        <f t="shared" si="6"/>
        <v>0</v>
      </c>
    </row>
    <row r="11" spans="1:18" x14ac:dyDescent="0.2">
      <c r="A11" s="4"/>
      <c r="B11" s="2"/>
      <c r="C11" s="5" t="b">
        <f t="shared" si="0"/>
        <v>0</v>
      </c>
      <c r="D11" s="5" t="b">
        <f t="shared" si="1"/>
        <v>0</v>
      </c>
      <c r="E11" s="5" t="b">
        <f t="shared" si="2"/>
        <v>0</v>
      </c>
      <c r="F11" s="5" t="b">
        <f>IF(B11&gt;0,CHOOSE(MATCH(MONTH(A11-20),{0;3;6;9;12},1),"hiver","printemps","été","automne","hiver"))</f>
        <v>0</v>
      </c>
    </row>
    <row r="12" spans="1:18" x14ac:dyDescent="0.2">
      <c r="A12" s="4"/>
      <c r="B12" s="2"/>
      <c r="C12" s="5" t="b">
        <f t="shared" si="0"/>
        <v>0</v>
      </c>
      <c r="D12" s="5" t="b">
        <f t="shared" si="1"/>
        <v>0</v>
      </c>
      <c r="E12" s="5" t="b">
        <f t="shared" si="2"/>
        <v>0</v>
      </c>
      <c r="F12" s="5" t="b">
        <f>IF(B12&gt;0,CHOOSE(MATCH(MONTH(A12-20),{0;3;6;9;12},1),"hiver","printemps","été","automne","hiver"))</f>
        <v>0</v>
      </c>
      <c r="I12" t="s">
        <v>23</v>
      </c>
      <c r="J12">
        <f>SUM(J4:J10)</f>
        <v>0</v>
      </c>
      <c r="K12">
        <f>SUM(K4:K10)</f>
        <v>0</v>
      </c>
      <c r="L12" s="6" t="e">
        <f>J12/K12</f>
        <v>#DIV/0!</v>
      </c>
      <c r="M12" s="6" t="e">
        <f>_xlfn.STDEV.S($B$4:$B$369)</f>
        <v>#DIV/0!</v>
      </c>
      <c r="N12" s="6">
        <f>MIN($B$4:$B$369)</f>
        <v>0</v>
      </c>
      <c r="O12" s="6">
        <f>MAX($B$4:$B$369)</f>
        <v>0</v>
      </c>
      <c r="Q12">
        <f>SUM(Q4:Q10)</f>
        <v>0</v>
      </c>
      <c r="R12">
        <f>SUM(R4:R10)</f>
        <v>0</v>
      </c>
    </row>
    <row r="13" spans="1:18" x14ac:dyDescent="0.2">
      <c r="A13" s="4"/>
      <c r="B13" s="2"/>
      <c r="C13" s="5" t="b">
        <f t="shared" si="0"/>
        <v>0</v>
      </c>
      <c r="D13" s="5" t="b">
        <f t="shared" si="1"/>
        <v>0</v>
      </c>
      <c r="E13" s="5" t="b">
        <f t="shared" si="2"/>
        <v>0</v>
      </c>
      <c r="F13" s="5" t="b">
        <f>IF(B13&gt;0,CHOOSE(MATCH(MONTH(A13-20),{0;3;6;9;12},1),"hiver","printemps","été","automne","hiver"))</f>
        <v>0</v>
      </c>
      <c r="I13" s="9" t="s">
        <v>38</v>
      </c>
      <c r="J13">
        <f>SUM(J9:J10)</f>
        <v>0</v>
      </c>
      <c r="K13">
        <f>SUM(K9:K10)</f>
        <v>0</v>
      </c>
      <c r="L13" s="6" t="e">
        <f>J13/K13</f>
        <v>#DIV/0!</v>
      </c>
    </row>
    <row r="14" spans="1:18" x14ac:dyDescent="0.2">
      <c r="A14" s="4"/>
      <c r="B14" s="2"/>
      <c r="C14" s="5" t="b">
        <f t="shared" si="0"/>
        <v>0</v>
      </c>
      <c r="D14" s="5" t="b">
        <f t="shared" si="1"/>
        <v>0</v>
      </c>
      <c r="E14" s="5" t="b">
        <f t="shared" si="2"/>
        <v>0</v>
      </c>
      <c r="F14" s="5" t="b">
        <f>IF(B14&gt;0,CHOOSE(MATCH(MONTH(A14-20),{0;3;6;9;12},1),"hiver","printemps","été","automne","hiver"))</f>
        <v>0</v>
      </c>
      <c r="I14" s="9" t="s">
        <v>39</v>
      </c>
      <c r="J14">
        <f>J12-J13</f>
        <v>0</v>
      </c>
      <c r="K14">
        <f>K12-K13</f>
        <v>0</v>
      </c>
      <c r="L14" s="6" t="e">
        <f>J14/K14</f>
        <v>#DIV/0!</v>
      </c>
    </row>
    <row r="15" spans="1:18" x14ac:dyDescent="0.2">
      <c r="A15" s="4"/>
      <c r="B15" s="2"/>
      <c r="C15" s="5" t="b">
        <f t="shared" si="0"/>
        <v>0</v>
      </c>
      <c r="D15" s="5" t="b">
        <f t="shared" si="1"/>
        <v>0</v>
      </c>
      <c r="E15" s="5" t="b">
        <f t="shared" si="2"/>
        <v>0</v>
      </c>
      <c r="F15" s="5" t="b">
        <f>IF(B15&gt;0,CHOOSE(MATCH(MONTH(A15-20),{0;3;6;9;12},1),"hiver","printemps","été","automne","hiver"))</f>
        <v>0</v>
      </c>
    </row>
    <row r="16" spans="1:18" x14ac:dyDescent="0.2">
      <c r="A16" s="4"/>
      <c r="B16" s="2"/>
      <c r="C16" s="5" t="b">
        <f t="shared" si="0"/>
        <v>0</v>
      </c>
      <c r="D16" s="5" t="b">
        <f t="shared" si="1"/>
        <v>0</v>
      </c>
      <c r="E16" s="5" t="b">
        <f t="shared" si="2"/>
        <v>0</v>
      </c>
      <c r="F16" s="5" t="b">
        <f>IF(B16&gt;0,CHOOSE(MATCH(MONTH(A16-20),{0;3;6;9;12},1),"hiver","printemps","été","automne","hiver"))</f>
        <v>0</v>
      </c>
    </row>
    <row r="17" spans="1:18" x14ac:dyDescent="0.2">
      <c r="A17" s="4"/>
      <c r="B17" s="2"/>
      <c r="C17" s="5" t="b">
        <f t="shared" si="0"/>
        <v>0</v>
      </c>
      <c r="D17" s="5" t="b">
        <f t="shared" si="1"/>
        <v>0</v>
      </c>
      <c r="E17" s="5" t="b">
        <f t="shared" si="2"/>
        <v>0</v>
      </c>
      <c r="F17" s="5" t="b">
        <f>IF(B17&gt;0,CHOOSE(MATCH(MONTH(A17-20),{0;3;6;9;12},1),"hiver","printemps","été","automne","hiver"))</f>
        <v>0</v>
      </c>
    </row>
    <row r="18" spans="1:18" x14ac:dyDescent="0.2">
      <c r="A18" s="4"/>
      <c r="B18" s="2"/>
      <c r="C18" s="5" t="b">
        <f t="shared" si="0"/>
        <v>0</v>
      </c>
      <c r="D18" s="5" t="b">
        <f t="shared" si="1"/>
        <v>0</v>
      </c>
      <c r="E18" s="5" t="b">
        <f t="shared" si="2"/>
        <v>0</v>
      </c>
      <c r="F18" s="5" t="b">
        <f>IF(B18&gt;0,CHOOSE(MATCH(MONTH(A18-20),{0;3;6;9;12},1),"hiver","printemps","été","automne","hiver"))</f>
        <v>0</v>
      </c>
      <c r="H18" t="s">
        <v>40</v>
      </c>
    </row>
    <row r="19" spans="1:18" x14ac:dyDescent="0.2">
      <c r="A19" s="4"/>
      <c r="B19" s="2"/>
      <c r="C19" s="5" t="b">
        <f t="shared" si="0"/>
        <v>0</v>
      </c>
      <c r="D19" s="5" t="b">
        <f t="shared" si="1"/>
        <v>0</v>
      </c>
      <c r="E19" s="5" t="b">
        <f t="shared" si="2"/>
        <v>0</v>
      </c>
      <c r="F19" s="5" t="b">
        <f>IF(B19&gt;0,CHOOSE(MATCH(MONTH(A19-20),{0;3;6;9;12},1),"hiver","printemps","été","automne","hiver"))</f>
        <v>0</v>
      </c>
    </row>
    <row r="20" spans="1:18" x14ac:dyDescent="0.2">
      <c r="A20" s="4"/>
      <c r="B20" s="2"/>
      <c r="C20" s="5" t="b">
        <f t="shared" si="0"/>
        <v>0</v>
      </c>
      <c r="D20" s="5" t="b">
        <f t="shared" si="1"/>
        <v>0</v>
      </c>
      <c r="E20" s="5" t="b">
        <f t="shared" si="2"/>
        <v>0</v>
      </c>
      <c r="F20" s="5" t="b">
        <f>IF(B20&gt;0,CHOOSE(MATCH(MONTH(A20-20),{0;3;6;9;12},1),"hiver","printemps","été","automne","hiver"))</f>
        <v>0</v>
      </c>
      <c r="I20" t="s">
        <v>21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Q20" t="s">
        <v>41</v>
      </c>
      <c r="R20" t="s">
        <v>30</v>
      </c>
    </row>
    <row r="21" spans="1:18" x14ac:dyDescent="0.2">
      <c r="A21" s="4"/>
      <c r="B21" s="2"/>
      <c r="C21" s="5" t="b">
        <f t="shared" si="0"/>
        <v>0</v>
      </c>
      <c r="D21" s="5" t="b">
        <f t="shared" si="1"/>
        <v>0</v>
      </c>
      <c r="E21" s="5" t="b">
        <f t="shared" si="2"/>
        <v>0</v>
      </c>
      <c r="F21" s="5" t="b">
        <f>IF(B21&gt;0,CHOOSE(MATCH(MONTH(A21-20),{0;3;6;9;12},1),"hiver","printemps","été","automne","hiver"))</f>
        <v>0</v>
      </c>
      <c r="H21" t="s">
        <v>42</v>
      </c>
      <c r="I21">
        <v>1</v>
      </c>
      <c r="J21">
        <f t="shared" ref="J21:J32" si="7">SUMIF($D$4:$D$369,I21,$B$4:$B$369)</f>
        <v>0</v>
      </c>
      <c r="K21">
        <f t="shared" ref="K21:K32" si="8">COUNTIF($D$4:$D$369,I21)</f>
        <v>0</v>
      </c>
      <c r="L21" s="6" t="e">
        <f t="shared" ref="L21:L32" si="9">J21/K21</f>
        <v>#DIV/0!</v>
      </c>
      <c r="M21" s="6" t="e">
        <f t="array" ref="M21">_xlfn.STDEV.S(IF($D$4:$D$369=I21,$B$4:$B$369))</f>
        <v>#DIV/0!</v>
      </c>
      <c r="N21" s="7">
        <f t="array" ref="N21">MIN(IF($D$4:$D$369=I21,$B$4:$B$369))</f>
        <v>0</v>
      </c>
      <c r="O21" s="7">
        <f t="array" ref="O21">MAX(IF($D$4:$D$369=I21,$B$4:$B$369))</f>
        <v>0</v>
      </c>
      <c r="Q21" s="8" t="e">
        <f>SUM(AN_TE!B48:H48)</f>
        <v>#DIV/0!</v>
      </c>
      <c r="R21" t="e">
        <f t="shared" ref="R21:R32" si="10">J21-Q21</f>
        <v>#DIV/0!</v>
      </c>
    </row>
    <row r="22" spans="1:18" x14ac:dyDescent="0.2">
      <c r="A22" s="4"/>
      <c r="B22" s="2"/>
      <c r="C22" s="5" t="b">
        <f t="shared" si="0"/>
        <v>0</v>
      </c>
      <c r="D22" s="5" t="b">
        <f t="shared" si="1"/>
        <v>0</v>
      </c>
      <c r="E22" s="5" t="b">
        <f t="shared" si="2"/>
        <v>0</v>
      </c>
      <c r="F22" s="5" t="b">
        <f>IF(B22&gt;0,CHOOSE(MATCH(MONTH(A22-20),{0;3;6;9;12},1),"hiver","printemps","été","automne","hiver"))</f>
        <v>0</v>
      </c>
      <c r="H22" t="s">
        <v>43</v>
      </c>
      <c r="I22">
        <v>2</v>
      </c>
      <c r="J22">
        <f t="shared" si="7"/>
        <v>0</v>
      </c>
      <c r="K22">
        <f t="shared" si="8"/>
        <v>0</v>
      </c>
      <c r="L22" s="6" t="e">
        <f t="shared" si="9"/>
        <v>#DIV/0!</v>
      </c>
      <c r="M22" s="6" t="e">
        <f t="array" ref="M22">_xlfn.STDEV.S(IF($D$4:$D$369=I22,$B$4:$B$369))</f>
        <v>#DIV/0!</v>
      </c>
      <c r="N22" s="7">
        <f t="array" ref="N22">MIN(IF($D$4:$D$369=I22,$B$4:$B$369))</f>
        <v>0</v>
      </c>
      <c r="O22" s="7">
        <f t="array" ref="O22">MAX(IF($D$4:$D$369=I22,$B$4:$B$369))</f>
        <v>0</v>
      </c>
      <c r="Q22" s="8" t="e">
        <f>SUM(AN_TE!B49:H49)</f>
        <v>#DIV/0!</v>
      </c>
      <c r="R22" t="e">
        <f t="shared" si="10"/>
        <v>#DIV/0!</v>
      </c>
    </row>
    <row r="23" spans="1:18" x14ac:dyDescent="0.2">
      <c r="A23" s="4"/>
      <c r="B23" s="2"/>
      <c r="C23" s="5" t="b">
        <f t="shared" si="0"/>
        <v>0</v>
      </c>
      <c r="D23" s="5" t="b">
        <f t="shared" si="1"/>
        <v>0</v>
      </c>
      <c r="E23" s="5" t="b">
        <f t="shared" si="2"/>
        <v>0</v>
      </c>
      <c r="F23" s="5" t="b">
        <f>IF(B23&gt;0,CHOOSE(MATCH(MONTH(A23-20),{0;3;6;9;12},1),"hiver","printemps","été","automne","hiver"))</f>
        <v>0</v>
      </c>
      <c r="H23" t="s">
        <v>44</v>
      </c>
      <c r="I23">
        <v>3</v>
      </c>
      <c r="J23">
        <f t="shared" si="7"/>
        <v>0</v>
      </c>
      <c r="K23">
        <f t="shared" si="8"/>
        <v>0</v>
      </c>
      <c r="L23" s="6" t="e">
        <f t="shared" si="9"/>
        <v>#DIV/0!</v>
      </c>
      <c r="M23" s="6" t="e">
        <f t="array" ref="M23">_xlfn.STDEV.S(IF($D$4:$D$369=I23,$B$4:$B$369))</f>
        <v>#DIV/0!</v>
      </c>
      <c r="N23" s="7">
        <f t="array" ref="N23">MIN(IF($D$4:$D$369=I23,$B$4:$B$369))</f>
        <v>0</v>
      </c>
      <c r="O23" s="7">
        <f t="array" ref="O23">MAX(IF($D$4:$D$369=I23,$B$4:$B$369))</f>
        <v>0</v>
      </c>
      <c r="Q23" s="8" t="e">
        <f>SUM(AN_TE!B50:H50)</f>
        <v>#DIV/0!</v>
      </c>
      <c r="R23" t="e">
        <f t="shared" si="10"/>
        <v>#DIV/0!</v>
      </c>
    </row>
    <row r="24" spans="1:18" x14ac:dyDescent="0.2">
      <c r="A24" s="4"/>
      <c r="B24" s="2"/>
      <c r="C24" s="5" t="b">
        <f t="shared" si="0"/>
        <v>0</v>
      </c>
      <c r="D24" s="5" t="b">
        <f t="shared" si="1"/>
        <v>0</v>
      </c>
      <c r="E24" s="5" t="b">
        <f t="shared" si="2"/>
        <v>0</v>
      </c>
      <c r="F24" s="5" t="b">
        <f>IF(B24&gt;0,CHOOSE(MATCH(MONTH(A24-20),{0;3;6;9;12},1),"hiver","printemps","été","automne","hiver"))</f>
        <v>0</v>
      </c>
      <c r="H24" t="s">
        <v>45</v>
      </c>
      <c r="I24">
        <v>4</v>
      </c>
      <c r="J24">
        <f t="shared" si="7"/>
        <v>0</v>
      </c>
      <c r="K24">
        <f t="shared" si="8"/>
        <v>0</v>
      </c>
      <c r="L24" s="6" t="e">
        <f t="shared" si="9"/>
        <v>#DIV/0!</v>
      </c>
      <c r="M24" s="6" t="e">
        <f t="array" ref="M24">_xlfn.STDEV.S(IF($D$4:$D$369=I24,$B$4:$B$369))</f>
        <v>#DIV/0!</v>
      </c>
      <c r="N24" s="7">
        <f t="array" ref="N24">MIN(IF($D$4:$D$369=I24,$B$4:$B$369))</f>
        <v>0</v>
      </c>
      <c r="O24" s="7">
        <f t="array" ref="O24">MAX(IF($D$4:$D$369=I24,$B$4:$B$369))</f>
        <v>0</v>
      </c>
      <c r="Q24" s="8" t="e">
        <f>SUM(AN_TE!B51:H51)</f>
        <v>#DIV/0!</v>
      </c>
      <c r="R24" t="e">
        <f t="shared" si="10"/>
        <v>#DIV/0!</v>
      </c>
    </row>
    <row r="25" spans="1:18" x14ac:dyDescent="0.2">
      <c r="A25" s="4"/>
      <c r="B25" s="2"/>
      <c r="C25" s="5" t="b">
        <f t="shared" si="0"/>
        <v>0</v>
      </c>
      <c r="D25" s="5" t="b">
        <f t="shared" si="1"/>
        <v>0</v>
      </c>
      <c r="E25" s="5" t="b">
        <f t="shared" si="2"/>
        <v>0</v>
      </c>
      <c r="F25" s="5" t="b">
        <f>IF(B25&gt;0,CHOOSE(MATCH(MONTH(A25-20),{0;3;6;9;12},1),"hiver","printemps","été","automne","hiver"))</f>
        <v>0</v>
      </c>
      <c r="H25" t="s">
        <v>46</v>
      </c>
      <c r="I25">
        <v>5</v>
      </c>
      <c r="J25">
        <f t="shared" si="7"/>
        <v>0</v>
      </c>
      <c r="K25">
        <f t="shared" si="8"/>
        <v>0</v>
      </c>
      <c r="L25" s="6" t="e">
        <f t="shared" si="9"/>
        <v>#DIV/0!</v>
      </c>
      <c r="M25" s="6" t="e">
        <f t="array" ref="M25">_xlfn.STDEV.S(IF($D$4:$D$369=I25,$B$4:$B$369))</f>
        <v>#DIV/0!</v>
      </c>
      <c r="N25" s="7">
        <f t="array" ref="N25">MIN(IF($D$4:$D$369=I25,$B$4:$B$369))</f>
        <v>0</v>
      </c>
      <c r="O25" s="7">
        <f t="array" ref="O25">MAX(IF($D$4:$D$369=I25,$B$4:$B$369))</f>
        <v>0</v>
      </c>
      <c r="Q25" s="8" t="e">
        <f>SUM(AN_TE!B52:H52)</f>
        <v>#DIV/0!</v>
      </c>
      <c r="R25" t="e">
        <f t="shared" si="10"/>
        <v>#DIV/0!</v>
      </c>
    </row>
    <row r="26" spans="1:18" x14ac:dyDescent="0.2">
      <c r="A26" s="4"/>
      <c r="B26" s="2"/>
      <c r="C26" s="5" t="b">
        <f t="shared" si="0"/>
        <v>0</v>
      </c>
      <c r="D26" s="5" t="b">
        <f t="shared" si="1"/>
        <v>0</v>
      </c>
      <c r="E26" s="5" t="b">
        <f t="shared" si="2"/>
        <v>0</v>
      </c>
      <c r="F26" s="5" t="b">
        <f>IF(B26&gt;0,CHOOSE(MATCH(MONTH(A26-20),{0;3;6;9;12},1),"hiver","printemps","été","automne","hiver"))</f>
        <v>0</v>
      </c>
      <c r="H26" t="s">
        <v>47</v>
      </c>
      <c r="I26">
        <v>6</v>
      </c>
      <c r="J26">
        <f t="shared" si="7"/>
        <v>0</v>
      </c>
      <c r="K26">
        <f t="shared" si="8"/>
        <v>0</v>
      </c>
      <c r="L26" s="6" t="e">
        <f t="shared" si="9"/>
        <v>#DIV/0!</v>
      </c>
      <c r="M26" s="6" t="e">
        <f t="array" ref="M26">_xlfn.STDEV.S(IF($D$4:$D$369=I26,$B$4:$B$369))</f>
        <v>#DIV/0!</v>
      </c>
      <c r="N26" s="7">
        <f t="array" ref="N26">MIN(IF($D$4:$D$369=I26,$B$4:$B$369))</f>
        <v>0</v>
      </c>
      <c r="O26" s="7">
        <f t="array" ref="O26">MAX(IF($D$4:$D$369=I26,$B$4:$B$369))</f>
        <v>0</v>
      </c>
      <c r="Q26" s="8" t="e">
        <f>SUM(AN_TE!B53:H53)</f>
        <v>#DIV/0!</v>
      </c>
      <c r="R26" t="e">
        <f t="shared" si="10"/>
        <v>#DIV/0!</v>
      </c>
    </row>
    <row r="27" spans="1:18" x14ac:dyDescent="0.2">
      <c r="A27" s="4"/>
      <c r="B27" s="2"/>
      <c r="C27" s="5" t="b">
        <f t="shared" si="0"/>
        <v>0</v>
      </c>
      <c r="D27" s="5" t="b">
        <f t="shared" si="1"/>
        <v>0</v>
      </c>
      <c r="E27" s="5" t="b">
        <f t="shared" si="2"/>
        <v>0</v>
      </c>
      <c r="F27" s="5" t="b">
        <f>IF(B27&gt;0,CHOOSE(MATCH(MONTH(A27-20),{0;3;6;9;12},1),"hiver","printemps","été","automne","hiver"))</f>
        <v>0</v>
      </c>
      <c r="H27" t="s">
        <v>48</v>
      </c>
      <c r="I27">
        <v>7</v>
      </c>
      <c r="J27">
        <f t="shared" si="7"/>
        <v>0</v>
      </c>
      <c r="K27">
        <f t="shared" si="8"/>
        <v>0</v>
      </c>
      <c r="L27" s="6" t="e">
        <f t="shared" si="9"/>
        <v>#DIV/0!</v>
      </c>
      <c r="M27" s="6" t="e">
        <f t="array" ref="M27">_xlfn.STDEV.S(IF($D$4:$D$369=I27,$B$4:$B$369))</f>
        <v>#DIV/0!</v>
      </c>
      <c r="N27" s="7">
        <f t="array" ref="N27">MIN(IF($D$4:$D$369=I27,$B$4:$B$369))</f>
        <v>0</v>
      </c>
      <c r="O27" s="7">
        <f t="array" ref="O27">MAX(IF($D$4:$D$369=I27,$B$4:$B$369))</f>
        <v>0</v>
      </c>
      <c r="Q27" s="8" t="e">
        <f>SUM(AN_TE!B54:H54)</f>
        <v>#DIV/0!</v>
      </c>
      <c r="R27" t="e">
        <f t="shared" si="10"/>
        <v>#DIV/0!</v>
      </c>
    </row>
    <row r="28" spans="1:18" x14ac:dyDescent="0.2">
      <c r="A28" s="4"/>
      <c r="B28" s="2"/>
      <c r="C28" s="5" t="b">
        <f t="shared" si="0"/>
        <v>0</v>
      </c>
      <c r="D28" s="5" t="b">
        <f t="shared" si="1"/>
        <v>0</v>
      </c>
      <c r="E28" s="5" t="b">
        <f t="shared" si="2"/>
        <v>0</v>
      </c>
      <c r="F28" s="5" t="b">
        <f>IF(B28&gt;0,CHOOSE(MATCH(MONTH(A28-20),{0;3;6;9;12},1),"hiver","printemps","été","automne","hiver"))</f>
        <v>0</v>
      </c>
      <c r="H28" t="s">
        <v>49</v>
      </c>
      <c r="I28">
        <v>8</v>
      </c>
      <c r="J28">
        <f t="shared" si="7"/>
        <v>0</v>
      </c>
      <c r="K28">
        <f t="shared" si="8"/>
        <v>0</v>
      </c>
      <c r="L28" s="6" t="e">
        <f t="shared" si="9"/>
        <v>#DIV/0!</v>
      </c>
      <c r="M28" s="6" t="e">
        <f t="array" ref="M28">_xlfn.STDEV.S(IF($D$4:$D$369=I28,$B$4:$B$369))</f>
        <v>#DIV/0!</v>
      </c>
      <c r="N28" s="7">
        <f t="array" ref="N28">MIN(IF($D$4:$D$369=I28,$B$4:$B$369))</f>
        <v>0</v>
      </c>
      <c r="O28" s="7">
        <f t="array" ref="O28">MAX(IF($D$4:$D$369=I28,$B$4:$B$369))</f>
        <v>0</v>
      </c>
      <c r="Q28" s="8" t="e">
        <f>SUM(AN_TE!B55:H55)</f>
        <v>#DIV/0!</v>
      </c>
      <c r="R28" t="e">
        <f t="shared" si="10"/>
        <v>#DIV/0!</v>
      </c>
    </row>
    <row r="29" spans="1:18" x14ac:dyDescent="0.2">
      <c r="A29" s="4"/>
      <c r="B29" s="2"/>
      <c r="C29" s="5" t="b">
        <f t="shared" si="0"/>
        <v>0</v>
      </c>
      <c r="D29" s="5" t="b">
        <f t="shared" si="1"/>
        <v>0</v>
      </c>
      <c r="E29" s="5" t="b">
        <f t="shared" si="2"/>
        <v>0</v>
      </c>
      <c r="F29" s="5" t="b">
        <f>IF(B29&gt;0,CHOOSE(MATCH(MONTH(A29-20),{0;3;6;9;12},1),"hiver","printemps","été","automne","hiver"))</f>
        <v>0</v>
      </c>
      <c r="H29" t="s">
        <v>50</v>
      </c>
      <c r="I29">
        <v>9</v>
      </c>
      <c r="J29">
        <f t="shared" si="7"/>
        <v>0</v>
      </c>
      <c r="K29">
        <f t="shared" si="8"/>
        <v>0</v>
      </c>
      <c r="L29" s="6" t="e">
        <f t="shared" si="9"/>
        <v>#DIV/0!</v>
      </c>
      <c r="M29" s="6" t="e">
        <f t="array" ref="M29">_xlfn.STDEV.S(IF($D$4:$D$369=I29,$B$4:$B$369))</f>
        <v>#DIV/0!</v>
      </c>
      <c r="N29" s="7">
        <f t="array" ref="N29">MIN(IF($D$4:$D$369=I29,$B$4:$B$369))</f>
        <v>0</v>
      </c>
      <c r="O29" s="7">
        <f t="array" ref="O29">MAX(IF($D$4:$D$369=I29,$B$4:$B$369))</f>
        <v>0</v>
      </c>
      <c r="Q29" s="8" t="e">
        <f>SUM(AN_TE!B56:H56)</f>
        <v>#DIV/0!</v>
      </c>
      <c r="R29" t="e">
        <f t="shared" si="10"/>
        <v>#DIV/0!</v>
      </c>
    </row>
    <row r="30" spans="1:18" x14ac:dyDescent="0.2">
      <c r="A30" s="4"/>
      <c r="B30" s="2"/>
      <c r="C30" s="5" t="b">
        <f t="shared" si="0"/>
        <v>0</v>
      </c>
      <c r="D30" s="5" t="b">
        <f t="shared" si="1"/>
        <v>0</v>
      </c>
      <c r="E30" s="5" t="b">
        <f t="shared" si="2"/>
        <v>0</v>
      </c>
      <c r="F30" s="5" t="b">
        <f>IF(B30&gt;0,CHOOSE(MATCH(MONTH(A30-20),{0;3;6;9;12},1),"hiver","printemps","été","automne","hiver"))</f>
        <v>0</v>
      </c>
      <c r="H30" t="s">
        <v>51</v>
      </c>
      <c r="I30">
        <v>10</v>
      </c>
      <c r="J30">
        <f t="shared" si="7"/>
        <v>0</v>
      </c>
      <c r="K30">
        <f t="shared" si="8"/>
        <v>0</v>
      </c>
      <c r="L30" s="6" t="e">
        <f t="shared" si="9"/>
        <v>#DIV/0!</v>
      </c>
      <c r="M30" s="6" t="e">
        <f t="array" ref="M30">_xlfn.STDEV.S(IF($D$4:$D$369=I30,$B$4:$B$369))</f>
        <v>#DIV/0!</v>
      </c>
      <c r="N30" s="7">
        <f t="array" ref="N30">MIN(IF($D$4:$D$369=I30,$B$4:$B$369))</f>
        <v>0</v>
      </c>
      <c r="O30" s="7">
        <f t="array" ref="O30">MAX(IF($D$4:$D$369=I30,$B$4:$B$369))</f>
        <v>0</v>
      </c>
      <c r="Q30" s="8" t="e">
        <f>SUM(AN_TE!B57:H57)</f>
        <v>#DIV/0!</v>
      </c>
      <c r="R30" t="e">
        <f t="shared" si="10"/>
        <v>#DIV/0!</v>
      </c>
    </row>
    <row r="31" spans="1:18" x14ac:dyDescent="0.2">
      <c r="A31" s="4"/>
      <c r="B31" s="2"/>
      <c r="C31" s="5" t="b">
        <f t="shared" si="0"/>
        <v>0</v>
      </c>
      <c r="D31" s="5" t="b">
        <f t="shared" si="1"/>
        <v>0</v>
      </c>
      <c r="E31" s="5" t="b">
        <f t="shared" si="2"/>
        <v>0</v>
      </c>
      <c r="F31" s="5" t="b">
        <f>IF(B31&gt;0,CHOOSE(MATCH(MONTH(A31-20),{0;3;6;9;12},1),"hiver","printemps","été","automne","hiver"))</f>
        <v>0</v>
      </c>
      <c r="H31" t="s">
        <v>52</v>
      </c>
      <c r="I31">
        <v>11</v>
      </c>
      <c r="J31">
        <f t="shared" si="7"/>
        <v>0</v>
      </c>
      <c r="K31">
        <f t="shared" si="8"/>
        <v>0</v>
      </c>
      <c r="L31" s="6" t="e">
        <f t="shared" si="9"/>
        <v>#DIV/0!</v>
      </c>
      <c r="M31" s="6" t="e">
        <f t="array" ref="M31">_xlfn.STDEV.S(IF($D$4:$D$369=I31,$B$4:$B$369))</f>
        <v>#DIV/0!</v>
      </c>
      <c r="N31" s="7">
        <f t="array" ref="N31">MIN(IF($D$4:$D$369=I31,$B$4:$B$369))</f>
        <v>0</v>
      </c>
      <c r="O31" s="7">
        <f t="array" ref="O31">MAX(IF($D$4:$D$369=I31,$B$4:$B$369))</f>
        <v>0</v>
      </c>
      <c r="Q31" s="8" t="e">
        <f>SUM(AN_TE!B58:H58)</f>
        <v>#DIV/0!</v>
      </c>
      <c r="R31" t="e">
        <f t="shared" si="10"/>
        <v>#DIV/0!</v>
      </c>
    </row>
    <row r="32" spans="1:18" x14ac:dyDescent="0.2">
      <c r="A32" s="4"/>
      <c r="B32" s="2"/>
      <c r="C32" s="5" t="b">
        <f t="shared" si="0"/>
        <v>0</v>
      </c>
      <c r="D32" s="5" t="b">
        <f t="shared" si="1"/>
        <v>0</v>
      </c>
      <c r="E32" s="5" t="b">
        <f t="shared" si="2"/>
        <v>0</v>
      </c>
      <c r="F32" s="5" t="b">
        <f>IF(B32&gt;0,CHOOSE(MATCH(MONTH(A32-20),{0;3;6;9;12},1),"hiver","printemps","été","automne","hiver"))</f>
        <v>0</v>
      </c>
      <c r="H32" t="s">
        <v>53</v>
      </c>
      <c r="I32">
        <v>12</v>
      </c>
      <c r="J32">
        <f t="shared" si="7"/>
        <v>0</v>
      </c>
      <c r="K32">
        <f t="shared" si="8"/>
        <v>0</v>
      </c>
      <c r="L32" s="6" t="e">
        <f t="shared" si="9"/>
        <v>#DIV/0!</v>
      </c>
      <c r="M32" s="6" t="e">
        <f t="array" ref="M32">_xlfn.STDEV.S(IF($D$4:$D$369=I32,$B$4:$B$369))</f>
        <v>#DIV/0!</v>
      </c>
      <c r="N32" s="7">
        <f t="array" ref="N32">MIN(IF($D$4:$D$369=I32,$B$4:$B$369))</f>
        <v>0</v>
      </c>
      <c r="O32" s="7">
        <f t="array" ref="O32">MAX(IF($D$4:$D$369=I32,$B$4:$B$369))</f>
        <v>0</v>
      </c>
      <c r="Q32" s="8" t="e">
        <f>SUM(AN_TE!B59:H59)</f>
        <v>#DIV/0!</v>
      </c>
      <c r="R32" t="e">
        <f t="shared" si="10"/>
        <v>#DIV/0!</v>
      </c>
    </row>
    <row r="33" spans="1:18" x14ac:dyDescent="0.2">
      <c r="A33" s="4"/>
      <c r="B33" s="2"/>
      <c r="C33" s="5" t="b">
        <f t="shared" si="0"/>
        <v>0</v>
      </c>
      <c r="D33" s="5" t="b">
        <f t="shared" si="1"/>
        <v>0</v>
      </c>
      <c r="E33" s="5" t="b">
        <f t="shared" si="2"/>
        <v>0</v>
      </c>
      <c r="F33" s="5" t="b">
        <f>IF(B33&gt;0,CHOOSE(MATCH(MONTH(A33-20),{0;3;6;9;12},1),"hiver","printemps","été","automne","hiver"))</f>
        <v>0</v>
      </c>
    </row>
    <row r="34" spans="1:18" x14ac:dyDescent="0.2">
      <c r="A34" s="4"/>
      <c r="B34" s="2"/>
      <c r="C34" s="5" t="b">
        <f t="shared" si="0"/>
        <v>0</v>
      </c>
      <c r="D34" s="5" t="b">
        <f t="shared" si="1"/>
        <v>0</v>
      </c>
      <c r="E34" s="5" t="b">
        <f t="shared" si="2"/>
        <v>0</v>
      </c>
      <c r="F34" s="5" t="b">
        <f>IF(B34&gt;0,CHOOSE(MATCH(MONTH(A34-20),{0;3;6;9;12},1),"hiver","printemps","été","automne","hiver"))</f>
        <v>0</v>
      </c>
      <c r="I34" t="s">
        <v>23</v>
      </c>
      <c r="J34">
        <f>SUM(J21:J32)</f>
        <v>0</v>
      </c>
      <c r="K34">
        <f>SUM(K21:K32)</f>
        <v>0</v>
      </c>
      <c r="L34" s="6"/>
      <c r="M34" s="6"/>
      <c r="N34" s="6"/>
      <c r="O34" s="6"/>
      <c r="Q34" t="e">
        <f>SUM(Q21:Q32)</f>
        <v>#DIV/0!</v>
      </c>
      <c r="R34" t="e">
        <f>SUM(R21:R32)</f>
        <v>#DIV/0!</v>
      </c>
    </row>
    <row r="35" spans="1:18" x14ac:dyDescent="0.2">
      <c r="A35" s="4"/>
      <c r="B35" s="2"/>
      <c r="C35" s="5" t="b">
        <f t="shared" si="0"/>
        <v>0</v>
      </c>
      <c r="D35" s="5" t="b">
        <f t="shared" si="1"/>
        <v>0</v>
      </c>
      <c r="E35" s="5" t="b">
        <f t="shared" si="2"/>
        <v>0</v>
      </c>
      <c r="F35" s="5" t="b">
        <f>IF(B35&gt;0,CHOOSE(MATCH(MONTH(A35-20),{0;3;6;9;12},1),"hiver","printemps","été","automne","hiver"))</f>
        <v>0</v>
      </c>
    </row>
    <row r="36" spans="1:18" x14ac:dyDescent="0.2">
      <c r="A36" s="4"/>
      <c r="B36" s="2"/>
      <c r="C36" s="5" t="b">
        <f t="shared" si="0"/>
        <v>0</v>
      </c>
      <c r="D36" s="5" t="b">
        <f t="shared" si="1"/>
        <v>0</v>
      </c>
      <c r="E36" s="5" t="b">
        <f t="shared" si="2"/>
        <v>0</v>
      </c>
      <c r="F36" s="5" t="b">
        <f>IF(B36&gt;0,CHOOSE(MATCH(MONTH(A36-20),{0;3;6;9;12},1),"hiver","printemps","été","automne","hiver"))</f>
        <v>0</v>
      </c>
    </row>
    <row r="37" spans="1:18" x14ac:dyDescent="0.2">
      <c r="A37" s="4"/>
      <c r="B37" s="2"/>
      <c r="C37" s="5" t="b">
        <f t="shared" si="0"/>
        <v>0</v>
      </c>
      <c r="D37" s="5" t="b">
        <f t="shared" si="1"/>
        <v>0</v>
      </c>
      <c r="E37" s="5" t="b">
        <f t="shared" si="2"/>
        <v>0</v>
      </c>
      <c r="F37" s="5" t="b">
        <f>IF(B37&gt;0,CHOOSE(MATCH(MONTH(A37-20),{0;3;6;9;12},1),"hiver","printemps","été","automne","hiver"))</f>
        <v>0</v>
      </c>
      <c r="I37" s="1" t="s">
        <v>54</v>
      </c>
    </row>
    <row r="38" spans="1:18" x14ac:dyDescent="0.2">
      <c r="A38" s="4"/>
      <c r="B38" s="2"/>
      <c r="C38" s="5" t="b">
        <f t="shared" si="0"/>
        <v>0</v>
      </c>
      <c r="D38" s="5" t="b">
        <f t="shared" si="1"/>
        <v>0</v>
      </c>
      <c r="E38" s="5" t="b">
        <f t="shared" si="2"/>
        <v>0</v>
      </c>
      <c r="F38" s="5" t="b">
        <f>IF(B38&gt;0,CHOOSE(MATCH(MONTH(A38-20),{0;3;6;9;12},1),"hiver","printemps","été","automne","hiver"))</f>
        <v>0</v>
      </c>
    </row>
    <row r="39" spans="1:18" x14ac:dyDescent="0.2">
      <c r="A39" s="4"/>
      <c r="B39" s="2"/>
      <c r="C39" s="5" t="b">
        <f t="shared" si="0"/>
        <v>0</v>
      </c>
      <c r="D39" s="5" t="b">
        <f t="shared" si="1"/>
        <v>0</v>
      </c>
      <c r="E39" s="5" t="b">
        <f t="shared" si="2"/>
        <v>0</v>
      </c>
      <c r="F39" s="5" t="b">
        <f>IF(B39&gt;0,CHOOSE(MATCH(MONTH(A39-20),{0;3;6;9;12},1),"hiver","printemps","été","automne","hiver"))</f>
        <v>0</v>
      </c>
      <c r="I39" t="s">
        <v>20</v>
      </c>
      <c r="J39" t="s">
        <v>23</v>
      </c>
      <c r="K39" t="s">
        <v>24</v>
      </c>
      <c r="L39" t="s">
        <v>25</v>
      </c>
      <c r="M39" t="s">
        <v>26</v>
      </c>
      <c r="N39" t="s">
        <v>27</v>
      </c>
      <c r="O39" t="s">
        <v>28</v>
      </c>
      <c r="P39" s="1" t="s">
        <v>55</v>
      </c>
    </row>
    <row r="40" spans="1:18" x14ac:dyDescent="0.2">
      <c r="A40" s="4"/>
      <c r="B40" s="2"/>
      <c r="C40" s="5" t="b">
        <f t="shared" si="0"/>
        <v>0</v>
      </c>
      <c r="D40" s="5" t="b">
        <f t="shared" si="1"/>
        <v>0</v>
      </c>
      <c r="E40" s="5" t="b">
        <f t="shared" si="2"/>
        <v>0</v>
      </c>
      <c r="F40" s="5" t="b">
        <f>IF(B40&gt;0,CHOOSE(MATCH(MONTH(A40-20),{0;3;6;9;12},1),"hiver","printemps","été","automne","hiver"))</f>
        <v>0</v>
      </c>
      <c r="I40">
        <v>1</v>
      </c>
      <c r="J40">
        <f t="shared" ref="J40:J71" si="11">SUMIF($C$4:$C$369,I40,$B$4:$B$369)</f>
        <v>0</v>
      </c>
      <c r="K40">
        <f t="shared" ref="K40:K71" si="12">COUNTIF($C$4:$C$369,I40)</f>
        <v>0</v>
      </c>
      <c r="L40" s="6" t="b">
        <f t="shared" ref="L40:L71" si="13">IF(K40=7,J40/K40)</f>
        <v>0</v>
      </c>
      <c r="M40" s="6" t="b">
        <f t="array" ref="M40">IF(K40=7,_xlfn.STDEV.S(IF($C$4:$C$369=I40,$B$4:$B$369)))</f>
        <v>0</v>
      </c>
      <c r="N40" s="7" t="b">
        <f t="array" ref="N40">IF(K40=7,MIN(IF($C$4:$C$369=I40,$B$4:$B$369)))</f>
        <v>0</v>
      </c>
      <c r="O40" s="7" t="b">
        <f t="array" ref="O40">IF(K40=7,MAX(IF($C$4:$C$369=I40,$B$4:$B$369)))</f>
        <v>0</v>
      </c>
      <c r="P40" s="10" t="e">
        <f t="shared" ref="P40:P71" si="14">M40/L40</f>
        <v>#DIV/0!</v>
      </c>
    </row>
    <row r="41" spans="1:18" x14ac:dyDescent="0.2">
      <c r="A41" s="4"/>
      <c r="B41" s="2"/>
      <c r="C41" s="5" t="b">
        <f t="shared" si="0"/>
        <v>0</v>
      </c>
      <c r="D41" s="5" t="b">
        <f t="shared" si="1"/>
        <v>0</v>
      </c>
      <c r="E41" s="5" t="b">
        <f t="shared" si="2"/>
        <v>0</v>
      </c>
      <c r="F41" s="5" t="b">
        <f>IF(B41&gt;0,CHOOSE(MATCH(MONTH(A41-20),{0;3;6;9;12},1),"hiver","printemps","été","automne","hiver"))</f>
        <v>0</v>
      </c>
      <c r="I41">
        <v>2</v>
      </c>
      <c r="J41">
        <f t="shared" si="11"/>
        <v>0</v>
      </c>
      <c r="K41">
        <f t="shared" si="12"/>
        <v>0</v>
      </c>
      <c r="L41" s="6" t="b">
        <f t="shared" si="13"/>
        <v>0</v>
      </c>
      <c r="M41" s="6" t="b">
        <f t="array" ref="M41">IF(K41=7,_xlfn.STDEV.S(IF($C$4:$C$369=I41,$B$4:$B$369)))</f>
        <v>0</v>
      </c>
      <c r="N41" s="7" t="b">
        <f t="array" ref="N41">IF(K41=7,MIN(IF($C$4:$C$369=I41,$B$4:$B$369)))</f>
        <v>0</v>
      </c>
      <c r="O41" s="7" t="b">
        <f t="array" ref="O41">IF(K41=7,MAX(IF($C$4:$C$369=I41,$B$4:$B$369)))</f>
        <v>0</v>
      </c>
      <c r="P41" s="10" t="e">
        <f t="shared" si="14"/>
        <v>#DIV/0!</v>
      </c>
    </row>
    <row r="42" spans="1:18" x14ac:dyDescent="0.2">
      <c r="A42" s="4"/>
      <c r="B42" s="2"/>
      <c r="C42" s="5" t="b">
        <f t="shared" si="0"/>
        <v>0</v>
      </c>
      <c r="D42" s="5" t="b">
        <f t="shared" si="1"/>
        <v>0</v>
      </c>
      <c r="E42" s="5" t="b">
        <f t="shared" si="2"/>
        <v>0</v>
      </c>
      <c r="F42" s="5" t="b">
        <f>IF(B42&gt;0,CHOOSE(MATCH(MONTH(A42-20),{0;3;6;9;12},1),"hiver","printemps","été","automne","hiver"))</f>
        <v>0</v>
      </c>
      <c r="I42">
        <v>3</v>
      </c>
      <c r="J42">
        <f t="shared" si="11"/>
        <v>0</v>
      </c>
      <c r="K42">
        <f t="shared" si="12"/>
        <v>0</v>
      </c>
      <c r="L42" s="6" t="b">
        <f t="shared" si="13"/>
        <v>0</v>
      </c>
      <c r="M42" s="6" t="b">
        <f t="array" ref="M42">IF(K42=7,_xlfn.STDEV.S(IF($C$4:$C$369=I42,$B$4:$B$369)))</f>
        <v>0</v>
      </c>
      <c r="N42" s="7" t="b">
        <f t="array" ref="N42">IF(K42=7,MIN(IF($C$4:$C$369=I42,$B$4:$B$369)))</f>
        <v>0</v>
      </c>
      <c r="O42" s="7" t="b">
        <f t="array" ref="O42">IF(K42=7,MAX(IF($C$4:$C$369=I42,$B$4:$B$369)))</f>
        <v>0</v>
      </c>
      <c r="P42" s="10" t="e">
        <f t="shared" si="14"/>
        <v>#DIV/0!</v>
      </c>
    </row>
    <row r="43" spans="1:18" x14ac:dyDescent="0.2">
      <c r="A43" s="4"/>
      <c r="B43" s="2"/>
      <c r="C43" s="5" t="b">
        <f t="shared" si="0"/>
        <v>0</v>
      </c>
      <c r="D43" s="5" t="b">
        <f t="shared" si="1"/>
        <v>0</v>
      </c>
      <c r="E43" s="5" t="b">
        <f t="shared" si="2"/>
        <v>0</v>
      </c>
      <c r="F43" s="5" t="b">
        <f>IF(B43&gt;0,CHOOSE(MATCH(MONTH(A43-20),{0;3;6;9;12},1),"hiver","printemps","été","automne","hiver"))</f>
        <v>0</v>
      </c>
      <c r="I43">
        <v>4</v>
      </c>
      <c r="J43">
        <f t="shared" si="11"/>
        <v>0</v>
      </c>
      <c r="K43">
        <f t="shared" si="12"/>
        <v>0</v>
      </c>
      <c r="L43" s="6" t="b">
        <f t="shared" si="13"/>
        <v>0</v>
      </c>
      <c r="M43" s="6" t="b">
        <f t="array" ref="M43">IF(K43=7,_xlfn.STDEV.S(IF($C$4:$C$369=I43,$B$4:$B$369)))</f>
        <v>0</v>
      </c>
      <c r="N43" s="7" t="b">
        <f t="array" ref="N43">IF(K43=7,MIN(IF($C$4:$C$369=I43,$B$4:$B$369)))</f>
        <v>0</v>
      </c>
      <c r="O43" s="7" t="b">
        <f t="array" ref="O43">IF(K43=7,MAX(IF($C$4:$C$369=I43,$B$4:$B$369)))</f>
        <v>0</v>
      </c>
      <c r="P43" s="10" t="e">
        <f t="shared" si="14"/>
        <v>#DIV/0!</v>
      </c>
    </row>
    <row r="44" spans="1:18" x14ac:dyDescent="0.2">
      <c r="A44" s="4"/>
      <c r="B44" s="2"/>
      <c r="C44" s="5" t="b">
        <f t="shared" si="0"/>
        <v>0</v>
      </c>
      <c r="D44" s="5" t="b">
        <f t="shared" si="1"/>
        <v>0</v>
      </c>
      <c r="E44" s="5" t="b">
        <f t="shared" si="2"/>
        <v>0</v>
      </c>
      <c r="F44" s="5" t="b">
        <f>IF(B44&gt;0,CHOOSE(MATCH(MONTH(A44-20),{0;3;6;9;12},1),"hiver","printemps","été","automne","hiver"))</f>
        <v>0</v>
      </c>
      <c r="I44">
        <v>5</v>
      </c>
      <c r="J44">
        <f t="shared" si="11"/>
        <v>0</v>
      </c>
      <c r="K44">
        <f t="shared" si="12"/>
        <v>0</v>
      </c>
      <c r="L44" s="6" t="b">
        <f t="shared" si="13"/>
        <v>0</v>
      </c>
      <c r="M44" s="6" t="b">
        <f t="array" ref="M44">IF(K44=7,_xlfn.STDEV.S(IF($C$4:$C$369=I44,$B$4:$B$369)))</f>
        <v>0</v>
      </c>
      <c r="N44" s="7" t="b">
        <f t="array" ref="N44">IF(K44=7,MIN(IF($C$4:$C$369=I44,$B$4:$B$369)))</f>
        <v>0</v>
      </c>
      <c r="O44" s="7" t="b">
        <f t="array" ref="O44">IF(K44=7,MAX(IF($C$4:$C$369=I44,$B$4:$B$369)))</f>
        <v>0</v>
      </c>
      <c r="P44" s="10" t="e">
        <f t="shared" si="14"/>
        <v>#DIV/0!</v>
      </c>
    </row>
    <row r="45" spans="1:18" x14ac:dyDescent="0.2">
      <c r="A45" s="4"/>
      <c r="B45" s="2"/>
      <c r="C45" s="5" t="b">
        <f t="shared" si="0"/>
        <v>0</v>
      </c>
      <c r="D45" s="5" t="b">
        <f t="shared" si="1"/>
        <v>0</v>
      </c>
      <c r="E45" s="5" t="b">
        <f t="shared" si="2"/>
        <v>0</v>
      </c>
      <c r="F45" s="5" t="b">
        <f>IF(B45&gt;0,CHOOSE(MATCH(MONTH(A45-20),{0;3;6;9;12},1),"hiver","printemps","été","automne","hiver"))</f>
        <v>0</v>
      </c>
      <c r="I45">
        <v>6</v>
      </c>
      <c r="J45">
        <f t="shared" si="11"/>
        <v>0</v>
      </c>
      <c r="K45">
        <f t="shared" si="12"/>
        <v>0</v>
      </c>
      <c r="L45" s="6" t="b">
        <f t="shared" si="13"/>
        <v>0</v>
      </c>
      <c r="M45" s="6" t="b">
        <f t="array" ref="M45">IF(K45=7,_xlfn.STDEV.S(IF($C$4:$C$369=I45,$B$4:$B$369)))</f>
        <v>0</v>
      </c>
      <c r="N45" s="7" t="b">
        <f t="array" ref="N45">IF(K45=7,MIN(IF($C$4:$C$369=I45,$B$4:$B$369)))</f>
        <v>0</v>
      </c>
      <c r="O45" s="7" t="b">
        <f t="array" ref="O45">IF(K45=7,MAX(IF($C$4:$C$369=I45,$B$4:$B$369)))</f>
        <v>0</v>
      </c>
      <c r="P45" s="10" t="e">
        <f t="shared" si="14"/>
        <v>#DIV/0!</v>
      </c>
    </row>
    <row r="46" spans="1:18" x14ac:dyDescent="0.2">
      <c r="A46" s="4"/>
      <c r="B46" s="2"/>
      <c r="C46" s="5" t="b">
        <f t="shared" si="0"/>
        <v>0</v>
      </c>
      <c r="D46" s="5" t="b">
        <f t="shared" si="1"/>
        <v>0</v>
      </c>
      <c r="E46" s="5" t="b">
        <f t="shared" si="2"/>
        <v>0</v>
      </c>
      <c r="F46" s="5" t="b">
        <f>IF(B46&gt;0,CHOOSE(MATCH(MONTH(A46-20),{0;3;6;9;12},1),"hiver","printemps","été","automne","hiver"))</f>
        <v>0</v>
      </c>
      <c r="I46">
        <v>7</v>
      </c>
      <c r="J46">
        <f t="shared" si="11"/>
        <v>0</v>
      </c>
      <c r="K46">
        <f t="shared" si="12"/>
        <v>0</v>
      </c>
      <c r="L46" s="6" t="b">
        <f t="shared" si="13"/>
        <v>0</v>
      </c>
      <c r="M46" s="6" t="b">
        <f t="array" ref="M46">IF(K46=7,_xlfn.STDEV.S(IF($C$4:$C$369=I46,$B$4:$B$369)))</f>
        <v>0</v>
      </c>
      <c r="N46" s="7" t="b">
        <f t="array" ref="N46">IF(K46=7,MIN(IF($C$4:$C$369=I46,$B$4:$B$369)))</f>
        <v>0</v>
      </c>
      <c r="O46" s="7" t="b">
        <f t="array" ref="O46">IF(K46=7,MAX(IF($C$4:$C$369=I46,$B$4:$B$369)))</f>
        <v>0</v>
      </c>
      <c r="P46" s="10" t="e">
        <f t="shared" si="14"/>
        <v>#DIV/0!</v>
      </c>
    </row>
    <row r="47" spans="1:18" x14ac:dyDescent="0.2">
      <c r="A47" s="4"/>
      <c r="B47" s="2"/>
      <c r="C47" s="5" t="b">
        <f t="shared" si="0"/>
        <v>0</v>
      </c>
      <c r="D47" s="5" t="b">
        <f t="shared" si="1"/>
        <v>0</v>
      </c>
      <c r="E47" s="5" t="b">
        <f t="shared" si="2"/>
        <v>0</v>
      </c>
      <c r="F47" s="5" t="b">
        <f>IF(B47&gt;0,CHOOSE(MATCH(MONTH(A47-20),{0;3;6;9;12},1),"hiver","printemps","été","automne","hiver"))</f>
        <v>0</v>
      </c>
      <c r="I47">
        <v>8</v>
      </c>
      <c r="J47">
        <f t="shared" si="11"/>
        <v>0</v>
      </c>
      <c r="K47">
        <f t="shared" si="12"/>
        <v>0</v>
      </c>
      <c r="L47" s="6" t="b">
        <f t="shared" si="13"/>
        <v>0</v>
      </c>
      <c r="M47" s="6" t="b">
        <f t="array" ref="M47">IF(K47=7,_xlfn.STDEV.S(IF($C$4:$C$369=I47,$B$4:$B$369)))</f>
        <v>0</v>
      </c>
      <c r="N47" s="7" t="b">
        <f t="array" ref="N47">IF(K47=7,MIN(IF($C$4:$C$369=I47,$B$4:$B$369)))</f>
        <v>0</v>
      </c>
      <c r="O47" s="7" t="b">
        <f t="array" ref="O47">IF(K47=7,MAX(IF($C$4:$C$369=I47,$B$4:$B$369)))</f>
        <v>0</v>
      </c>
      <c r="P47" s="10" t="e">
        <f t="shared" si="14"/>
        <v>#DIV/0!</v>
      </c>
    </row>
    <row r="48" spans="1:18" x14ac:dyDescent="0.2">
      <c r="A48" s="4"/>
      <c r="B48" s="2"/>
      <c r="C48" s="5" t="b">
        <f t="shared" si="0"/>
        <v>0</v>
      </c>
      <c r="D48" s="5" t="b">
        <f t="shared" si="1"/>
        <v>0</v>
      </c>
      <c r="E48" s="5" t="b">
        <f t="shared" si="2"/>
        <v>0</v>
      </c>
      <c r="F48" s="5" t="b">
        <f>IF(B48&gt;0,CHOOSE(MATCH(MONTH(A48-20),{0;3;6;9;12},1),"hiver","printemps","été","automne","hiver"))</f>
        <v>0</v>
      </c>
      <c r="I48">
        <v>9</v>
      </c>
      <c r="J48">
        <f t="shared" si="11"/>
        <v>0</v>
      </c>
      <c r="K48">
        <f t="shared" si="12"/>
        <v>0</v>
      </c>
      <c r="L48" s="6" t="b">
        <f t="shared" si="13"/>
        <v>0</v>
      </c>
      <c r="M48" s="6" t="b">
        <f t="array" ref="M48">IF(K48=7,_xlfn.STDEV.S(IF($C$4:$C$369=I48,$B$4:$B$369)))</f>
        <v>0</v>
      </c>
      <c r="N48" s="7" t="b">
        <f t="array" ref="N48">IF(K48=7,MIN(IF($C$4:$C$369=I48,$B$4:$B$369)))</f>
        <v>0</v>
      </c>
      <c r="O48" s="7" t="b">
        <f t="array" ref="O48">IF(K48=7,MAX(IF($C$4:$C$369=I48,$B$4:$B$369)))</f>
        <v>0</v>
      </c>
      <c r="P48" s="10" t="e">
        <f t="shared" si="14"/>
        <v>#DIV/0!</v>
      </c>
    </row>
    <row r="49" spans="1:16" x14ac:dyDescent="0.2">
      <c r="A49" s="4"/>
      <c r="B49" s="2"/>
      <c r="C49" s="5" t="b">
        <f t="shared" si="0"/>
        <v>0</v>
      </c>
      <c r="D49" s="5" t="b">
        <f t="shared" si="1"/>
        <v>0</v>
      </c>
      <c r="E49" s="5" t="b">
        <f t="shared" si="2"/>
        <v>0</v>
      </c>
      <c r="F49" s="5" t="b">
        <f>IF(B49&gt;0,CHOOSE(MATCH(MONTH(A49-20),{0;3;6;9;12},1),"hiver","printemps","été","automne","hiver"))</f>
        <v>0</v>
      </c>
      <c r="I49">
        <v>10</v>
      </c>
      <c r="J49">
        <f t="shared" si="11"/>
        <v>0</v>
      </c>
      <c r="K49">
        <f t="shared" si="12"/>
        <v>0</v>
      </c>
      <c r="L49" s="6" t="b">
        <f t="shared" si="13"/>
        <v>0</v>
      </c>
      <c r="M49" s="6" t="b">
        <f t="array" ref="M49">IF(K49=7,_xlfn.STDEV.S(IF($C$4:$C$369=I49,$B$4:$B$369)))</f>
        <v>0</v>
      </c>
      <c r="N49" s="7" t="b">
        <f t="array" ref="N49">IF(K49=7,MIN(IF($C$4:$C$369=I49,$B$4:$B$369)))</f>
        <v>0</v>
      </c>
      <c r="O49" s="7" t="b">
        <f t="array" ref="O49">IF(K49=7,MAX(IF($C$4:$C$369=I49,$B$4:$B$369)))</f>
        <v>0</v>
      </c>
      <c r="P49" s="10" t="e">
        <f t="shared" si="14"/>
        <v>#DIV/0!</v>
      </c>
    </row>
    <row r="50" spans="1:16" x14ac:dyDescent="0.2">
      <c r="A50" s="4"/>
      <c r="B50" s="2"/>
      <c r="C50" s="5" t="b">
        <f t="shared" si="0"/>
        <v>0</v>
      </c>
      <c r="D50" s="5" t="b">
        <f t="shared" si="1"/>
        <v>0</v>
      </c>
      <c r="E50" s="5" t="b">
        <f t="shared" si="2"/>
        <v>0</v>
      </c>
      <c r="F50" s="5" t="b">
        <f>IF(B50&gt;0,CHOOSE(MATCH(MONTH(A50-20),{0;3;6;9;12},1),"hiver","printemps","été","automne","hiver"))</f>
        <v>0</v>
      </c>
      <c r="I50">
        <v>11</v>
      </c>
      <c r="J50">
        <f t="shared" si="11"/>
        <v>0</v>
      </c>
      <c r="K50">
        <f t="shared" si="12"/>
        <v>0</v>
      </c>
      <c r="L50" s="6" t="b">
        <f t="shared" si="13"/>
        <v>0</v>
      </c>
      <c r="M50" s="6" t="b">
        <f t="array" ref="M50">IF(K50=7,_xlfn.STDEV.S(IF($C$4:$C$369=I50,$B$4:$B$369)))</f>
        <v>0</v>
      </c>
      <c r="N50" s="7" t="b">
        <f t="array" ref="N50">IF(K50=7,MIN(IF($C$4:$C$369=I50,$B$4:$B$369)))</f>
        <v>0</v>
      </c>
      <c r="O50" s="7" t="b">
        <f t="array" ref="O50">IF(K50=7,MAX(IF($C$4:$C$369=I50,$B$4:$B$369)))</f>
        <v>0</v>
      </c>
      <c r="P50" s="10" t="e">
        <f t="shared" si="14"/>
        <v>#DIV/0!</v>
      </c>
    </row>
    <row r="51" spans="1:16" x14ac:dyDescent="0.2">
      <c r="A51" s="4"/>
      <c r="B51" s="2"/>
      <c r="C51" s="5" t="b">
        <f t="shared" si="0"/>
        <v>0</v>
      </c>
      <c r="D51" s="5" t="b">
        <f t="shared" si="1"/>
        <v>0</v>
      </c>
      <c r="E51" s="5" t="b">
        <f t="shared" si="2"/>
        <v>0</v>
      </c>
      <c r="F51" s="5" t="b">
        <f>IF(B51&gt;0,CHOOSE(MATCH(MONTH(A51-20),{0;3;6;9;12},1),"hiver","printemps","été","automne","hiver"))</f>
        <v>0</v>
      </c>
      <c r="I51">
        <v>12</v>
      </c>
      <c r="J51">
        <f t="shared" si="11"/>
        <v>0</v>
      </c>
      <c r="K51">
        <f t="shared" si="12"/>
        <v>0</v>
      </c>
      <c r="L51" s="6" t="b">
        <f t="shared" si="13"/>
        <v>0</v>
      </c>
      <c r="M51" s="6" t="b">
        <f t="array" ref="M51">IF(K51=7,_xlfn.STDEV.S(IF($C$4:$C$369=I51,$B$4:$B$369)))</f>
        <v>0</v>
      </c>
      <c r="N51" s="7" t="b">
        <f t="array" ref="N51">IF(K51=7,MIN(IF($C$4:$C$369=I51,$B$4:$B$369)))</f>
        <v>0</v>
      </c>
      <c r="O51" s="7" t="b">
        <f t="array" ref="O51">IF(K51=7,MAX(IF($C$4:$C$369=I51,$B$4:$B$369)))</f>
        <v>0</v>
      </c>
      <c r="P51" s="10" t="e">
        <f t="shared" si="14"/>
        <v>#DIV/0!</v>
      </c>
    </row>
    <row r="52" spans="1:16" x14ac:dyDescent="0.2">
      <c r="A52" s="4"/>
      <c r="B52" s="2"/>
      <c r="C52" s="5" t="b">
        <f t="shared" si="0"/>
        <v>0</v>
      </c>
      <c r="D52" s="5" t="b">
        <f t="shared" si="1"/>
        <v>0</v>
      </c>
      <c r="E52" s="5" t="b">
        <f t="shared" si="2"/>
        <v>0</v>
      </c>
      <c r="F52" s="5" t="b">
        <f>IF(B52&gt;0,CHOOSE(MATCH(MONTH(A52-20),{0;3;6;9;12},1),"hiver","printemps","été","automne","hiver"))</f>
        <v>0</v>
      </c>
      <c r="I52">
        <v>13</v>
      </c>
      <c r="J52">
        <f t="shared" si="11"/>
        <v>0</v>
      </c>
      <c r="K52">
        <f t="shared" si="12"/>
        <v>0</v>
      </c>
      <c r="L52" s="6" t="b">
        <f t="shared" si="13"/>
        <v>0</v>
      </c>
      <c r="M52" s="6" t="b">
        <f t="array" ref="M52">IF(K52=7,_xlfn.STDEV.S(IF($C$4:$C$369=I52,$B$4:$B$369)))</f>
        <v>0</v>
      </c>
      <c r="N52" s="7" t="b">
        <f t="array" ref="N52">IF(K52=7,MIN(IF($C$4:$C$369=I52,$B$4:$B$369)))</f>
        <v>0</v>
      </c>
      <c r="O52" s="7" t="b">
        <f t="array" ref="O52">IF(K52=7,MAX(IF($C$4:$C$369=I52,$B$4:$B$369)))</f>
        <v>0</v>
      </c>
      <c r="P52" s="10" t="e">
        <f t="shared" si="14"/>
        <v>#DIV/0!</v>
      </c>
    </row>
    <row r="53" spans="1:16" x14ac:dyDescent="0.2">
      <c r="A53" s="4"/>
      <c r="B53" s="2"/>
      <c r="C53" s="5" t="b">
        <f t="shared" si="0"/>
        <v>0</v>
      </c>
      <c r="D53" s="5" t="b">
        <f t="shared" si="1"/>
        <v>0</v>
      </c>
      <c r="E53" s="5" t="b">
        <f t="shared" si="2"/>
        <v>0</v>
      </c>
      <c r="F53" s="5" t="b">
        <f>IF(B53&gt;0,CHOOSE(MATCH(MONTH(A53-20),{0;3;6;9;12},1),"hiver","printemps","été","automne","hiver"))</f>
        <v>0</v>
      </c>
      <c r="I53">
        <v>14</v>
      </c>
      <c r="J53">
        <f t="shared" si="11"/>
        <v>0</v>
      </c>
      <c r="K53">
        <f t="shared" si="12"/>
        <v>0</v>
      </c>
      <c r="L53" s="6" t="b">
        <f t="shared" si="13"/>
        <v>0</v>
      </c>
      <c r="M53" s="6" t="b">
        <f t="array" ref="M53">IF(K53=7,_xlfn.STDEV.S(IF($C$4:$C$369=I53,$B$4:$B$369)))</f>
        <v>0</v>
      </c>
      <c r="N53" s="7" t="b">
        <f t="array" ref="N53">IF(K53=7,MIN(IF($C$4:$C$369=I53,$B$4:$B$369)))</f>
        <v>0</v>
      </c>
      <c r="O53" s="7" t="b">
        <f t="array" ref="O53">IF(K53=7,MAX(IF($C$4:$C$369=I53,$B$4:$B$369)))</f>
        <v>0</v>
      </c>
      <c r="P53" s="10" t="e">
        <f t="shared" si="14"/>
        <v>#DIV/0!</v>
      </c>
    </row>
    <row r="54" spans="1:16" x14ac:dyDescent="0.2">
      <c r="A54" s="4"/>
      <c r="B54" s="2"/>
      <c r="C54" s="5" t="b">
        <f t="shared" si="0"/>
        <v>0</v>
      </c>
      <c r="D54" s="5" t="b">
        <f t="shared" si="1"/>
        <v>0</v>
      </c>
      <c r="E54" s="5" t="b">
        <f t="shared" si="2"/>
        <v>0</v>
      </c>
      <c r="F54" s="5" t="b">
        <f>IF(B54&gt;0,CHOOSE(MATCH(MONTH(A54-20),{0;3;6;9;12},1),"hiver","printemps","été","automne","hiver"))</f>
        <v>0</v>
      </c>
      <c r="I54">
        <v>15</v>
      </c>
      <c r="J54">
        <f t="shared" si="11"/>
        <v>0</v>
      </c>
      <c r="K54">
        <f t="shared" si="12"/>
        <v>0</v>
      </c>
      <c r="L54" s="6" t="b">
        <f t="shared" si="13"/>
        <v>0</v>
      </c>
      <c r="M54" s="6" t="b">
        <f t="array" ref="M54">IF(K54=7,_xlfn.STDEV.S(IF($C$4:$C$369=I54,$B$4:$B$369)))</f>
        <v>0</v>
      </c>
      <c r="N54" s="7" t="b">
        <f t="array" ref="N54">IF(K54=7,MIN(IF($C$4:$C$369=I54,$B$4:$B$369)))</f>
        <v>0</v>
      </c>
      <c r="O54" s="7" t="b">
        <f t="array" ref="O54">IF(K54=7,MAX(IF($C$4:$C$369=I54,$B$4:$B$369)))</f>
        <v>0</v>
      </c>
      <c r="P54" s="10" t="e">
        <f t="shared" si="14"/>
        <v>#DIV/0!</v>
      </c>
    </row>
    <row r="55" spans="1:16" x14ac:dyDescent="0.2">
      <c r="A55" s="4"/>
      <c r="B55" s="2"/>
      <c r="C55" s="5" t="b">
        <f t="shared" si="0"/>
        <v>0</v>
      </c>
      <c r="D55" s="5" t="b">
        <f t="shared" si="1"/>
        <v>0</v>
      </c>
      <c r="E55" s="5" t="b">
        <f t="shared" si="2"/>
        <v>0</v>
      </c>
      <c r="F55" s="5" t="b">
        <f>IF(B55&gt;0,CHOOSE(MATCH(MONTH(A55-20),{0;3;6;9;12},1),"hiver","printemps","été","automne","hiver"))</f>
        <v>0</v>
      </c>
      <c r="I55">
        <v>16</v>
      </c>
      <c r="J55">
        <f t="shared" si="11"/>
        <v>0</v>
      </c>
      <c r="K55">
        <f t="shared" si="12"/>
        <v>0</v>
      </c>
      <c r="L55" s="6" t="b">
        <f t="shared" si="13"/>
        <v>0</v>
      </c>
      <c r="M55" s="6" t="b">
        <f t="array" ref="M55">IF(K55=7,_xlfn.STDEV.S(IF($C$4:$C$369=I55,$B$4:$B$369)))</f>
        <v>0</v>
      </c>
      <c r="N55" s="7" t="b">
        <f t="array" ref="N55">IF(K55=7,MIN(IF($C$4:$C$369=I55,$B$4:$B$369)))</f>
        <v>0</v>
      </c>
      <c r="O55" s="7" t="b">
        <f t="array" ref="O55">IF(K55=7,MAX(IF($C$4:$C$369=I55,$B$4:$B$369)))</f>
        <v>0</v>
      </c>
      <c r="P55" s="10" t="e">
        <f t="shared" si="14"/>
        <v>#DIV/0!</v>
      </c>
    </row>
    <row r="56" spans="1:16" x14ac:dyDescent="0.2">
      <c r="A56" s="4"/>
      <c r="B56" s="2"/>
      <c r="C56" s="5" t="b">
        <f t="shared" si="0"/>
        <v>0</v>
      </c>
      <c r="D56" s="5" t="b">
        <f t="shared" si="1"/>
        <v>0</v>
      </c>
      <c r="E56" s="5" t="b">
        <f t="shared" si="2"/>
        <v>0</v>
      </c>
      <c r="F56" s="5" t="b">
        <f>IF(B56&gt;0,CHOOSE(MATCH(MONTH(A56-20),{0;3;6;9;12},1),"hiver","printemps","été","automne","hiver"))</f>
        <v>0</v>
      </c>
      <c r="I56">
        <v>17</v>
      </c>
      <c r="J56">
        <f t="shared" si="11"/>
        <v>0</v>
      </c>
      <c r="K56">
        <f t="shared" si="12"/>
        <v>0</v>
      </c>
      <c r="L56" s="6" t="b">
        <f t="shared" si="13"/>
        <v>0</v>
      </c>
      <c r="M56" s="6" t="b">
        <f t="array" ref="M56">IF(K56=7,_xlfn.STDEV.S(IF($C$4:$C$369=I56,$B$4:$B$369)))</f>
        <v>0</v>
      </c>
      <c r="N56" s="7" t="b">
        <f t="array" ref="N56">IF(K56=7,MIN(IF($C$4:$C$369=I56,$B$4:$B$369)))</f>
        <v>0</v>
      </c>
      <c r="O56" s="7" t="b">
        <f t="array" ref="O56">IF(K56=7,MAX(IF($C$4:$C$369=I56,$B$4:$B$369)))</f>
        <v>0</v>
      </c>
      <c r="P56" s="10" t="e">
        <f t="shared" si="14"/>
        <v>#DIV/0!</v>
      </c>
    </row>
    <row r="57" spans="1:16" x14ac:dyDescent="0.2">
      <c r="A57" s="4"/>
      <c r="B57" s="2"/>
      <c r="C57" s="5" t="b">
        <f t="shared" si="0"/>
        <v>0</v>
      </c>
      <c r="D57" s="5" t="b">
        <f t="shared" si="1"/>
        <v>0</v>
      </c>
      <c r="E57" s="5" t="b">
        <f t="shared" si="2"/>
        <v>0</v>
      </c>
      <c r="F57" s="5" t="b">
        <f>IF(B57&gt;0,CHOOSE(MATCH(MONTH(A57-20),{0;3;6;9;12},1),"hiver","printemps","été","automne","hiver"))</f>
        <v>0</v>
      </c>
      <c r="I57">
        <v>18</v>
      </c>
      <c r="J57">
        <f t="shared" si="11"/>
        <v>0</v>
      </c>
      <c r="K57">
        <f t="shared" si="12"/>
        <v>0</v>
      </c>
      <c r="L57" s="6" t="b">
        <f t="shared" si="13"/>
        <v>0</v>
      </c>
      <c r="M57" s="6" t="b">
        <f t="array" ref="M57">IF(K57=7,_xlfn.STDEV.S(IF($C$4:$C$369=I57,$B$4:$B$369)))</f>
        <v>0</v>
      </c>
      <c r="N57" s="7" t="b">
        <f t="array" ref="N57">IF(K57=7,MIN(IF($C$4:$C$369=I57,$B$4:$B$369)))</f>
        <v>0</v>
      </c>
      <c r="O57" s="7" t="b">
        <f t="array" ref="O57">IF(K57=7,MAX(IF($C$4:$C$369=I57,$B$4:$B$369)))</f>
        <v>0</v>
      </c>
      <c r="P57" s="10" t="e">
        <f t="shared" si="14"/>
        <v>#DIV/0!</v>
      </c>
    </row>
    <row r="58" spans="1:16" x14ac:dyDescent="0.2">
      <c r="A58" s="4"/>
      <c r="B58" s="2"/>
      <c r="C58" s="5" t="b">
        <f t="shared" si="0"/>
        <v>0</v>
      </c>
      <c r="D58" s="5" t="b">
        <f t="shared" si="1"/>
        <v>0</v>
      </c>
      <c r="E58" s="5" t="b">
        <f t="shared" si="2"/>
        <v>0</v>
      </c>
      <c r="F58" s="5" t="b">
        <f>IF(B58&gt;0,CHOOSE(MATCH(MONTH(A58-20),{0;3;6;9;12},1),"hiver","printemps","été","automne","hiver"))</f>
        <v>0</v>
      </c>
      <c r="I58">
        <v>19</v>
      </c>
      <c r="J58">
        <f t="shared" si="11"/>
        <v>0</v>
      </c>
      <c r="K58">
        <f t="shared" si="12"/>
        <v>0</v>
      </c>
      <c r="L58" s="6" t="b">
        <f t="shared" si="13"/>
        <v>0</v>
      </c>
      <c r="M58" s="6" t="b">
        <f t="array" ref="M58">IF(K58=7,_xlfn.STDEV.S(IF($C$4:$C$369=I58,$B$4:$B$369)))</f>
        <v>0</v>
      </c>
      <c r="N58" s="7" t="b">
        <f t="array" ref="N58">IF(K58=7,MIN(IF($C$4:$C$369=I58,$B$4:$B$369)))</f>
        <v>0</v>
      </c>
      <c r="O58" s="7" t="b">
        <f t="array" ref="O58">IF(K58=7,MAX(IF($C$4:$C$369=I58,$B$4:$B$369)))</f>
        <v>0</v>
      </c>
      <c r="P58" s="10" t="e">
        <f t="shared" si="14"/>
        <v>#DIV/0!</v>
      </c>
    </row>
    <row r="59" spans="1:16" x14ac:dyDescent="0.2">
      <c r="A59" s="4"/>
      <c r="B59" s="2"/>
      <c r="C59" s="5" t="b">
        <f t="shared" si="0"/>
        <v>0</v>
      </c>
      <c r="D59" s="5" t="b">
        <f t="shared" si="1"/>
        <v>0</v>
      </c>
      <c r="E59" s="5" t="b">
        <f t="shared" si="2"/>
        <v>0</v>
      </c>
      <c r="F59" s="5" t="b">
        <f>IF(B59&gt;0,CHOOSE(MATCH(MONTH(A59-20),{0;3;6;9;12},1),"hiver","printemps","été","automne","hiver"))</f>
        <v>0</v>
      </c>
      <c r="I59">
        <v>20</v>
      </c>
      <c r="J59">
        <f t="shared" si="11"/>
        <v>0</v>
      </c>
      <c r="K59">
        <f t="shared" si="12"/>
        <v>0</v>
      </c>
      <c r="L59" s="6" t="b">
        <f t="shared" si="13"/>
        <v>0</v>
      </c>
      <c r="M59" s="6" t="b">
        <f t="array" ref="M59">IF(K59=7,_xlfn.STDEV.S(IF($C$4:$C$369=I59,$B$4:$B$369)))</f>
        <v>0</v>
      </c>
      <c r="N59" s="7" t="b">
        <f t="array" ref="N59">IF(K59=7,MIN(IF($C$4:$C$369=I59,$B$4:$B$369)))</f>
        <v>0</v>
      </c>
      <c r="O59" s="7" t="b">
        <f t="array" ref="O59">IF(K59=7,MAX(IF($C$4:$C$369=I59,$B$4:$B$369)))</f>
        <v>0</v>
      </c>
      <c r="P59" s="10" t="e">
        <f t="shared" si="14"/>
        <v>#DIV/0!</v>
      </c>
    </row>
    <row r="60" spans="1:16" x14ac:dyDescent="0.2">
      <c r="A60" s="4"/>
      <c r="B60" s="2"/>
      <c r="C60" s="5" t="b">
        <f t="shared" si="0"/>
        <v>0</v>
      </c>
      <c r="D60" s="5" t="b">
        <f t="shared" si="1"/>
        <v>0</v>
      </c>
      <c r="E60" s="5" t="b">
        <f t="shared" si="2"/>
        <v>0</v>
      </c>
      <c r="F60" s="5" t="b">
        <f>IF(B60&gt;0,CHOOSE(MATCH(MONTH(A60-20),{0;3;6;9;12},1),"hiver","printemps","été","automne","hiver"))</f>
        <v>0</v>
      </c>
      <c r="I60">
        <v>21</v>
      </c>
      <c r="J60">
        <f t="shared" si="11"/>
        <v>0</v>
      </c>
      <c r="K60">
        <f t="shared" si="12"/>
        <v>0</v>
      </c>
      <c r="L60" s="6" t="b">
        <f t="shared" si="13"/>
        <v>0</v>
      </c>
      <c r="M60" s="6" t="b">
        <f t="array" ref="M60">IF(K60=7,_xlfn.STDEV.S(IF($C$4:$C$369=I60,$B$4:$B$369)))</f>
        <v>0</v>
      </c>
      <c r="N60" s="7" t="b">
        <f t="array" ref="N60">IF(K60=7,MIN(IF($C$4:$C$369=I60,$B$4:$B$369)))</f>
        <v>0</v>
      </c>
      <c r="O60" s="7" t="b">
        <f t="array" ref="O60">IF(K60=7,MAX(IF($C$4:$C$369=I60,$B$4:$B$369)))</f>
        <v>0</v>
      </c>
      <c r="P60" s="10" t="e">
        <f t="shared" si="14"/>
        <v>#DIV/0!</v>
      </c>
    </row>
    <row r="61" spans="1:16" x14ac:dyDescent="0.2">
      <c r="A61" s="4"/>
      <c r="B61" s="2"/>
      <c r="C61" s="5" t="b">
        <f t="shared" si="0"/>
        <v>0</v>
      </c>
      <c r="D61" s="5" t="b">
        <f t="shared" si="1"/>
        <v>0</v>
      </c>
      <c r="E61" s="5" t="b">
        <f t="shared" si="2"/>
        <v>0</v>
      </c>
      <c r="F61" s="5" t="b">
        <f>IF(B61&gt;0,CHOOSE(MATCH(MONTH(A61-20),{0;3;6;9;12},1),"hiver","printemps","été","automne","hiver"))</f>
        <v>0</v>
      </c>
      <c r="I61">
        <v>22</v>
      </c>
      <c r="J61">
        <f t="shared" si="11"/>
        <v>0</v>
      </c>
      <c r="K61">
        <f t="shared" si="12"/>
        <v>0</v>
      </c>
      <c r="L61" s="6" t="b">
        <f t="shared" si="13"/>
        <v>0</v>
      </c>
      <c r="M61" s="6" t="b">
        <f t="array" ref="M61">IF(K61=7,_xlfn.STDEV.S(IF($C$4:$C$369=I61,$B$4:$B$369)))</f>
        <v>0</v>
      </c>
      <c r="N61" s="7" t="b">
        <f t="array" ref="N61">IF(K61=7,MIN(IF($C$4:$C$369=I61,$B$4:$B$369)))</f>
        <v>0</v>
      </c>
      <c r="O61" s="7" t="b">
        <f t="array" ref="O61">IF(K61=7,MAX(IF($C$4:$C$369=I61,$B$4:$B$369)))</f>
        <v>0</v>
      </c>
      <c r="P61" s="10" t="e">
        <f t="shared" si="14"/>
        <v>#DIV/0!</v>
      </c>
    </row>
    <row r="62" spans="1:16" x14ac:dyDescent="0.2">
      <c r="A62" s="4"/>
      <c r="B62" s="2"/>
      <c r="C62" s="5" t="b">
        <f t="shared" si="0"/>
        <v>0</v>
      </c>
      <c r="D62" s="5" t="b">
        <f t="shared" si="1"/>
        <v>0</v>
      </c>
      <c r="E62" s="5" t="b">
        <f t="shared" si="2"/>
        <v>0</v>
      </c>
      <c r="F62" s="5" t="b">
        <f>IF(B62&gt;0,CHOOSE(MATCH(MONTH(A62-20),{0;3;6;9;12},1),"hiver","printemps","été","automne","hiver"))</f>
        <v>0</v>
      </c>
      <c r="I62">
        <v>23</v>
      </c>
      <c r="J62">
        <f t="shared" si="11"/>
        <v>0</v>
      </c>
      <c r="K62">
        <f t="shared" si="12"/>
        <v>0</v>
      </c>
      <c r="L62" s="6" t="b">
        <f t="shared" si="13"/>
        <v>0</v>
      </c>
      <c r="M62" s="6" t="b">
        <f t="array" ref="M62">IF(K62=7,_xlfn.STDEV.S(IF($C$4:$C$369=I62,$B$4:$B$369)))</f>
        <v>0</v>
      </c>
      <c r="N62" s="7" t="b">
        <f t="array" ref="N62">IF(K62=7,MIN(IF($C$4:$C$369=I62,$B$4:$B$369)))</f>
        <v>0</v>
      </c>
      <c r="O62" s="7" t="b">
        <f t="array" ref="O62">IF(K62=7,MAX(IF($C$4:$C$369=I62,$B$4:$B$369)))</f>
        <v>0</v>
      </c>
      <c r="P62" s="10" t="e">
        <f t="shared" si="14"/>
        <v>#DIV/0!</v>
      </c>
    </row>
    <row r="63" spans="1:16" x14ac:dyDescent="0.2">
      <c r="A63" s="4"/>
      <c r="B63" s="2"/>
      <c r="C63" s="5" t="b">
        <f t="shared" si="0"/>
        <v>0</v>
      </c>
      <c r="D63" s="5" t="b">
        <f t="shared" si="1"/>
        <v>0</v>
      </c>
      <c r="E63" s="5" t="b">
        <f t="shared" si="2"/>
        <v>0</v>
      </c>
      <c r="F63" s="5" t="b">
        <f>IF(B63&gt;0,CHOOSE(MATCH(MONTH(A63-20),{0;3;6;9;12},1),"hiver","printemps","été","automne","hiver"))</f>
        <v>0</v>
      </c>
      <c r="I63">
        <v>24</v>
      </c>
      <c r="J63">
        <f t="shared" si="11"/>
        <v>0</v>
      </c>
      <c r="K63">
        <f t="shared" si="12"/>
        <v>0</v>
      </c>
      <c r="L63" s="6" t="b">
        <f t="shared" si="13"/>
        <v>0</v>
      </c>
      <c r="M63" s="6" t="b">
        <f t="array" ref="M63">IF(K63=7,_xlfn.STDEV.S(IF($C$4:$C$369=I63,$B$4:$B$369)))</f>
        <v>0</v>
      </c>
      <c r="N63" s="7" t="b">
        <f t="array" ref="N63">IF(K63=7,MIN(IF($C$4:$C$369=I63,$B$4:$B$369)))</f>
        <v>0</v>
      </c>
      <c r="O63" s="7" t="b">
        <f t="array" ref="O63">IF(K63=7,MAX(IF($C$4:$C$369=I63,$B$4:$B$369)))</f>
        <v>0</v>
      </c>
      <c r="P63" s="10" t="e">
        <f t="shared" si="14"/>
        <v>#DIV/0!</v>
      </c>
    </row>
    <row r="64" spans="1:16" x14ac:dyDescent="0.2">
      <c r="A64" s="4"/>
      <c r="B64" s="2"/>
      <c r="C64" s="5" t="b">
        <f t="shared" si="0"/>
        <v>0</v>
      </c>
      <c r="D64" s="5" t="b">
        <f t="shared" si="1"/>
        <v>0</v>
      </c>
      <c r="E64" s="5" t="b">
        <f t="shared" si="2"/>
        <v>0</v>
      </c>
      <c r="F64" s="5" t="b">
        <f>IF(B64&gt;0,CHOOSE(MATCH(MONTH(A64-20),{0;3;6;9;12},1),"hiver","printemps","été","automne","hiver"))</f>
        <v>0</v>
      </c>
      <c r="I64">
        <v>25</v>
      </c>
      <c r="J64">
        <f t="shared" si="11"/>
        <v>0</v>
      </c>
      <c r="K64">
        <f t="shared" si="12"/>
        <v>0</v>
      </c>
      <c r="L64" s="6" t="b">
        <f t="shared" si="13"/>
        <v>0</v>
      </c>
      <c r="M64" s="6" t="b">
        <f t="array" ref="M64">IF(K64=7,_xlfn.STDEV.S(IF($C$4:$C$369=I64,$B$4:$B$369)))</f>
        <v>0</v>
      </c>
      <c r="N64" s="7" t="b">
        <f t="array" ref="N64">IF(K64=7,MIN(IF($C$4:$C$369=I64,$B$4:$B$369)))</f>
        <v>0</v>
      </c>
      <c r="O64" s="7" t="b">
        <f t="array" ref="O64">IF(K64=7,MAX(IF($C$4:$C$369=I64,$B$4:$B$369)))</f>
        <v>0</v>
      </c>
      <c r="P64" s="10" t="e">
        <f t="shared" si="14"/>
        <v>#DIV/0!</v>
      </c>
    </row>
    <row r="65" spans="1:16" x14ac:dyDescent="0.2">
      <c r="A65" s="4"/>
      <c r="B65" s="2"/>
      <c r="C65" s="5" t="b">
        <f t="shared" si="0"/>
        <v>0</v>
      </c>
      <c r="D65" s="5" t="b">
        <f t="shared" si="1"/>
        <v>0</v>
      </c>
      <c r="E65" s="5" t="b">
        <f t="shared" si="2"/>
        <v>0</v>
      </c>
      <c r="F65" s="5" t="b">
        <f>IF(B65&gt;0,CHOOSE(MATCH(MONTH(A65-20),{0;3;6;9;12},1),"hiver","printemps","été","automne","hiver"))</f>
        <v>0</v>
      </c>
      <c r="I65">
        <v>26</v>
      </c>
      <c r="J65">
        <f t="shared" si="11"/>
        <v>0</v>
      </c>
      <c r="K65">
        <f t="shared" si="12"/>
        <v>0</v>
      </c>
      <c r="L65" s="6" t="b">
        <f t="shared" si="13"/>
        <v>0</v>
      </c>
      <c r="M65" s="6" t="b">
        <f t="array" ref="M65">IF(K65=7,_xlfn.STDEV.S(IF($C$4:$C$369=I65,$B$4:$B$369)))</f>
        <v>0</v>
      </c>
      <c r="N65" s="7" t="b">
        <f t="array" ref="N65">IF(K65=7,MIN(IF($C$4:$C$369=I65,$B$4:$B$369)))</f>
        <v>0</v>
      </c>
      <c r="O65" s="7" t="b">
        <f t="array" ref="O65">IF(K65=7,MAX(IF($C$4:$C$369=I65,$B$4:$B$369)))</f>
        <v>0</v>
      </c>
      <c r="P65" s="10" t="e">
        <f t="shared" si="14"/>
        <v>#DIV/0!</v>
      </c>
    </row>
    <row r="66" spans="1:16" x14ac:dyDescent="0.2">
      <c r="A66" s="4"/>
      <c r="B66" s="2"/>
      <c r="C66" s="5" t="b">
        <f t="shared" si="0"/>
        <v>0</v>
      </c>
      <c r="D66" s="5" t="b">
        <f t="shared" si="1"/>
        <v>0</v>
      </c>
      <c r="E66" s="5" t="b">
        <f t="shared" si="2"/>
        <v>0</v>
      </c>
      <c r="F66" s="5" t="b">
        <f>IF(B66&gt;0,CHOOSE(MATCH(MONTH(A66-20),{0;3;6;9;12},1),"hiver","printemps","été","automne","hiver"))</f>
        <v>0</v>
      </c>
      <c r="I66">
        <v>27</v>
      </c>
      <c r="J66">
        <f t="shared" si="11"/>
        <v>0</v>
      </c>
      <c r="K66">
        <f t="shared" si="12"/>
        <v>0</v>
      </c>
      <c r="L66" s="6" t="b">
        <f t="shared" si="13"/>
        <v>0</v>
      </c>
      <c r="M66" s="6" t="b">
        <f t="array" ref="M66">IF(K66=7,_xlfn.STDEV.S(IF($C$4:$C$369=I66,$B$4:$B$369)))</f>
        <v>0</v>
      </c>
      <c r="N66" s="7" t="b">
        <f t="array" ref="N66">IF(K66=7,MIN(IF($C$4:$C$369=I66,$B$4:$B$369)))</f>
        <v>0</v>
      </c>
      <c r="O66" s="7" t="b">
        <f t="array" ref="O66">IF(K66=7,MAX(IF($C$4:$C$369=I66,$B$4:$B$369)))</f>
        <v>0</v>
      </c>
      <c r="P66" s="10" t="e">
        <f t="shared" si="14"/>
        <v>#DIV/0!</v>
      </c>
    </row>
    <row r="67" spans="1:16" x14ac:dyDescent="0.2">
      <c r="A67" s="4"/>
      <c r="B67" s="2"/>
      <c r="C67" s="5" t="b">
        <f t="shared" si="0"/>
        <v>0</v>
      </c>
      <c r="D67" s="5" t="b">
        <f t="shared" si="1"/>
        <v>0</v>
      </c>
      <c r="E67" s="5" t="b">
        <f t="shared" si="2"/>
        <v>0</v>
      </c>
      <c r="F67" s="5" t="b">
        <f>IF(B67&gt;0,CHOOSE(MATCH(MONTH(A67-20),{0;3;6;9;12},1),"hiver","printemps","été","automne","hiver"))</f>
        <v>0</v>
      </c>
      <c r="I67">
        <v>28</v>
      </c>
      <c r="J67">
        <f t="shared" si="11"/>
        <v>0</v>
      </c>
      <c r="K67">
        <f t="shared" si="12"/>
        <v>0</v>
      </c>
      <c r="L67" s="6" t="b">
        <f t="shared" si="13"/>
        <v>0</v>
      </c>
      <c r="M67" s="6" t="b">
        <f t="array" ref="M67">IF(K67=7,_xlfn.STDEV.S(IF($C$4:$C$369=I67,$B$4:$B$369)))</f>
        <v>0</v>
      </c>
      <c r="N67" s="7" t="b">
        <f t="array" ref="N67">IF(K67=7,MIN(IF($C$4:$C$369=I67,$B$4:$B$369)))</f>
        <v>0</v>
      </c>
      <c r="O67" s="7" t="b">
        <f t="array" ref="O67">IF(K67=7,MAX(IF($C$4:$C$369=I67,$B$4:$B$369)))</f>
        <v>0</v>
      </c>
      <c r="P67" s="10" t="e">
        <f t="shared" si="14"/>
        <v>#DIV/0!</v>
      </c>
    </row>
    <row r="68" spans="1:16" x14ac:dyDescent="0.2">
      <c r="A68" s="4"/>
      <c r="B68" s="2"/>
      <c r="C68" s="5" t="b">
        <f t="shared" ref="C68:C131" si="15">IF(B68&gt;0,_xlfn.ISOWEEKNUM(A68))</f>
        <v>0</v>
      </c>
      <c r="D68" s="5" t="b">
        <f t="shared" ref="D68:D131" si="16">IF(B68&gt;0,MONTH(A68))</f>
        <v>0</v>
      </c>
      <c r="E68" s="5" t="b">
        <f t="shared" ref="E68:E131" si="17">IF(B68&gt;0,WEEKDAY(A68,2))</f>
        <v>0</v>
      </c>
      <c r="F68" s="5" t="b">
        <f>IF(B68&gt;0,CHOOSE(MATCH(MONTH(A68-20),{0;3;6;9;12},1),"hiver","printemps","été","automne","hiver"))</f>
        <v>0</v>
      </c>
      <c r="I68">
        <v>29</v>
      </c>
      <c r="J68">
        <f t="shared" si="11"/>
        <v>0</v>
      </c>
      <c r="K68">
        <f t="shared" si="12"/>
        <v>0</v>
      </c>
      <c r="L68" s="6" t="b">
        <f t="shared" si="13"/>
        <v>0</v>
      </c>
      <c r="M68" s="6" t="b">
        <f t="array" ref="M68">IF(K68=7,_xlfn.STDEV.S(IF($C$4:$C$369=I68,$B$4:$B$369)))</f>
        <v>0</v>
      </c>
      <c r="N68" s="7" t="b">
        <f t="array" ref="N68">IF(K68=7,MIN(IF($C$4:$C$369=I68,$B$4:$B$369)))</f>
        <v>0</v>
      </c>
      <c r="O68" s="7" t="b">
        <f t="array" ref="O68">IF(K68=7,MAX(IF($C$4:$C$369=I68,$B$4:$B$369)))</f>
        <v>0</v>
      </c>
      <c r="P68" s="10" t="e">
        <f t="shared" si="14"/>
        <v>#DIV/0!</v>
      </c>
    </row>
    <row r="69" spans="1:16" x14ac:dyDescent="0.2">
      <c r="A69" s="4"/>
      <c r="B69" s="2"/>
      <c r="C69" s="5" t="b">
        <f t="shared" si="15"/>
        <v>0</v>
      </c>
      <c r="D69" s="5" t="b">
        <f t="shared" si="16"/>
        <v>0</v>
      </c>
      <c r="E69" s="5" t="b">
        <f t="shared" si="17"/>
        <v>0</v>
      </c>
      <c r="F69" s="5" t="b">
        <f>IF(B69&gt;0,CHOOSE(MATCH(MONTH(A69-20),{0;3;6;9;12},1),"hiver","printemps","été","automne","hiver"))</f>
        <v>0</v>
      </c>
      <c r="I69">
        <v>30</v>
      </c>
      <c r="J69">
        <f t="shared" si="11"/>
        <v>0</v>
      </c>
      <c r="K69">
        <f t="shared" si="12"/>
        <v>0</v>
      </c>
      <c r="L69" s="6" t="b">
        <f t="shared" si="13"/>
        <v>0</v>
      </c>
      <c r="M69" s="6" t="b">
        <f t="array" ref="M69">IF(K69=7,_xlfn.STDEV.S(IF($C$4:$C$369=I69,$B$4:$B$369)))</f>
        <v>0</v>
      </c>
      <c r="N69" s="7" t="b">
        <f t="array" ref="N69">IF(K69=7,MIN(IF($C$4:$C$369=I69,$B$4:$B$369)))</f>
        <v>0</v>
      </c>
      <c r="O69" s="7" t="b">
        <f t="array" ref="O69">IF(K69=7,MAX(IF($C$4:$C$369=I69,$B$4:$B$369)))</f>
        <v>0</v>
      </c>
      <c r="P69" s="10" t="e">
        <f t="shared" si="14"/>
        <v>#DIV/0!</v>
      </c>
    </row>
    <row r="70" spans="1:16" x14ac:dyDescent="0.2">
      <c r="A70" s="4"/>
      <c r="B70" s="2"/>
      <c r="C70" s="5" t="b">
        <f t="shared" si="15"/>
        <v>0</v>
      </c>
      <c r="D70" s="5" t="b">
        <f t="shared" si="16"/>
        <v>0</v>
      </c>
      <c r="E70" s="5" t="b">
        <f t="shared" si="17"/>
        <v>0</v>
      </c>
      <c r="F70" s="5" t="b">
        <f>IF(B70&gt;0,CHOOSE(MATCH(MONTH(A70-20),{0;3;6;9;12},1),"hiver","printemps","été","automne","hiver"))</f>
        <v>0</v>
      </c>
      <c r="I70">
        <v>31</v>
      </c>
      <c r="J70">
        <f t="shared" si="11"/>
        <v>0</v>
      </c>
      <c r="K70">
        <f t="shared" si="12"/>
        <v>0</v>
      </c>
      <c r="L70" s="6" t="b">
        <f t="shared" si="13"/>
        <v>0</v>
      </c>
      <c r="M70" s="6" t="b">
        <f t="array" ref="M70">IF(K70=7,_xlfn.STDEV.S(IF($C$4:$C$369=I70,$B$4:$B$369)))</f>
        <v>0</v>
      </c>
      <c r="N70" s="7" t="b">
        <f t="array" ref="N70">IF(K70=7,MIN(IF($C$4:$C$369=I70,$B$4:$B$369)))</f>
        <v>0</v>
      </c>
      <c r="O70" s="7" t="b">
        <f t="array" ref="O70">IF(K70=7,MAX(IF($C$4:$C$369=I70,$B$4:$B$369)))</f>
        <v>0</v>
      </c>
      <c r="P70" s="10" t="e">
        <f t="shared" si="14"/>
        <v>#DIV/0!</v>
      </c>
    </row>
    <row r="71" spans="1:16" x14ac:dyDescent="0.2">
      <c r="A71" s="4"/>
      <c r="B71" s="2"/>
      <c r="C71" s="5" t="b">
        <f t="shared" si="15"/>
        <v>0</v>
      </c>
      <c r="D71" s="5" t="b">
        <f t="shared" si="16"/>
        <v>0</v>
      </c>
      <c r="E71" s="5" t="b">
        <f t="shared" si="17"/>
        <v>0</v>
      </c>
      <c r="F71" s="5" t="b">
        <f>IF(B71&gt;0,CHOOSE(MATCH(MONTH(A71-20),{0;3;6;9;12},1),"hiver","printemps","été","automne","hiver"))</f>
        <v>0</v>
      </c>
      <c r="I71">
        <v>32</v>
      </c>
      <c r="J71">
        <f t="shared" si="11"/>
        <v>0</v>
      </c>
      <c r="K71">
        <f t="shared" si="12"/>
        <v>0</v>
      </c>
      <c r="L71" s="6" t="b">
        <f t="shared" si="13"/>
        <v>0</v>
      </c>
      <c r="M71" s="6" t="b">
        <f t="array" ref="M71">IF(K71=7,_xlfn.STDEV.S(IF($C$4:$C$369=I71,$B$4:$B$369)))</f>
        <v>0</v>
      </c>
      <c r="N71" s="7" t="b">
        <f t="array" ref="N71">IF(K71=7,MIN(IF($C$4:$C$369=I71,$B$4:$B$369)))</f>
        <v>0</v>
      </c>
      <c r="O71" s="7" t="b">
        <f t="array" ref="O71">IF(K71=7,MAX(IF($C$4:$C$369=I71,$B$4:$B$369)))</f>
        <v>0</v>
      </c>
      <c r="P71" s="10" t="e">
        <f t="shared" si="14"/>
        <v>#DIV/0!</v>
      </c>
    </row>
    <row r="72" spans="1:16" x14ac:dyDescent="0.2">
      <c r="A72" s="4"/>
      <c r="B72" s="2"/>
      <c r="C72" s="5" t="b">
        <f t="shared" si="15"/>
        <v>0</v>
      </c>
      <c r="D72" s="5" t="b">
        <f t="shared" si="16"/>
        <v>0</v>
      </c>
      <c r="E72" s="5" t="b">
        <f t="shared" si="17"/>
        <v>0</v>
      </c>
      <c r="F72" s="5" t="b">
        <f>IF(B72&gt;0,CHOOSE(MATCH(MONTH(A72-20),{0;3;6;9;12},1),"hiver","printemps","été","automne","hiver"))</f>
        <v>0</v>
      </c>
      <c r="I72">
        <v>33</v>
      </c>
      <c r="J72">
        <f t="shared" ref="J72:J92" si="18">SUMIF($C$4:$C$369,I72,$B$4:$B$369)</f>
        <v>0</v>
      </c>
      <c r="K72">
        <f t="shared" ref="K72:K92" si="19">COUNTIF($C$4:$C$369,I72)</f>
        <v>0</v>
      </c>
      <c r="L72" s="6" t="b">
        <f t="shared" ref="L72:L92" si="20">IF(K72=7,J72/K72)</f>
        <v>0</v>
      </c>
      <c r="M72" s="6" t="b">
        <f t="array" ref="M72">IF(K72=7,_xlfn.STDEV.S(IF($C$4:$C$369=I72,$B$4:$B$369)))</f>
        <v>0</v>
      </c>
      <c r="N72" s="7" t="b">
        <f t="array" ref="N72">IF(K72=7,MIN(IF($C$4:$C$369=I72,$B$4:$B$369)))</f>
        <v>0</v>
      </c>
      <c r="O72" s="7" t="b">
        <f t="array" ref="O72">IF(K72=7,MAX(IF($C$4:$C$369=I72,$B$4:$B$369)))</f>
        <v>0</v>
      </c>
      <c r="P72" s="10" t="e">
        <f t="shared" ref="P72:P92" si="21">M72/L72</f>
        <v>#DIV/0!</v>
      </c>
    </row>
    <row r="73" spans="1:16" x14ac:dyDescent="0.2">
      <c r="A73" s="4"/>
      <c r="B73" s="2"/>
      <c r="C73" s="5" t="b">
        <f t="shared" si="15"/>
        <v>0</v>
      </c>
      <c r="D73" s="5" t="b">
        <f t="shared" si="16"/>
        <v>0</v>
      </c>
      <c r="E73" s="5" t="b">
        <f t="shared" si="17"/>
        <v>0</v>
      </c>
      <c r="F73" s="5" t="b">
        <f>IF(B73&gt;0,CHOOSE(MATCH(MONTH(A73-20),{0;3;6;9;12},1),"hiver","printemps","été","automne","hiver"))</f>
        <v>0</v>
      </c>
      <c r="I73">
        <v>34</v>
      </c>
      <c r="J73">
        <f t="shared" si="18"/>
        <v>0</v>
      </c>
      <c r="K73">
        <f t="shared" si="19"/>
        <v>0</v>
      </c>
      <c r="L73" s="6" t="b">
        <f t="shared" si="20"/>
        <v>0</v>
      </c>
      <c r="M73" s="6" t="b">
        <f t="array" ref="M73">IF(K73=7,_xlfn.STDEV.S(IF($C$4:$C$369=I73,$B$4:$B$369)))</f>
        <v>0</v>
      </c>
      <c r="N73" s="7" t="b">
        <f t="array" ref="N73">IF(K73=7,MIN(IF($C$4:$C$369=I73,$B$4:$B$369)))</f>
        <v>0</v>
      </c>
      <c r="O73" s="7" t="b">
        <f t="array" ref="O73">IF(K73=7,MAX(IF($C$4:$C$369=I73,$B$4:$B$369)))</f>
        <v>0</v>
      </c>
      <c r="P73" s="10" t="e">
        <f t="shared" si="21"/>
        <v>#DIV/0!</v>
      </c>
    </row>
    <row r="74" spans="1:16" x14ac:dyDescent="0.2">
      <c r="A74" s="4"/>
      <c r="B74" s="2"/>
      <c r="C74" s="5" t="b">
        <f t="shared" si="15"/>
        <v>0</v>
      </c>
      <c r="D74" s="5" t="b">
        <f t="shared" si="16"/>
        <v>0</v>
      </c>
      <c r="E74" s="5" t="b">
        <f t="shared" si="17"/>
        <v>0</v>
      </c>
      <c r="F74" s="5" t="b">
        <f>IF(B74&gt;0,CHOOSE(MATCH(MONTH(A74-20),{0;3;6;9;12},1),"hiver","printemps","été","automne","hiver"))</f>
        <v>0</v>
      </c>
      <c r="I74">
        <v>35</v>
      </c>
      <c r="J74">
        <f t="shared" si="18"/>
        <v>0</v>
      </c>
      <c r="K74">
        <f t="shared" si="19"/>
        <v>0</v>
      </c>
      <c r="L74" s="6" t="b">
        <f t="shared" si="20"/>
        <v>0</v>
      </c>
      <c r="M74" s="6" t="b">
        <f t="array" ref="M74">IF(K74=7,_xlfn.STDEV.S(IF($C$4:$C$369=I74,$B$4:$B$369)))</f>
        <v>0</v>
      </c>
      <c r="N74" s="7" t="b">
        <f t="array" ref="N74">IF(K74=7,MIN(IF($C$4:$C$369=I74,$B$4:$B$369)))</f>
        <v>0</v>
      </c>
      <c r="O74" s="7" t="b">
        <f t="array" ref="O74">IF(K74=7,MAX(IF($C$4:$C$369=I74,$B$4:$B$369)))</f>
        <v>0</v>
      </c>
      <c r="P74" s="10" t="e">
        <f t="shared" si="21"/>
        <v>#DIV/0!</v>
      </c>
    </row>
    <row r="75" spans="1:16" x14ac:dyDescent="0.2">
      <c r="A75" s="4"/>
      <c r="B75" s="2"/>
      <c r="C75" s="5" t="b">
        <f t="shared" si="15"/>
        <v>0</v>
      </c>
      <c r="D75" s="5" t="b">
        <f t="shared" si="16"/>
        <v>0</v>
      </c>
      <c r="E75" s="5" t="b">
        <f t="shared" si="17"/>
        <v>0</v>
      </c>
      <c r="F75" s="5" t="b">
        <f>IF(B75&gt;0,CHOOSE(MATCH(MONTH(A75-20),{0;3;6;9;12},1),"hiver","printemps","été","automne","hiver"))</f>
        <v>0</v>
      </c>
      <c r="I75">
        <v>36</v>
      </c>
      <c r="J75">
        <f t="shared" si="18"/>
        <v>0</v>
      </c>
      <c r="K75">
        <f t="shared" si="19"/>
        <v>0</v>
      </c>
      <c r="L75" s="6" t="b">
        <f t="shared" si="20"/>
        <v>0</v>
      </c>
      <c r="M75" s="6" t="b">
        <f t="array" ref="M75">IF(K75=7,_xlfn.STDEV.S(IF($C$4:$C$369=I75,$B$4:$B$369)))</f>
        <v>0</v>
      </c>
      <c r="N75" s="7" t="b">
        <f t="array" ref="N75">IF(K75=7,MIN(IF($C$4:$C$369=I75,$B$4:$B$369)))</f>
        <v>0</v>
      </c>
      <c r="O75" s="7" t="b">
        <f t="array" ref="O75">IF(K75=7,MAX(IF($C$4:$C$369=I75,$B$4:$B$369)))</f>
        <v>0</v>
      </c>
      <c r="P75" s="10" t="e">
        <f t="shared" si="21"/>
        <v>#DIV/0!</v>
      </c>
    </row>
    <row r="76" spans="1:16" x14ac:dyDescent="0.2">
      <c r="A76" s="4"/>
      <c r="B76" s="2"/>
      <c r="C76" s="5" t="b">
        <f t="shared" si="15"/>
        <v>0</v>
      </c>
      <c r="D76" s="5" t="b">
        <f t="shared" si="16"/>
        <v>0</v>
      </c>
      <c r="E76" s="5" t="b">
        <f t="shared" si="17"/>
        <v>0</v>
      </c>
      <c r="F76" s="5" t="b">
        <f>IF(B76&gt;0,CHOOSE(MATCH(MONTH(A76-20),{0;3;6;9;12},1),"hiver","printemps","été","automne","hiver"))</f>
        <v>0</v>
      </c>
      <c r="I76">
        <v>37</v>
      </c>
      <c r="J76">
        <f t="shared" si="18"/>
        <v>0</v>
      </c>
      <c r="K76">
        <f t="shared" si="19"/>
        <v>0</v>
      </c>
      <c r="L76" s="6" t="b">
        <f t="shared" si="20"/>
        <v>0</v>
      </c>
      <c r="M76" s="6" t="b">
        <f t="array" ref="M76">IF(K76=7,_xlfn.STDEV.S(IF($C$4:$C$369=I76,$B$4:$B$369)))</f>
        <v>0</v>
      </c>
      <c r="N76" s="7" t="b">
        <f t="array" ref="N76">IF(K76=7,MIN(IF($C$4:$C$369=I76,$B$4:$B$369)))</f>
        <v>0</v>
      </c>
      <c r="O76" s="7" t="b">
        <f t="array" ref="O76">IF(K76=7,MAX(IF($C$4:$C$369=I76,$B$4:$B$369)))</f>
        <v>0</v>
      </c>
      <c r="P76" s="10" t="e">
        <f t="shared" si="21"/>
        <v>#DIV/0!</v>
      </c>
    </row>
    <row r="77" spans="1:16" x14ac:dyDescent="0.2">
      <c r="A77" s="4"/>
      <c r="B77" s="2"/>
      <c r="C77" s="5" t="b">
        <f t="shared" si="15"/>
        <v>0</v>
      </c>
      <c r="D77" s="5" t="b">
        <f t="shared" si="16"/>
        <v>0</v>
      </c>
      <c r="E77" s="5" t="b">
        <f t="shared" si="17"/>
        <v>0</v>
      </c>
      <c r="F77" s="5" t="b">
        <f>IF(B77&gt;0,CHOOSE(MATCH(MONTH(A77-20),{0;3;6;9;12},1),"hiver","printemps","été","automne","hiver"))</f>
        <v>0</v>
      </c>
      <c r="I77">
        <v>38</v>
      </c>
      <c r="J77">
        <f t="shared" si="18"/>
        <v>0</v>
      </c>
      <c r="K77">
        <f t="shared" si="19"/>
        <v>0</v>
      </c>
      <c r="L77" s="6" t="b">
        <f t="shared" si="20"/>
        <v>0</v>
      </c>
      <c r="M77" s="6" t="b">
        <f t="array" ref="M77">IF(K77=7,_xlfn.STDEV.S(IF($C$4:$C$369=I77,$B$4:$B$369)))</f>
        <v>0</v>
      </c>
      <c r="N77" s="7" t="b">
        <f t="array" ref="N77">IF(K77=7,MIN(IF($C$4:$C$369=I77,$B$4:$B$369)))</f>
        <v>0</v>
      </c>
      <c r="O77" s="7" t="b">
        <f t="array" ref="O77">IF(K77=7,MAX(IF($C$4:$C$369=I77,$B$4:$B$369)))</f>
        <v>0</v>
      </c>
      <c r="P77" s="10" t="e">
        <f t="shared" si="21"/>
        <v>#DIV/0!</v>
      </c>
    </row>
    <row r="78" spans="1:16" x14ac:dyDescent="0.2">
      <c r="A78" s="4"/>
      <c r="B78" s="2"/>
      <c r="C78" s="5" t="b">
        <f t="shared" si="15"/>
        <v>0</v>
      </c>
      <c r="D78" s="5" t="b">
        <f t="shared" si="16"/>
        <v>0</v>
      </c>
      <c r="E78" s="5" t="b">
        <f t="shared" si="17"/>
        <v>0</v>
      </c>
      <c r="F78" s="5" t="b">
        <f>IF(B78&gt;0,CHOOSE(MATCH(MONTH(A78-20),{0;3;6;9;12},1),"hiver","printemps","été","automne","hiver"))</f>
        <v>0</v>
      </c>
      <c r="I78">
        <v>39</v>
      </c>
      <c r="J78">
        <f t="shared" si="18"/>
        <v>0</v>
      </c>
      <c r="K78">
        <f t="shared" si="19"/>
        <v>0</v>
      </c>
      <c r="L78" s="6" t="b">
        <f t="shared" si="20"/>
        <v>0</v>
      </c>
      <c r="M78" s="6" t="b">
        <f t="array" ref="M78">IF(K78=7,_xlfn.STDEV.S(IF($C$4:$C$369=I78,$B$4:$B$369)))</f>
        <v>0</v>
      </c>
      <c r="N78" s="7" t="b">
        <f t="array" ref="N78">IF(K78=7,MIN(IF($C$4:$C$369=I78,$B$4:$B$369)))</f>
        <v>0</v>
      </c>
      <c r="O78" s="7" t="b">
        <f t="array" ref="O78">IF(K78=7,MAX(IF($C$4:$C$369=I78,$B$4:$B$369)))</f>
        <v>0</v>
      </c>
      <c r="P78" s="10" t="e">
        <f t="shared" si="21"/>
        <v>#DIV/0!</v>
      </c>
    </row>
    <row r="79" spans="1:16" x14ac:dyDescent="0.2">
      <c r="A79" s="4"/>
      <c r="B79" s="2"/>
      <c r="C79" s="5" t="b">
        <f t="shared" si="15"/>
        <v>0</v>
      </c>
      <c r="D79" s="5" t="b">
        <f t="shared" si="16"/>
        <v>0</v>
      </c>
      <c r="E79" s="5" t="b">
        <f t="shared" si="17"/>
        <v>0</v>
      </c>
      <c r="F79" s="5" t="b">
        <f>IF(B79&gt;0,CHOOSE(MATCH(MONTH(A79-20),{0;3;6;9;12},1),"hiver","printemps","été","automne","hiver"))</f>
        <v>0</v>
      </c>
      <c r="I79">
        <v>40</v>
      </c>
      <c r="J79">
        <f t="shared" si="18"/>
        <v>0</v>
      </c>
      <c r="K79">
        <f t="shared" si="19"/>
        <v>0</v>
      </c>
      <c r="L79" s="6" t="b">
        <f t="shared" si="20"/>
        <v>0</v>
      </c>
      <c r="M79" s="6" t="b">
        <f t="array" ref="M79">IF(K79=7,_xlfn.STDEV.S(IF($C$4:$C$369=I79,$B$4:$B$369)))</f>
        <v>0</v>
      </c>
      <c r="N79" s="7" t="b">
        <f t="array" ref="N79">IF(K79=7,MIN(IF($C$4:$C$369=I79,$B$4:$B$369)))</f>
        <v>0</v>
      </c>
      <c r="O79" s="7" t="b">
        <f t="array" ref="O79">IF(K79=7,MAX(IF($C$4:$C$369=I79,$B$4:$B$369)))</f>
        <v>0</v>
      </c>
      <c r="P79" s="10" t="e">
        <f t="shared" si="21"/>
        <v>#DIV/0!</v>
      </c>
    </row>
    <row r="80" spans="1:16" x14ac:dyDescent="0.2">
      <c r="A80" s="4"/>
      <c r="B80" s="2"/>
      <c r="C80" s="5" t="b">
        <f t="shared" si="15"/>
        <v>0</v>
      </c>
      <c r="D80" s="5" t="b">
        <f t="shared" si="16"/>
        <v>0</v>
      </c>
      <c r="E80" s="5" t="b">
        <f t="shared" si="17"/>
        <v>0</v>
      </c>
      <c r="F80" s="5" t="b">
        <f>IF(B80&gt;0,CHOOSE(MATCH(MONTH(A80-20),{0;3;6;9;12},1),"hiver","printemps","été","automne","hiver"))</f>
        <v>0</v>
      </c>
      <c r="I80">
        <v>41</v>
      </c>
      <c r="J80">
        <f t="shared" si="18"/>
        <v>0</v>
      </c>
      <c r="K80">
        <f t="shared" si="19"/>
        <v>0</v>
      </c>
      <c r="L80" s="6" t="b">
        <f t="shared" si="20"/>
        <v>0</v>
      </c>
      <c r="M80" s="6" t="b">
        <f t="array" ref="M80">IF(K80=7,_xlfn.STDEV.S(IF($C$4:$C$369=I80,$B$4:$B$369)))</f>
        <v>0</v>
      </c>
      <c r="N80" s="7" t="b">
        <f t="array" ref="N80">IF(K80=7,MIN(IF($C$4:$C$369=I80,$B$4:$B$369)))</f>
        <v>0</v>
      </c>
      <c r="O80" s="7" t="b">
        <f t="array" ref="O80">IF(K80=7,MAX(IF($C$4:$C$369=I80,$B$4:$B$369)))</f>
        <v>0</v>
      </c>
      <c r="P80" s="10" t="e">
        <f t="shared" si="21"/>
        <v>#DIV/0!</v>
      </c>
    </row>
    <row r="81" spans="1:16" x14ac:dyDescent="0.2">
      <c r="A81" s="4"/>
      <c r="B81" s="2"/>
      <c r="C81" s="5" t="b">
        <f t="shared" si="15"/>
        <v>0</v>
      </c>
      <c r="D81" s="5" t="b">
        <f t="shared" si="16"/>
        <v>0</v>
      </c>
      <c r="E81" s="5" t="b">
        <f t="shared" si="17"/>
        <v>0</v>
      </c>
      <c r="F81" s="5" t="b">
        <f>IF(B81&gt;0,CHOOSE(MATCH(MONTH(A81-20),{0;3;6;9;12},1),"hiver","printemps","été","automne","hiver"))</f>
        <v>0</v>
      </c>
      <c r="I81">
        <v>42</v>
      </c>
      <c r="J81">
        <f t="shared" si="18"/>
        <v>0</v>
      </c>
      <c r="K81">
        <f t="shared" si="19"/>
        <v>0</v>
      </c>
      <c r="L81" s="6" t="b">
        <f t="shared" si="20"/>
        <v>0</v>
      </c>
      <c r="M81" s="6" t="b">
        <f t="array" ref="M81">IF(K81=7,_xlfn.STDEV.S(IF($C$4:$C$369=I81,$B$4:$B$369)))</f>
        <v>0</v>
      </c>
      <c r="N81" s="7" t="b">
        <f t="array" ref="N81">IF(K81=7,MIN(IF($C$4:$C$369=I81,$B$4:$B$369)))</f>
        <v>0</v>
      </c>
      <c r="O81" s="7" t="b">
        <f t="array" ref="O81">IF(K81=7,MAX(IF($C$4:$C$369=I81,$B$4:$B$369)))</f>
        <v>0</v>
      </c>
      <c r="P81" s="10" t="e">
        <f t="shared" si="21"/>
        <v>#DIV/0!</v>
      </c>
    </row>
    <row r="82" spans="1:16" x14ac:dyDescent="0.2">
      <c r="A82" s="4"/>
      <c r="B82" s="2"/>
      <c r="C82" s="5" t="b">
        <f t="shared" si="15"/>
        <v>0</v>
      </c>
      <c r="D82" s="5" t="b">
        <f t="shared" si="16"/>
        <v>0</v>
      </c>
      <c r="E82" s="5" t="b">
        <f t="shared" si="17"/>
        <v>0</v>
      </c>
      <c r="F82" s="5" t="b">
        <f>IF(B82&gt;0,CHOOSE(MATCH(MONTH(A82-20),{0;3;6;9;12},1),"hiver","printemps","été","automne","hiver"))</f>
        <v>0</v>
      </c>
      <c r="I82">
        <v>43</v>
      </c>
      <c r="J82">
        <f t="shared" si="18"/>
        <v>0</v>
      </c>
      <c r="K82">
        <f t="shared" si="19"/>
        <v>0</v>
      </c>
      <c r="L82" s="6" t="b">
        <f t="shared" si="20"/>
        <v>0</v>
      </c>
      <c r="M82" s="6" t="b">
        <f t="array" ref="M82">IF(K82=7,_xlfn.STDEV.S(IF($C$4:$C$369=I82,$B$4:$B$369)))</f>
        <v>0</v>
      </c>
      <c r="N82" s="7" t="b">
        <f t="array" ref="N82">IF(K82=7,MIN(IF($C$4:$C$369=I82,$B$4:$B$369)))</f>
        <v>0</v>
      </c>
      <c r="O82" s="7" t="b">
        <f t="array" ref="O82">IF(K82=7,MAX(IF($C$4:$C$369=I82,$B$4:$B$369)))</f>
        <v>0</v>
      </c>
      <c r="P82" s="10" t="e">
        <f t="shared" si="21"/>
        <v>#DIV/0!</v>
      </c>
    </row>
    <row r="83" spans="1:16" x14ac:dyDescent="0.2">
      <c r="A83" s="4"/>
      <c r="B83" s="2"/>
      <c r="C83" s="5" t="b">
        <f t="shared" si="15"/>
        <v>0</v>
      </c>
      <c r="D83" s="5" t="b">
        <f t="shared" si="16"/>
        <v>0</v>
      </c>
      <c r="E83" s="5" t="b">
        <f t="shared" si="17"/>
        <v>0</v>
      </c>
      <c r="F83" s="5" t="b">
        <f>IF(B83&gt;0,CHOOSE(MATCH(MONTH(A83-20),{0;3;6;9;12},1),"hiver","printemps","été","automne","hiver"))</f>
        <v>0</v>
      </c>
      <c r="I83">
        <v>44</v>
      </c>
      <c r="J83">
        <f t="shared" si="18"/>
        <v>0</v>
      </c>
      <c r="K83">
        <f t="shared" si="19"/>
        <v>0</v>
      </c>
      <c r="L83" s="6" t="b">
        <f t="shared" si="20"/>
        <v>0</v>
      </c>
      <c r="M83" s="6" t="b">
        <f t="array" ref="M83">IF(K83=7,_xlfn.STDEV.S(IF($C$4:$C$369=I83,$B$4:$B$369)))</f>
        <v>0</v>
      </c>
      <c r="N83" s="7" t="b">
        <f t="array" ref="N83">IF(K83=7,MIN(IF($C$4:$C$369=I83,$B$4:$B$369)))</f>
        <v>0</v>
      </c>
      <c r="O83" s="7" t="b">
        <f t="array" ref="O83">IF(K83=7,MAX(IF($C$4:$C$369=I83,$B$4:$B$369)))</f>
        <v>0</v>
      </c>
      <c r="P83" s="10" t="e">
        <f t="shared" si="21"/>
        <v>#DIV/0!</v>
      </c>
    </row>
    <row r="84" spans="1:16" x14ac:dyDescent="0.2">
      <c r="A84" s="4"/>
      <c r="B84" s="2"/>
      <c r="C84" s="5" t="b">
        <f t="shared" si="15"/>
        <v>0</v>
      </c>
      <c r="D84" s="5" t="b">
        <f t="shared" si="16"/>
        <v>0</v>
      </c>
      <c r="E84" s="5" t="b">
        <f t="shared" si="17"/>
        <v>0</v>
      </c>
      <c r="F84" s="5" t="b">
        <f>IF(B84&gt;0,CHOOSE(MATCH(MONTH(A84-20),{0;3;6;9;12},1),"hiver","printemps","été","automne","hiver"))</f>
        <v>0</v>
      </c>
      <c r="I84">
        <v>45</v>
      </c>
      <c r="J84">
        <f t="shared" si="18"/>
        <v>0</v>
      </c>
      <c r="K84">
        <f t="shared" si="19"/>
        <v>0</v>
      </c>
      <c r="L84" s="6" t="b">
        <f t="shared" si="20"/>
        <v>0</v>
      </c>
      <c r="M84" s="6" t="b">
        <f t="array" ref="M84">IF(K84=7,_xlfn.STDEV.S(IF($C$4:$C$369=I84,$B$4:$B$369)))</f>
        <v>0</v>
      </c>
      <c r="N84" s="7" t="b">
        <f t="array" ref="N84">IF(K84=7,MIN(IF($C$4:$C$369=I84,$B$4:$B$369)))</f>
        <v>0</v>
      </c>
      <c r="O84" s="7" t="b">
        <f t="array" ref="O84">IF(K84=7,MAX(IF($C$4:$C$369=I84,$B$4:$B$369)))</f>
        <v>0</v>
      </c>
      <c r="P84" s="10" t="e">
        <f t="shared" si="21"/>
        <v>#DIV/0!</v>
      </c>
    </row>
    <row r="85" spans="1:16" x14ac:dyDescent="0.2">
      <c r="A85" s="4"/>
      <c r="B85" s="2"/>
      <c r="C85" s="5" t="b">
        <f t="shared" si="15"/>
        <v>0</v>
      </c>
      <c r="D85" s="5" t="b">
        <f t="shared" si="16"/>
        <v>0</v>
      </c>
      <c r="E85" s="5" t="b">
        <f t="shared" si="17"/>
        <v>0</v>
      </c>
      <c r="F85" s="5" t="b">
        <f>IF(B85&gt;0,CHOOSE(MATCH(MONTH(A85-20),{0;3;6;9;12},1),"hiver","printemps","été","automne","hiver"))</f>
        <v>0</v>
      </c>
      <c r="I85">
        <v>46</v>
      </c>
      <c r="J85">
        <f t="shared" si="18"/>
        <v>0</v>
      </c>
      <c r="K85">
        <f t="shared" si="19"/>
        <v>0</v>
      </c>
      <c r="L85" s="6" t="b">
        <f t="shared" si="20"/>
        <v>0</v>
      </c>
      <c r="M85" s="6" t="b">
        <f t="array" ref="M85">IF(K85=7,_xlfn.STDEV.S(IF($C$4:$C$369=I85,$B$4:$B$369)))</f>
        <v>0</v>
      </c>
      <c r="N85" s="7" t="b">
        <f t="array" ref="N85">IF(K85=7,MIN(IF($C$4:$C$369=I85,$B$4:$B$369)))</f>
        <v>0</v>
      </c>
      <c r="O85" s="7" t="b">
        <f t="array" ref="O85">IF(K85=7,MAX(IF($C$4:$C$369=I85,$B$4:$B$369)))</f>
        <v>0</v>
      </c>
      <c r="P85" s="10" t="e">
        <f t="shared" si="21"/>
        <v>#DIV/0!</v>
      </c>
    </row>
    <row r="86" spans="1:16" x14ac:dyDescent="0.2">
      <c r="A86" s="4"/>
      <c r="B86" s="2"/>
      <c r="C86" s="5" t="b">
        <f t="shared" si="15"/>
        <v>0</v>
      </c>
      <c r="D86" s="5" t="b">
        <f t="shared" si="16"/>
        <v>0</v>
      </c>
      <c r="E86" s="5" t="b">
        <f t="shared" si="17"/>
        <v>0</v>
      </c>
      <c r="F86" s="5" t="b">
        <f>IF(B86&gt;0,CHOOSE(MATCH(MONTH(A86-20),{0;3;6;9;12},1),"hiver","printemps","été","automne","hiver"))</f>
        <v>0</v>
      </c>
      <c r="I86">
        <v>47</v>
      </c>
      <c r="J86">
        <f t="shared" si="18"/>
        <v>0</v>
      </c>
      <c r="K86">
        <f t="shared" si="19"/>
        <v>0</v>
      </c>
      <c r="L86" s="6" t="b">
        <f t="shared" si="20"/>
        <v>0</v>
      </c>
      <c r="M86" s="6" t="b">
        <f t="array" ref="M86">IF(K86=7,_xlfn.STDEV.S(IF($C$4:$C$369=I86,$B$4:$B$369)))</f>
        <v>0</v>
      </c>
      <c r="N86" s="7" t="b">
        <f t="array" ref="N86">IF(K86=7,MIN(IF($C$4:$C$369=I86,$B$4:$B$369)))</f>
        <v>0</v>
      </c>
      <c r="O86" s="7" t="b">
        <f t="array" ref="O86">IF(K86=7,MAX(IF($C$4:$C$369=I86,$B$4:$B$369)))</f>
        <v>0</v>
      </c>
      <c r="P86" s="10" t="e">
        <f t="shared" si="21"/>
        <v>#DIV/0!</v>
      </c>
    </row>
    <row r="87" spans="1:16" x14ac:dyDescent="0.2">
      <c r="A87" s="4"/>
      <c r="B87" s="2"/>
      <c r="C87" s="5" t="b">
        <f t="shared" si="15"/>
        <v>0</v>
      </c>
      <c r="D87" s="5" t="b">
        <f t="shared" si="16"/>
        <v>0</v>
      </c>
      <c r="E87" s="5" t="b">
        <f t="shared" si="17"/>
        <v>0</v>
      </c>
      <c r="F87" s="5" t="b">
        <f>IF(B87&gt;0,CHOOSE(MATCH(MONTH(A87-20),{0;3;6;9;12},1),"hiver","printemps","été","automne","hiver"))</f>
        <v>0</v>
      </c>
      <c r="I87">
        <v>48</v>
      </c>
      <c r="J87">
        <f t="shared" si="18"/>
        <v>0</v>
      </c>
      <c r="K87">
        <f t="shared" si="19"/>
        <v>0</v>
      </c>
      <c r="L87" s="6" t="b">
        <f t="shared" si="20"/>
        <v>0</v>
      </c>
      <c r="M87" s="6" t="b">
        <f t="array" ref="M87">IF(K87=7,_xlfn.STDEV.S(IF($C$4:$C$369=I87,$B$4:$B$369)))</f>
        <v>0</v>
      </c>
      <c r="N87" s="7" t="b">
        <f t="array" ref="N87">IF(K87=7,MIN(IF($C$4:$C$369=I87,$B$4:$B$369)))</f>
        <v>0</v>
      </c>
      <c r="O87" s="7" t="b">
        <f t="array" ref="O87">IF(K87=7,MAX(IF($C$4:$C$369=I87,$B$4:$B$369)))</f>
        <v>0</v>
      </c>
      <c r="P87" s="10" t="e">
        <f t="shared" si="21"/>
        <v>#DIV/0!</v>
      </c>
    </row>
    <row r="88" spans="1:16" x14ac:dyDescent="0.2">
      <c r="A88" s="4"/>
      <c r="B88" s="2"/>
      <c r="C88" s="5" t="b">
        <f t="shared" si="15"/>
        <v>0</v>
      </c>
      <c r="D88" s="5" t="b">
        <f t="shared" si="16"/>
        <v>0</v>
      </c>
      <c r="E88" s="5" t="b">
        <f t="shared" si="17"/>
        <v>0</v>
      </c>
      <c r="F88" s="5" t="b">
        <f>IF(B88&gt;0,CHOOSE(MATCH(MONTH(A88-20),{0;3;6;9;12},1),"hiver","printemps","été","automne","hiver"))</f>
        <v>0</v>
      </c>
      <c r="I88">
        <v>49</v>
      </c>
      <c r="J88">
        <f t="shared" si="18"/>
        <v>0</v>
      </c>
      <c r="K88">
        <f t="shared" si="19"/>
        <v>0</v>
      </c>
      <c r="L88" s="6" t="b">
        <f t="shared" si="20"/>
        <v>0</v>
      </c>
      <c r="M88" s="6" t="b">
        <f t="array" ref="M88">IF(K88=7,_xlfn.STDEV.S(IF($C$4:$C$369=I88,$B$4:$B$369)))</f>
        <v>0</v>
      </c>
      <c r="N88" s="7" t="b">
        <f t="array" ref="N88">IF(K88=7,MIN(IF($C$4:$C$369=I88,$B$4:$B$369)))</f>
        <v>0</v>
      </c>
      <c r="O88" s="7" t="b">
        <f t="array" ref="O88">IF(K88=7,MAX(IF($C$4:$C$369=I88,$B$4:$B$369)))</f>
        <v>0</v>
      </c>
      <c r="P88" s="10" t="e">
        <f t="shared" si="21"/>
        <v>#DIV/0!</v>
      </c>
    </row>
    <row r="89" spans="1:16" x14ac:dyDescent="0.2">
      <c r="A89" s="4"/>
      <c r="B89" s="2"/>
      <c r="C89" s="5" t="b">
        <f t="shared" si="15"/>
        <v>0</v>
      </c>
      <c r="D89" s="5" t="b">
        <f t="shared" si="16"/>
        <v>0</v>
      </c>
      <c r="E89" s="5" t="b">
        <f t="shared" si="17"/>
        <v>0</v>
      </c>
      <c r="F89" s="5" t="b">
        <f>IF(B89&gt;0,CHOOSE(MATCH(MONTH(A89-20),{0;3;6;9;12},1),"hiver","printemps","été","automne","hiver"))</f>
        <v>0</v>
      </c>
      <c r="I89">
        <v>50</v>
      </c>
      <c r="J89">
        <f t="shared" si="18"/>
        <v>0</v>
      </c>
      <c r="K89">
        <f t="shared" si="19"/>
        <v>0</v>
      </c>
      <c r="L89" s="6" t="b">
        <f t="shared" si="20"/>
        <v>0</v>
      </c>
      <c r="M89" s="6" t="b">
        <f t="array" ref="M89">IF(K89=7,_xlfn.STDEV.S(IF($C$4:$C$369=I89,$B$4:$B$369)))</f>
        <v>0</v>
      </c>
      <c r="N89" s="7" t="b">
        <f t="array" ref="N89">IF(K89=7,MIN(IF($C$4:$C$369=I89,$B$4:$B$369)))</f>
        <v>0</v>
      </c>
      <c r="O89" s="7" t="b">
        <f t="array" ref="O89">IF(K89=7,MAX(IF($C$4:$C$369=I89,$B$4:$B$369)))</f>
        <v>0</v>
      </c>
      <c r="P89" s="10" t="e">
        <f t="shared" si="21"/>
        <v>#DIV/0!</v>
      </c>
    </row>
    <row r="90" spans="1:16" x14ac:dyDescent="0.2">
      <c r="A90" s="4"/>
      <c r="B90" s="2"/>
      <c r="C90" s="5" t="b">
        <f t="shared" si="15"/>
        <v>0</v>
      </c>
      <c r="D90" s="5" t="b">
        <f t="shared" si="16"/>
        <v>0</v>
      </c>
      <c r="E90" s="5" t="b">
        <f t="shared" si="17"/>
        <v>0</v>
      </c>
      <c r="F90" s="5" t="b">
        <f>IF(B90&gt;0,CHOOSE(MATCH(MONTH(A90-20),{0;3;6;9;12},1),"hiver","printemps","été","automne","hiver"))</f>
        <v>0</v>
      </c>
      <c r="I90">
        <v>51</v>
      </c>
      <c r="J90">
        <f t="shared" si="18"/>
        <v>0</v>
      </c>
      <c r="K90">
        <f t="shared" si="19"/>
        <v>0</v>
      </c>
      <c r="L90" s="6" t="b">
        <f t="shared" si="20"/>
        <v>0</v>
      </c>
      <c r="M90" s="6" t="b">
        <f t="array" ref="M90">IF(K90=7,_xlfn.STDEV.S(IF($C$4:$C$369=I90,$B$4:$B$369)))</f>
        <v>0</v>
      </c>
      <c r="N90" s="7" t="b">
        <f t="array" ref="N90">IF(K90=7,MIN(IF($C$4:$C$369=I90,$B$4:$B$369)))</f>
        <v>0</v>
      </c>
      <c r="O90" s="7" t="b">
        <f t="array" ref="O90">IF(K90=7,MAX(IF($C$4:$C$369=I90,$B$4:$B$369)))</f>
        <v>0</v>
      </c>
      <c r="P90" s="10" t="e">
        <f t="shared" si="21"/>
        <v>#DIV/0!</v>
      </c>
    </row>
    <row r="91" spans="1:16" x14ac:dyDescent="0.2">
      <c r="A91" s="4"/>
      <c r="B91" s="2"/>
      <c r="C91" s="5" t="b">
        <f t="shared" si="15"/>
        <v>0</v>
      </c>
      <c r="D91" s="5" t="b">
        <f t="shared" si="16"/>
        <v>0</v>
      </c>
      <c r="E91" s="5" t="b">
        <f t="shared" si="17"/>
        <v>0</v>
      </c>
      <c r="F91" s="5" t="b">
        <f>IF(B91&gt;0,CHOOSE(MATCH(MONTH(A91-20),{0;3;6;9;12},1),"hiver","printemps","été","automne","hiver"))</f>
        <v>0</v>
      </c>
      <c r="I91">
        <v>52</v>
      </c>
      <c r="J91">
        <f t="shared" si="18"/>
        <v>0</v>
      </c>
      <c r="K91">
        <f t="shared" si="19"/>
        <v>0</v>
      </c>
      <c r="L91" s="6" t="b">
        <f t="shared" si="20"/>
        <v>0</v>
      </c>
      <c r="M91" s="6" t="b">
        <f t="array" ref="M91">IF(K91=7,_xlfn.STDEV.S(IF($C$4:$C$369=I91,$B$4:$B$369)))</f>
        <v>0</v>
      </c>
      <c r="N91" s="7" t="b">
        <f t="array" ref="N91">IF(K91=7,MIN(IF($C$4:$C$369=I91,$B$4:$B$369)))</f>
        <v>0</v>
      </c>
      <c r="O91" s="7" t="b">
        <f t="array" ref="O91">IF(K91=7,MAX(IF($C$4:$C$369=I91,$B$4:$B$369)))</f>
        <v>0</v>
      </c>
      <c r="P91" s="10" t="e">
        <f t="shared" si="21"/>
        <v>#DIV/0!</v>
      </c>
    </row>
    <row r="92" spans="1:16" x14ac:dyDescent="0.2">
      <c r="A92" s="4"/>
      <c r="B92" s="2"/>
      <c r="C92" s="5" t="b">
        <f t="shared" si="15"/>
        <v>0</v>
      </c>
      <c r="D92" s="5" t="b">
        <f t="shared" si="16"/>
        <v>0</v>
      </c>
      <c r="E92" s="5" t="b">
        <f t="shared" si="17"/>
        <v>0</v>
      </c>
      <c r="F92" s="5" t="b">
        <f>IF(B92&gt;0,CHOOSE(MATCH(MONTH(A92-20),{0;3;6;9;12},1),"hiver","printemps","été","automne","hiver"))</f>
        <v>0</v>
      </c>
      <c r="I92">
        <v>53</v>
      </c>
      <c r="J92">
        <f t="shared" si="18"/>
        <v>0</v>
      </c>
      <c r="K92">
        <f t="shared" si="19"/>
        <v>0</v>
      </c>
      <c r="L92" s="6" t="b">
        <f t="shared" si="20"/>
        <v>0</v>
      </c>
      <c r="M92" s="6" t="b">
        <f t="array" ref="M92">IF(K92=7,_xlfn.STDEV.S(IF($C$4:$C$369=I92,$B$4:$B$369)))</f>
        <v>0</v>
      </c>
      <c r="N92" s="7" t="b">
        <f t="array" ref="N92">IF(K92=7,MIN(IF($C$4:$C$369=I92,$B$4:$B$369)))</f>
        <v>0</v>
      </c>
      <c r="O92" s="7" t="b">
        <f t="array" ref="O92">IF(K92=7,MAX(IF($C$4:$C$369=I92,$B$4:$B$369)))</f>
        <v>0</v>
      </c>
      <c r="P92" s="10" t="e">
        <f t="shared" si="21"/>
        <v>#DIV/0!</v>
      </c>
    </row>
    <row r="93" spans="1:16" x14ac:dyDescent="0.2">
      <c r="A93" s="4"/>
      <c r="B93" s="2"/>
      <c r="C93" s="5" t="b">
        <f t="shared" si="15"/>
        <v>0</v>
      </c>
      <c r="D93" s="5" t="b">
        <f t="shared" si="16"/>
        <v>0</v>
      </c>
      <c r="E93" s="5" t="b">
        <f t="shared" si="17"/>
        <v>0</v>
      </c>
      <c r="F93" s="5" t="b">
        <f>IF(B93&gt;0,CHOOSE(MATCH(MONTH(A93-20),{0;3;6;9;12},1),"hiver","printemps","été","automne","hiver"))</f>
        <v>0</v>
      </c>
    </row>
    <row r="94" spans="1:16" x14ac:dyDescent="0.2">
      <c r="A94" s="4"/>
      <c r="B94" s="2"/>
      <c r="C94" s="5" t="b">
        <f t="shared" si="15"/>
        <v>0</v>
      </c>
      <c r="D94" s="5" t="b">
        <f t="shared" si="16"/>
        <v>0</v>
      </c>
      <c r="E94" s="5" t="b">
        <f t="shared" si="17"/>
        <v>0</v>
      </c>
      <c r="F94" s="5" t="b">
        <f>IF(B94&gt;0,CHOOSE(MATCH(MONTH(A94-20),{0;3;6;9;12},1),"hiver","printemps","été","automne","hiver"))</f>
        <v>0</v>
      </c>
      <c r="I94" t="s">
        <v>56</v>
      </c>
      <c r="J94">
        <f>SUM(J40:J92)</f>
        <v>0</v>
      </c>
      <c r="K94">
        <f>SUM(K40:K92)</f>
        <v>0</v>
      </c>
    </row>
    <row r="95" spans="1:16" x14ac:dyDescent="0.2">
      <c r="A95" s="4"/>
      <c r="B95" s="2"/>
      <c r="C95" s="5" t="b">
        <f t="shared" si="15"/>
        <v>0</v>
      </c>
      <c r="D95" s="5" t="b">
        <f t="shared" si="16"/>
        <v>0</v>
      </c>
      <c r="E95" s="5" t="b">
        <f t="shared" si="17"/>
        <v>0</v>
      </c>
      <c r="F95" s="5" t="b">
        <f>IF(B95&gt;0,CHOOSE(MATCH(MONTH(A95-20),{0;3;6;9;12},1),"hiver","printemps","été","automne","hiver"))</f>
        <v>0</v>
      </c>
    </row>
    <row r="96" spans="1:16" x14ac:dyDescent="0.2">
      <c r="A96" s="4"/>
      <c r="B96" s="2"/>
      <c r="C96" s="5" t="b">
        <f t="shared" si="15"/>
        <v>0</v>
      </c>
      <c r="D96" s="5" t="b">
        <f t="shared" si="16"/>
        <v>0</v>
      </c>
      <c r="E96" s="5" t="b">
        <f t="shared" si="17"/>
        <v>0</v>
      </c>
      <c r="F96" s="5" t="b">
        <f>IF(B96&gt;0,CHOOSE(MATCH(MONTH(A96-20),{0;3;6;9;12},1),"hiver","printemps","été","automne","hiver"))</f>
        <v>0</v>
      </c>
    </row>
    <row r="97" spans="1:16" x14ac:dyDescent="0.2">
      <c r="A97" s="4"/>
      <c r="B97" s="2"/>
      <c r="C97" s="5" t="b">
        <f t="shared" si="15"/>
        <v>0</v>
      </c>
      <c r="D97" s="5" t="b">
        <f t="shared" si="16"/>
        <v>0</v>
      </c>
      <c r="E97" s="5" t="b">
        <f t="shared" si="17"/>
        <v>0</v>
      </c>
      <c r="F97" s="5" t="b">
        <f>IF(B97&gt;0,CHOOSE(MATCH(MONTH(A97-20),{0;3;6;9;12},1),"hiver","printemps","été","automne","hiver"))</f>
        <v>0</v>
      </c>
      <c r="I97" s="1" t="s">
        <v>258</v>
      </c>
      <c r="J97" s="5"/>
      <c r="K97" s="5"/>
      <c r="L97" s="5"/>
      <c r="M97" s="5"/>
      <c r="N97" s="5"/>
      <c r="O97" s="5"/>
      <c r="P97" s="5"/>
    </row>
    <row r="98" spans="1:16" x14ac:dyDescent="0.2">
      <c r="A98" s="4"/>
      <c r="B98" s="2"/>
      <c r="C98" s="5" t="b">
        <f t="shared" si="15"/>
        <v>0</v>
      </c>
      <c r="D98" s="5" t="b">
        <f t="shared" si="16"/>
        <v>0</v>
      </c>
      <c r="E98" s="5" t="b">
        <f t="shared" si="17"/>
        <v>0</v>
      </c>
      <c r="F98" s="5" t="b">
        <f>IF(B98&gt;0,CHOOSE(MATCH(MONTH(A98-20),{0;3;6;9;12},1),"hiver","printemps","été","automne","hiver"))</f>
        <v>0</v>
      </c>
      <c r="I98" s="5"/>
      <c r="J98" s="5"/>
      <c r="K98" s="5"/>
      <c r="L98" s="5"/>
      <c r="M98" s="5"/>
      <c r="N98" s="5"/>
      <c r="O98" s="5"/>
      <c r="P98" s="5"/>
    </row>
    <row r="99" spans="1:16" x14ac:dyDescent="0.2">
      <c r="A99" s="4"/>
      <c r="B99" s="2"/>
      <c r="C99" s="5" t="b">
        <f t="shared" si="15"/>
        <v>0</v>
      </c>
      <c r="D99" s="5" t="b">
        <f t="shared" si="16"/>
        <v>0</v>
      </c>
      <c r="E99" s="5" t="b">
        <f t="shared" si="17"/>
        <v>0</v>
      </c>
      <c r="F99" s="5" t="b">
        <f>IF(B99&gt;0,CHOOSE(MATCH(MONTH(A99-20),{0;3;6;9;12},1),"hiver","printemps","été","automne","hiver"))</f>
        <v>0</v>
      </c>
      <c r="I99" s="5" t="s">
        <v>257</v>
      </c>
      <c r="J99" s="5" t="s">
        <v>23</v>
      </c>
      <c r="K99" s="5" t="s">
        <v>24</v>
      </c>
      <c r="L99" s="5" t="s">
        <v>25</v>
      </c>
      <c r="M99" s="5" t="s">
        <v>26</v>
      </c>
      <c r="N99" s="5" t="s">
        <v>27</v>
      </c>
      <c r="O99" s="5" t="s">
        <v>28</v>
      </c>
      <c r="P99" s="1" t="s">
        <v>55</v>
      </c>
    </row>
    <row r="100" spans="1:16" x14ac:dyDescent="0.2">
      <c r="A100" s="4"/>
      <c r="B100" s="2"/>
      <c r="C100" s="5" t="b">
        <f t="shared" si="15"/>
        <v>0</v>
      </c>
      <c r="D100" s="5" t="b">
        <f t="shared" si="16"/>
        <v>0</v>
      </c>
      <c r="E100" s="5" t="b">
        <f t="shared" si="17"/>
        <v>0</v>
      </c>
      <c r="F100" s="5" t="b">
        <f>IF(B100&gt;0,CHOOSE(MATCH(MONTH(A100-20),{0;3;6;9;12},1),"hiver","printemps","été","automne","hiver"))</f>
        <v>0</v>
      </c>
      <c r="I100" s="5" t="s">
        <v>259</v>
      </c>
      <c r="J100" s="5">
        <f>SUMIF($F$4:$F$369,I100,$B$4:$B$369)</f>
        <v>0</v>
      </c>
      <c r="K100" s="5">
        <f>COUNTIF($F$4:$F$369,I100)</f>
        <v>0</v>
      </c>
      <c r="L100" s="6" t="e">
        <f>J100/K100</f>
        <v>#DIV/0!</v>
      </c>
      <c r="M100" s="6" t="e">
        <f t="array" ref="M100">_xlfn.STDEV.S(IF($F$4:$F$369=I100,$B$4:$B$369))</f>
        <v>#DIV/0!</v>
      </c>
      <c r="N100" s="7">
        <f t="array" ref="N100">MIN(IF($F$4:$F$369=I100,$B$4:$B$369))</f>
        <v>0</v>
      </c>
      <c r="O100" s="7">
        <f t="array" ref="O100">MAX(IF($F$4:$F$369=I100,$B$4:$B$369))</f>
        <v>0</v>
      </c>
      <c r="P100" s="10" t="e">
        <f t="shared" ref="P100:P103" si="22">M100/L100</f>
        <v>#DIV/0!</v>
      </c>
    </row>
    <row r="101" spans="1:16" x14ac:dyDescent="0.2">
      <c r="A101" s="4"/>
      <c r="B101" s="2"/>
      <c r="C101" s="5" t="b">
        <f t="shared" si="15"/>
        <v>0</v>
      </c>
      <c r="D101" s="5" t="b">
        <f t="shared" si="16"/>
        <v>0</v>
      </c>
      <c r="E101" s="5" t="b">
        <f t="shared" si="17"/>
        <v>0</v>
      </c>
      <c r="F101" s="5" t="b">
        <f>IF(B101&gt;0,CHOOSE(MATCH(MONTH(A101-20),{0;3;6;9;12},1),"hiver","printemps","été","automne","hiver"))</f>
        <v>0</v>
      </c>
      <c r="I101" s="5" t="s">
        <v>260</v>
      </c>
      <c r="J101" s="5">
        <f t="shared" ref="J101:J103" si="23">SUMIF($F$4:$F$369,I101,$B$4:$B$369)</f>
        <v>0</v>
      </c>
      <c r="K101" s="5">
        <f t="shared" ref="K101:K103" si="24">COUNTIF($F$4:$F$369,I101)</f>
        <v>0</v>
      </c>
      <c r="L101" s="6" t="e">
        <f t="shared" ref="L101:L103" si="25">J101/K101</f>
        <v>#DIV/0!</v>
      </c>
      <c r="M101" s="6" t="e">
        <f t="array" ref="M101">_xlfn.STDEV.S(IF($F$4:$F$369=I101,$B$4:$B$369))</f>
        <v>#DIV/0!</v>
      </c>
      <c r="N101" s="7">
        <f t="array" ref="N101">MIN(IF($F$4:$F$369=I101,$B$4:$B$369))</f>
        <v>0</v>
      </c>
      <c r="O101" s="7">
        <f t="array" ref="O101">MAX(IF($F$4:$F$369=I101,$B$4:$B$369))</f>
        <v>0</v>
      </c>
      <c r="P101" s="10" t="e">
        <f t="shared" si="22"/>
        <v>#DIV/0!</v>
      </c>
    </row>
    <row r="102" spans="1:16" x14ac:dyDescent="0.2">
      <c r="A102" s="4"/>
      <c r="B102" s="2"/>
      <c r="C102" s="5" t="b">
        <f t="shared" si="15"/>
        <v>0</v>
      </c>
      <c r="D102" s="5" t="b">
        <f t="shared" si="16"/>
        <v>0</v>
      </c>
      <c r="E102" s="5" t="b">
        <f t="shared" si="17"/>
        <v>0</v>
      </c>
      <c r="F102" s="5" t="b">
        <f>IF(B102&gt;0,CHOOSE(MATCH(MONTH(A102-20),{0;3;6;9;12},1),"hiver","printemps","été","automne","hiver"))</f>
        <v>0</v>
      </c>
      <c r="I102" s="5" t="s">
        <v>261</v>
      </c>
      <c r="J102" s="5">
        <f t="shared" si="23"/>
        <v>0</v>
      </c>
      <c r="K102" s="5">
        <f t="shared" si="24"/>
        <v>0</v>
      </c>
      <c r="L102" s="6" t="e">
        <f t="shared" si="25"/>
        <v>#DIV/0!</v>
      </c>
      <c r="M102" s="6" t="e">
        <f t="array" ref="M102">_xlfn.STDEV.S(IF($F$4:$F$369=I102,$B$4:$B$369))</f>
        <v>#DIV/0!</v>
      </c>
      <c r="N102" s="7">
        <f t="array" ref="N102">MIN(IF($F$4:$F$369=I102,$B$4:$B$369))</f>
        <v>0</v>
      </c>
      <c r="O102" s="7">
        <f t="array" ref="O102">MAX(IF($F$4:$F$369=I102,$B$4:$B$369))</f>
        <v>0</v>
      </c>
      <c r="P102" s="10" t="e">
        <f t="shared" si="22"/>
        <v>#DIV/0!</v>
      </c>
    </row>
    <row r="103" spans="1:16" x14ac:dyDescent="0.2">
      <c r="A103" s="4"/>
      <c r="B103" s="2"/>
      <c r="C103" s="5" t="b">
        <f t="shared" si="15"/>
        <v>0</v>
      </c>
      <c r="D103" s="5" t="b">
        <f t="shared" si="16"/>
        <v>0</v>
      </c>
      <c r="E103" s="5" t="b">
        <f t="shared" si="17"/>
        <v>0</v>
      </c>
      <c r="F103" s="5" t="b">
        <f>IF(B103&gt;0,CHOOSE(MATCH(MONTH(A103-20),{0;3;6;9;12},1),"hiver","printemps","été","automne","hiver"))</f>
        <v>0</v>
      </c>
      <c r="I103" s="5" t="s">
        <v>262</v>
      </c>
      <c r="J103" s="5">
        <f t="shared" si="23"/>
        <v>0</v>
      </c>
      <c r="K103" s="5">
        <f t="shared" si="24"/>
        <v>0</v>
      </c>
      <c r="L103" s="6" t="e">
        <f t="shared" si="25"/>
        <v>#DIV/0!</v>
      </c>
      <c r="M103" s="6" t="e">
        <f t="array" ref="M103">_xlfn.STDEV.S(IF($F$4:$F$369=I103,$B$4:$B$369))</f>
        <v>#DIV/0!</v>
      </c>
      <c r="N103" s="7">
        <f t="array" ref="N103">MIN(IF($F$4:$F$369=I103,$B$4:$B$369))</f>
        <v>0</v>
      </c>
      <c r="O103" s="7">
        <f t="array" ref="O103">MAX(IF($F$4:$F$369=I103,$B$4:$B$369))</f>
        <v>0</v>
      </c>
      <c r="P103" s="10" t="e">
        <f t="shared" si="22"/>
        <v>#DIV/0!</v>
      </c>
    </row>
    <row r="104" spans="1:16" x14ac:dyDescent="0.2">
      <c r="A104" s="4"/>
      <c r="B104" s="2"/>
      <c r="C104" s="5" t="b">
        <f t="shared" si="15"/>
        <v>0</v>
      </c>
      <c r="D104" s="5" t="b">
        <f t="shared" si="16"/>
        <v>0</v>
      </c>
      <c r="E104" s="5" t="b">
        <f t="shared" si="17"/>
        <v>0</v>
      </c>
      <c r="F104" s="5" t="b">
        <f>IF(B104&gt;0,CHOOSE(MATCH(MONTH(A104-20),{0;3;6;9;12},1),"hiver","printemps","été","automne","hiver"))</f>
        <v>0</v>
      </c>
    </row>
    <row r="105" spans="1:16" x14ac:dyDescent="0.2">
      <c r="A105" s="4"/>
      <c r="B105" s="2"/>
      <c r="C105" s="5" t="b">
        <f t="shared" si="15"/>
        <v>0</v>
      </c>
      <c r="D105" s="5" t="b">
        <f t="shared" si="16"/>
        <v>0</v>
      </c>
      <c r="E105" s="5" t="b">
        <f t="shared" si="17"/>
        <v>0</v>
      </c>
      <c r="F105" s="5" t="b">
        <f>IF(B105&gt;0,CHOOSE(MATCH(MONTH(A105-20),{0;3;6;9;12},1),"hiver","printemps","été","automne","hiver"))</f>
        <v>0</v>
      </c>
      <c r="I105" s="5" t="s">
        <v>56</v>
      </c>
      <c r="J105" s="5">
        <f>SUM(J100:J103)</f>
        <v>0</v>
      </c>
      <c r="K105" s="5">
        <f>SUM(K100:K103)</f>
        <v>0</v>
      </c>
    </row>
    <row r="106" spans="1:16" x14ac:dyDescent="0.2">
      <c r="A106" s="4"/>
      <c r="B106" s="2"/>
      <c r="C106" s="5" t="b">
        <f t="shared" si="15"/>
        <v>0</v>
      </c>
      <c r="D106" s="5" t="b">
        <f t="shared" si="16"/>
        <v>0</v>
      </c>
      <c r="E106" s="5" t="b">
        <f t="shared" si="17"/>
        <v>0</v>
      </c>
      <c r="F106" s="5" t="b">
        <f>IF(B106&gt;0,CHOOSE(MATCH(MONTH(A106-20),{0;3;6;9;12},1),"hiver","printemps","été","automne","hiver"))</f>
        <v>0</v>
      </c>
    </row>
    <row r="107" spans="1:16" x14ac:dyDescent="0.2">
      <c r="A107" s="4"/>
      <c r="B107" s="2"/>
      <c r="C107" s="5" t="b">
        <f t="shared" si="15"/>
        <v>0</v>
      </c>
      <c r="D107" s="5" t="b">
        <f t="shared" si="16"/>
        <v>0</v>
      </c>
      <c r="E107" s="5" t="b">
        <f t="shared" si="17"/>
        <v>0</v>
      </c>
      <c r="F107" s="5" t="b">
        <f>IF(B107&gt;0,CHOOSE(MATCH(MONTH(A107-20),{0;3;6;9;12},1),"hiver","printemps","été","automne","hiver"))</f>
        <v>0</v>
      </c>
    </row>
    <row r="108" spans="1:16" x14ac:dyDescent="0.2">
      <c r="A108" s="4"/>
      <c r="B108" s="2"/>
      <c r="C108" s="5" t="b">
        <f t="shared" si="15"/>
        <v>0</v>
      </c>
      <c r="D108" s="5" t="b">
        <f t="shared" si="16"/>
        <v>0</v>
      </c>
      <c r="E108" s="5" t="b">
        <f t="shared" si="17"/>
        <v>0</v>
      </c>
      <c r="F108" s="5" t="b">
        <f>IF(B108&gt;0,CHOOSE(MATCH(MONTH(A108-20),{0;3;6;9;12},1),"hiver","printemps","été","automne","hiver"))</f>
        <v>0</v>
      </c>
    </row>
    <row r="109" spans="1:16" x14ac:dyDescent="0.2">
      <c r="A109" s="4"/>
      <c r="B109" s="2"/>
      <c r="C109" s="5" t="b">
        <f t="shared" si="15"/>
        <v>0</v>
      </c>
      <c r="D109" s="5" t="b">
        <f t="shared" si="16"/>
        <v>0</v>
      </c>
      <c r="E109" s="5" t="b">
        <f t="shared" si="17"/>
        <v>0</v>
      </c>
      <c r="F109" s="5" t="b">
        <f>IF(B109&gt;0,CHOOSE(MATCH(MONTH(A109-20),{0;3;6;9;12},1),"hiver","printemps","été","automne","hiver"))</f>
        <v>0</v>
      </c>
    </row>
    <row r="110" spans="1:16" x14ac:dyDescent="0.2">
      <c r="A110" s="4"/>
      <c r="B110" s="2"/>
      <c r="C110" s="5" t="b">
        <f t="shared" si="15"/>
        <v>0</v>
      </c>
      <c r="D110" s="5" t="b">
        <f t="shared" si="16"/>
        <v>0</v>
      </c>
      <c r="E110" s="5" t="b">
        <f t="shared" si="17"/>
        <v>0</v>
      </c>
      <c r="F110" s="5" t="b">
        <f>IF(B110&gt;0,CHOOSE(MATCH(MONTH(A110-20),{0;3;6;9;12},1),"hiver","printemps","été","automne","hiver"))</f>
        <v>0</v>
      </c>
    </row>
    <row r="111" spans="1:16" x14ac:dyDescent="0.2">
      <c r="A111" s="4"/>
      <c r="B111" s="2"/>
      <c r="C111" s="5" t="b">
        <f t="shared" si="15"/>
        <v>0</v>
      </c>
      <c r="D111" s="5" t="b">
        <f t="shared" si="16"/>
        <v>0</v>
      </c>
      <c r="E111" s="5" t="b">
        <f t="shared" si="17"/>
        <v>0</v>
      </c>
      <c r="F111" s="5" t="b">
        <f>IF(B111&gt;0,CHOOSE(MATCH(MONTH(A111-20),{0;3;6;9;12},1),"hiver","printemps","été","automne","hiver"))</f>
        <v>0</v>
      </c>
    </row>
    <row r="112" spans="1:16" x14ac:dyDescent="0.2">
      <c r="A112" s="4"/>
      <c r="B112" s="2"/>
      <c r="C112" s="5" t="b">
        <f t="shared" si="15"/>
        <v>0</v>
      </c>
      <c r="D112" s="5" t="b">
        <f t="shared" si="16"/>
        <v>0</v>
      </c>
      <c r="E112" s="5" t="b">
        <f t="shared" si="17"/>
        <v>0</v>
      </c>
      <c r="F112" s="5" t="b">
        <f>IF(B112&gt;0,CHOOSE(MATCH(MONTH(A112-20),{0;3;6;9;12},1),"hiver","printemps","été","automne","hiver"))</f>
        <v>0</v>
      </c>
    </row>
    <row r="113" spans="1:6" x14ac:dyDescent="0.2">
      <c r="A113" s="4"/>
      <c r="B113" s="2"/>
      <c r="C113" s="5" t="b">
        <f t="shared" si="15"/>
        <v>0</v>
      </c>
      <c r="D113" s="5" t="b">
        <f t="shared" si="16"/>
        <v>0</v>
      </c>
      <c r="E113" s="5" t="b">
        <f t="shared" si="17"/>
        <v>0</v>
      </c>
      <c r="F113" s="5" t="b">
        <f>IF(B113&gt;0,CHOOSE(MATCH(MONTH(A113-20),{0;3;6;9;12},1),"hiver","printemps","été","automne","hiver"))</f>
        <v>0</v>
      </c>
    </row>
    <row r="114" spans="1:6" x14ac:dyDescent="0.2">
      <c r="A114" s="4"/>
      <c r="B114" s="2"/>
      <c r="C114" s="5" t="b">
        <f t="shared" si="15"/>
        <v>0</v>
      </c>
      <c r="D114" s="5" t="b">
        <f t="shared" si="16"/>
        <v>0</v>
      </c>
      <c r="E114" s="5" t="b">
        <f t="shared" si="17"/>
        <v>0</v>
      </c>
      <c r="F114" s="5" t="b">
        <f>IF(B114&gt;0,CHOOSE(MATCH(MONTH(A114-20),{0;3;6;9;12},1),"hiver","printemps","été","automne","hiver"))</f>
        <v>0</v>
      </c>
    </row>
    <row r="115" spans="1:6" x14ac:dyDescent="0.2">
      <c r="A115" s="4"/>
      <c r="B115" s="2"/>
      <c r="C115" s="5" t="b">
        <f t="shared" si="15"/>
        <v>0</v>
      </c>
      <c r="D115" s="5" t="b">
        <f t="shared" si="16"/>
        <v>0</v>
      </c>
      <c r="E115" s="5" t="b">
        <f t="shared" si="17"/>
        <v>0</v>
      </c>
      <c r="F115" s="5" t="b">
        <f>IF(B115&gt;0,CHOOSE(MATCH(MONTH(A115-20),{0;3;6;9;12},1),"hiver","printemps","été","automne","hiver"))</f>
        <v>0</v>
      </c>
    </row>
    <row r="116" spans="1:6" x14ac:dyDescent="0.2">
      <c r="A116" s="4"/>
      <c r="B116" s="2"/>
      <c r="C116" s="5" t="b">
        <f t="shared" si="15"/>
        <v>0</v>
      </c>
      <c r="D116" s="5" t="b">
        <f t="shared" si="16"/>
        <v>0</v>
      </c>
      <c r="E116" s="5" t="b">
        <f t="shared" si="17"/>
        <v>0</v>
      </c>
      <c r="F116" s="5" t="b">
        <f>IF(B116&gt;0,CHOOSE(MATCH(MONTH(A116-20),{0;3;6;9;12},1),"hiver","printemps","été","automne","hiver"))</f>
        <v>0</v>
      </c>
    </row>
    <row r="117" spans="1:6" x14ac:dyDescent="0.2">
      <c r="A117" s="4"/>
      <c r="B117" s="2"/>
      <c r="C117" s="5" t="b">
        <f t="shared" si="15"/>
        <v>0</v>
      </c>
      <c r="D117" s="5" t="b">
        <f t="shared" si="16"/>
        <v>0</v>
      </c>
      <c r="E117" s="5" t="b">
        <f t="shared" si="17"/>
        <v>0</v>
      </c>
      <c r="F117" s="5" t="b">
        <f>IF(B117&gt;0,CHOOSE(MATCH(MONTH(A117-20),{0;3;6;9;12},1),"hiver","printemps","été","automne","hiver"))</f>
        <v>0</v>
      </c>
    </row>
    <row r="118" spans="1:6" x14ac:dyDescent="0.2">
      <c r="A118" s="4"/>
      <c r="B118" s="2"/>
      <c r="C118" s="5" t="b">
        <f t="shared" si="15"/>
        <v>0</v>
      </c>
      <c r="D118" s="5" t="b">
        <f t="shared" si="16"/>
        <v>0</v>
      </c>
      <c r="E118" s="5" t="b">
        <f t="shared" si="17"/>
        <v>0</v>
      </c>
      <c r="F118" s="5" t="b">
        <f>IF(B118&gt;0,CHOOSE(MATCH(MONTH(A118-20),{0;3;6;9;12},1),"hiver","printemps","été","automne","hiver"))</f>
        <v>0</v>
      </c>
    </row>
    <row r="119" spans="1:6" x14ac:dyDescent="0.2">
      <c r="A119" s="4"/>
      <c r="B119" s="2"/>
      <c r="C119" s="5" t="b">
        <f t="shared" si="15"/>
        <v>0</v>
      </c>
      <c r="D119" s="5" t="b">
        <f t="shared" si="16"/>
        <v>0</v>
      </c>
      <c r="E119" s="5" t="b">
        <f t="shared" si="17"/>
        <v>0</v>
      </c>
      <c r="F119" s="5" t="b">
        <f>IF(B119&gt;0,CHOOSE(MATCH(MONTH(A119-20),{0;3;6;9;12},1),"hiver","printemps","été","automne","hiver"))</f>
        <v>0</v>
      </c>
    </row>
    <row r="120" spans="1:6" x14ac:dyDescent="0.2">
      <c r="A120" s="4"/>
      <c r="B120" s="2"/>
      <c r="C120" s="5" t="b">
        <f t="shared" si="15"/>
        <v>0</v>
      </c>
      <c r="D120" s="5" t="b">
        <f t="shared" si="16"/>
        <v>0</v>
      </c>
      <c r="E120" s="5" t="b">
        <f t="shared" si="17"/>
        <v>0</v>
      </c>
      <c r="F120" s="5" t="b">
        <f>IF(B120&gt;0,CHOOSE(MATCH(MONTH(A120-20),{0;3;6;9;12},1),"hiver","printemps","été","automne","hiver"))</f>
        <v>0</v>
      </c>
    </row>
    <row r="121" spans="1:6" x14ac:dyDescent="0.2">
      <c r="A121" s="4"/>
      <c r="B121" s="2"/>
      <c r="C121" s="5" t="b">
        <f t="shared" si="15"/>
        <v>0</v>
      </c>
      <c r="D121" s="5" t="b">
        <f t="shared" si="16"/>
        <v>0</v>
      </c>
      <c r="E121" s="5" t="b">
        <f t="shared" si="17"/>
        <v>0</v>
      </c>
      <c r="F121" s="5" t="b">
        <f>IF(B121&gt;0,CHOOSE(MATCH(MONTH(A121-20),{0;3;6;9;12},1),"hiver","printemps","été","automne","hiver"))</f>
        <v>0</v>
      </c>
    </row>
    <row r="122" spans="1:6" x14ac:dyDescent="0.2">
      <c r="A122" s="4"/>
      <c r="B122" s="2"/>
      <c r="C122" s="5" t="b">
        <f t="shared" si="15"/>
        <v>0</v>
      </c>
      <c r="D122" s="5" t="b">
        <f t="shared" si="16"/>
        <v>0</v>
      </c>
      <c r="E122" s="5" t="b">
        <f t="shared" si="17"/>
        <v>0</v>
      </c>
      <c r="F122" s="5" t="b">
        <f>IF(B122&gt;0,CHOOSE(MATCH(MONTH(A122-20),{0;3;6;9;12},1),"hiver","printemps","été","automne","hiver"))</f>
        <v>0</v>
      </c>
    </row>
    <row r="123" spans="1:6" x14ac:dyDescent="0.2">
      <c r="A123" s="4"/>
      <c r="B123" s="2"/>
      <c r="C123" s="5" t="b">
        <f t="shared" si="15"/>
        <v>0</v>
      </c>
      <c r="D123" s="5" t="b">
        <f t="shared" si="16"/>
        <v>0</v>
      </c>
      <c r="E123" s="5" t="b">
        <f t="shared" si="17"/>
        <v>0</v>
      </c>
      <c r="F123" s="5" t="b">
        <f>IF(B123&gt;0,CHOOSE(MATCH(MONTH(A123-20),{0;3;6;9;12},1),"hiver","printemps","été","automne","hiver"))</f>
        <v>0</v>
      </c>
    </row>
    <row r="124" spans="1:6" x14ac:dyDescent="0.2">
      <c r="A124" s="4"/>
      <c r="B124" s="2"/>
      <c r="C124" s="5" t="b">
        <f t="shared" si="15"/>
        <v>0</v>
      </c>
      <c r="D124" s="5" t="b">
        <f t="shared" si="16"/>
        <v>0</v>
      </c>
      <c r="E124" s="5" t="b">
        <f t="shared" si="17"/>
        <v>0</v>
      </c>
      <c r="F124" s="5" t="b">
        <f>IF(B124&gt;0,CHOOSE(MATCH(MONTH(A124-20),{0;3;6;9;12},1),"hiver","printemps","été","automne","hiver"))</f>
        <v>0</v>
      </c>
    </row>
    <row r="125" spans="1:6" x14ac:dyDescent="0.2">
      <c r="A125" s="4"/>
      <c r="B125" s="2"/>
      <c r="C125" s="5" t="b">
        <f t="shared" si="15"/>
        <v>0</v>
      </c>
      <c r="D125" s="5" t="b">
        <f t="shared" si="16"/>
        <v>0</v>
      </c>
      <c r="E125" s="5" t="b">
        <f t="shared" si="17"/>
        <v>0</v>
      </c>
      <c r="F125" s="5" t="b">
        <f>IF(B125&gt;0,CHOOSE(MATCH(MONTH(A125-20),{0;3;6;9;12},1),"hiver","printemps","été","automne","hiver"))</f>
        <v>0</v>
      </c>
    </row>
    <row r="126" spans="1:6" x14ac:dyDescent="0.2">
      <c r="A126" s="4"/>
      <c r="B126" s="2"/>
      <c r="C126" s="5" t="b">
        <f t="shared" si="15"/>
        <v>0</v>
      </c>
      <c r="D126" s="5" t="b">
        <f t="shared" si="16"/>
        <v>0</v>
      </c>
      <c r="E126" s="5" t="b">
        <f t="shared" si="17"/>
        <v>0</v>
      </c>
      <c r="F126" s="5" t="b">
        <f>IF(B126&gt;0,CHOOSE(MATCH(MONTH(A126-20),{0;3;6;9;12},1),"hiver","printemps","été","automne","hiver"))</f>
        <v>0</v>
      </c>
    </row>
    <row r="127" spans="1:6" x14ac:dyDescent="0.2">
      <c r="A127" s="4"/>
      <c r="B127" s="2"/>
      <c r="C127" s="5" t="b">
        <f t="shared" si="15"/>
        <v>0</v>
      </c>
      <c r="D127" s="5" t="b">
        <f t="shared" si="16"/>
        <v>0</v>
      </c>
      <c r="E127" s="5" t="b">
        <f t="shared" si="17"/>
        <v>0</v>
      </c>
      <c r="F127" s="5" t="b">
        <f>IF(B127&gt;0,CHOOSE(MATCH(MONTH(A127-20),{0;3;6;9;12},1),"hiver","printemps","été","automne","hiver"))</f>
        <v>0</v>
      </c>
    </row>
    <row r="128" spans="1:6" x14ac:dyDescent="0.2">
      <c r="A128" s="4"/>
      <c r="B128" s="2"/>
      <c r="C128" s="5" t="b">
        <f t="shared" si="15"/>
        <v>0</v>
      </c>
      <c r="D128" s="5" t="b">
        <f t="shared" si="16"/>
        <v>0</v>
      </c>
      <c r="E128" s="5" t="b">
        <f t="shared" si="17"/>
        <v>0</v>
      </c>
      <c r="F128" s="5" t="b">
        <f>IF(B128&gt;0,CHOOSE(MATCH(MONTH(A128-20),{0;3;6;9;12},1),"hiver","printemps","été","automne","hiver"))</f>
        <v>0</v>
      </c>
    </row>
    <row r="129" spans="1:6" x14ac:dyDescent="0.2">
      <c r="A129" s="4"/>
      <c r="B129" s="2"/>
      <c r="C129" s="5" t="b">
        <f t="shared" si="15"/>
        <v>0</v>
      </c>
      <c r="D129" s="5" t="b">
        <f t="shared" si="16"/>
        <v>0</v>
      </c>
      <c r="E129" s="5" t="b">
        <f t="shared" si="17"/>
        <v>0</v>
      </c>
      <c r="F129" s="5" t="b">
        <f>IF(B129&gt;0,CHOOSE(MATCH(MONTH(A129-20),{0;3;6;9;12},1),"hiver","printemps","été","automne","hiver"))</f>
        <v>0</v>
      </c>
    </row>
    <row r="130" spans="1:6" x14ac:dyDescent="0.2">
      <c r="A130" s="4"/>
      <c r="B130" s="2"/>
      <c r="C130" s="5" t="b">
        <f t="shared" si="15"/>
        <v>0</v>
      </c>
      <c r="D130" s="5" t="b">
        <f t="shared" si="16"/>
        <v>0</v>
      </c>
      <c r="E130" s="5" t="b">
        <f t="shared" si="17"/>
        <v>0</v>
      </c>
      <c r="F130" s="5" t="b">
        <f>IF(B130&gt;0,CHOOSE(MATCH(MONTH(A130-20),{0;3;6;9;12},1),"hiver","printemps","été","automne","hiver"))</f>
        <v>0</v>
      </c>
    </row>
    <row r="131" spans="1:6" x14ac:dyDescent="0.2">
      <c r="A131" s="4"/>
      <c r="B131" s="2"/>
      <c r="C131" s="5" t="b">
        <f t="shared" si="15"/>
        <v>0</v>
      </c>
      <c r="D131" s="5" t="b">
        <f t="shared" si="16"/>
        <v>0</v>
      </c>
      <c r="E131" s="5" t="b">
        <f t="shared" si="17"/>
        <v>0</v>
      </c>
      <c r="F131" s="5" t="b">
        <f>IF(B131&gt;0,CHOOSE(MATCH(MONTH(A131-20),{0;3;6;9;12},1),"hiver","printemps","été","automne","hiver"))</f>
        <v>0</v>
      </c>
    </row>
    <row r="132" spans="1:6" x14ac:dyDescent="0.2">
      <c r="A132" s="4"/>
      <c r="B132" s="2"/>
      <c r="C132" s="5" t="b">
        <f t="shared" ref="C132:C195" si="26">IF(B132&gt;0,_xlfn.ISOWEEKNUM(A132))</f>
        <v>0</v>
      </c>
      <c r="D132" s="5" t="b">
        <f t="shared" ref="D132:D195" si="27">IF(B132&gt;0,MONTH(A132))</f>
        <v>0</v>
      </c>
      <c r="E132" s="5" t="b">
        <f t="shared" ref="E132:E195" si="28">IF(B132&gt;0,WEEKDAY(A132,2))</f>
        <v>0</v>
      </c>
      <c r="F132" s="5" t="b">
        <f>IF(B132&gt;0,CHOOSE(MATCH(MONTH(A132-20),{0;3;6;9;12},1),"hiver","printemps","été","automne","hiver"))</f>
        <v>0</v>
      </c>
    </row>
    <row r="133" spans="1:6" x14ac:dyDescent="0.2">
      <c r="A133" s="4"/>
      <c r="B133" s="2"/>
      <c r="C133" s="5" t="b">
        <f t="shared" si="26"/>
        <v>0</v>
      </c>
      <c r="D133" s="5" t="b">
        <f t="shared" si="27"/>
        <v>0</v>
      </c>
      <c r="E133" s="5" t="b">
        <f t="shared" si="28"/>
        <v>0</v>
      </c>
      <c r="F133" s="5" t="b">
        <f>IF(B133&gt;0,CHOOSE(MATCH(MONTH(A133-20),{0;3;6;9;12},1),"hiver","printemps","été","automne","hiver"))</f>
        <v>0</v>
      </c>
    </row>
    <row r="134" spans="1:6" x14ac:dyDescent="0.2">
      <c r="A134" s="4"/>
      <c r="B134" s="2"/>
      <c r="C134" s="5" t="b">
        <f t="shared" si="26"/>
        <v>0</v>
      </c>
      <c r="D134" s="5" t="b">
        <f t="shared" si="27"/>
        <v>0</v>
      </c>
      <c r="E134" s="5" t="b">
        <f t="shared" si="28"/>
        <v>0</v>
      </c>
      <c r="F134" s="5" t="b">
        <f>IF(B134&gt;0,CHOOSE(MATCH(MONTH(A134-20),{0;3;6;9;12},1),"hiver","printemps","été","automne","hiver"))</f>
        <v>0</v>
      </c>
    </row>
    <row r="135" spans="1:6" x14ac:dyDescent="0.2">
      <c r="A135" s="4"/>
      <c r="B135" s="2"/>
      <c r="C135" s="5" t="b">
        <f t="shared" si="26"/>
        <v>0</v>
      </c>
      <c r="D135" s="5" t="b">
        <f t="shared" si="27"/>
        <v>0</v>
      </c>
      <c r="E135" s="5" t="b">
        <f t="shared" si="28"/>
        <v>0</v>
      </c>
      <c r="F135" s="5" t="b">
        <f>IF(B135&gt;0,CHOOSE(MATCH(MONTH(A135-20),{0;3;6;9;12},1),"hiver","printemps","été","automne","hiver"))</f>
        <v>0</v>
      </c>
    </row>
    <row r="136" spans="1:6" x14ac:dyDescent="0.2">
      <c r="A136" s="4"/>
      <c r="B136" s="2"/>
      <c r="C136" s="5" t="b">
        <f t="shared" si="26"/>
        <v>0</v>
      </c>
      <c r="D136" s="5" t="b">
        <f t="shared" si="27"/>
        <v>0</v>
      </c>
      <c r="E136" s="5" t="b">
        <f t="shared" si="28"/>
        <v>0</v>
      </c>
      <c r="F136" s="5" t="b">
        <f>IF(B136&gt;0,CHOOSE(MATCH(MONTH(A136-20),{0;3;6;9;12},1),"hiver","printemps","été","automne","hiver"))</f>
        <v>0</v>
      </c>
    </row>
    <row r="137" spans="1:6" x14ac:dyDescent="0.2">
      <c r="A137" s="4"/>
      <c r="B137" s="2"/>
      <c r="C137" s="5" t="b">
        <f t="shared" si="26"/>
        <v>0</v>
      </c>
      <c r="D137" s="5" t="b">
        <f t="shared" si="27"/>
        <v>0</v>
      </c>
      <c r="E137" s="5" t="b">
        <f t="shared" si="28"/>
        <v>0</v>
      </c>
      <c r="F137" s="5" t="b">
        <f>IF(B137&gt;0,CHOOSE(MATCH(MONTH(A137-20),{0;3;6;9;12},1),"hiver","printemps","été","automne","hiver"))</f>
        <v>0</v>
      </c>
    </row>
    <row r="138" spans="1:6" x14ac:dyDescent="0.2">
      <c r="A138" s="4"/>
      <c r="B138" s="2"/>
      <c r="C138" s="5" t="b">
        <f t="shared" si="26"/>
        <v>0</v>
      </c>
      <c r="D138" s="5" t="b">
        <f t="shared" si="27"/>
        <v>0</v>
      </c>
      <c r="E138" s="5" t="b">
        <f t="shared" si="28"/>
        <v>0</v>
      </c>
      <c r="F138" s="5" t="b">
        <f>IF(B138&gt;0,CHOOSE(MATCH(MONTH(A138-20),{0;3;6;9;12},1),"hiver","printemps","été","automne","hiver"))</f>
        <v>0</v>
      </c>
    </row>
    <row r="139" spans="1:6" x14ac:dyDescent="0.2">
      <c r="A139" s="4"/>
      <c r="B139" s="2"/>
      <c r="C139" s="5" t="b">
        <f t="shared" si="26"/>
        <v>0</v>
      </c>
      <c r="D139" s="5" t="b">
        <f t="shared" si="27"/>
        <v>0</v>
      </c>
      <c r="E139" s="5" t="b">
        <f t="shared" si="28"/>
        <v>0</v>
      </c>
      <c r="F139" s="5" t="b">
        <f>IF(B139&gt;0,CHOOSE(MATCH(MONTH(A139-20),{0;3;6;9;12},1),"hiver","printemps","été","automne","hiver"))</f>
        <v>0</v>
      </c>
    </row>
    <row r="140" spans="1:6" x14ac:dyDescent="0.2">
      <c r="A140" s="4"/>
      <c r="B140" s="2"/>
      <c r="C140" s="5" t="b">
        <f t="shared" si="26"/>
        <v>0</v>
      </c>
      <c r="D140" s="5" t="b">
        <f t="shared" si="27"/>
        <v>0</v>
      </c>
      <c r="E140" s="5" t="b">
        <f t="shared" si="28"/>
        <v>0</v>
      </c>
      <c r="F140" s="5" t="b">
        <f>IF(B140&gt;0,CHOOSE(MATCH(MONTH(A140-20),{0;3;6;9;12},1),"hiver","printemps","été","automne","hiver"))</f>
        <v>0</v>
      </c>
    </row>
    <row r="141" spans="1:6" x14ac:dyDescent="0.2">
      <c r="A141" s="4"/>
      <c r="B141" s="2"/>
      <c r="C141" s="5" t="b">
        <f t="shared" si="26"/>
        <v>0</v>
      </c>
      <c r="D141" s="5" t="b">
        <f t="shared" si="27"/>
        <v>0</v>
      </c>
      <c r="E141" s="5" t="b">
        <f t="shared" si="28"/>
        <v>0</v>
      </c>
      <c r="F141" s="5" t="b">
        <f>IF(B141&gt;0,CHOOSE(MATCH(MONTH(A141-20),{0;3;6;9;12},1),"hiver","printemps","été","automne","hiver"))</f>
        <v>0</v>
      </c>
    </row>
    <row r="142" spans="1:6" x14ac:dyDescent="0.2">
      <c r="A142" s="4"/>
      <c r="B142" s="2"/>
      <c r="C142" s="5" t="b">
        <f t="shared" si="26"/>
        <v>0</v>
      </c>
      <c r="D142" s="5" t="b">
        <f t="shared" si="27"/>
        <v>0</v>
      </c>
      <c r="E142" s="5" t="b">
        <f t="shared" si="28"/>
        <v>0</v>
      </c>
      <c r="F142" s="5" t="b">
        <f>IF(B142&gt;0,CHOOSE(MATCH(MONTH(A142-20),{0;3;6;9;12},1),"hiver","printemps","été","automne","hiver"))</f>
        <v>0</v>
      </c>
    </row>
    <row r="143" spans="1:6" x14ac:dyDescent="0.2">
      <c r="A143" s="4"/>
      <c r="B143" s="2"/>
      <c r="C143" s="5" t="b">
        <f t="shared" si="26"/>
        <v>0</v>
      </c>
      <c r="D143" s="5" t="b">
        <f t="shared" si="27"/>
        <v>0</v>
      </c>
      <c r="E143" s="5" t="b">
        <f t="shared" si="28"/>
        <v>0</v>
      </c>
      <c r="F143" s="5" t="b">
        <f>IF(B143&gt;0,CHOOSE(MATCH(MONTH(A143-20),{0;3;6;9;12},1),"hiver","printemps","été","automne","hiver"))</f>
        <v>0</v>
      </c>
    </row>
    <row r="144" spans="1:6" x14ac:dyDescent="0.2">
      <c r="A144" s="4"/>
      <c r="B144" s="2"/>
      <c r="C144" s="5" t="b">
        <f t="shared" si="26"/>
        <v>0</v>
      </c>
      <c r="D144" s="5" t="b">
        <f t="shared" si="27"/>
        <v>0</v>
      </c>
      <c r="E144" s="5" t="b">
        <f t="shared" si="28"/>
        <v>0</v>
      </c>
      <c r="F144" s="5" t="b">
        <f>IF(B144&gt;0,CHOOSE(MATCH(MONTH(A144-20),{0;3;6;9;12},1),"hiver","printemps","été","automne","hiver"))</f>
        <v>0</v>
      </c>
    </row>
    <row r="145" spans="1:6" x14ac:dyDescent="0.2">
      <c r="A145" s="4"/>
      <c r="B145" s="2"/>
      <c r="C145" s="5" t="b">
        <f t="shared" si="26"/>
        <v>0</v>
      </c>
      <c r="D145" s="5" t="b">
        <f t="shared" si="27"/>
        <v>0</v>
      </c>
      <c r="E145" s="5" t="b">
        <f t="shared" si="28"/>
        <v>0</v>
      </c>
      <c r="F145" s="5" t="b">
        <f>IF(B145&gt;0,CHOOSE(MATCH(MONTH(A145-20),{0;3;6;9;12},1),"hiver","printemps","été","automne","hiver"))</f>
        <v>0</v>
      </c>
    </row>
    <row r="146" spans="1:6" x14ac:dyDescent="0.2">
      <c r="A146" s="4"/>
      <c r="B146" s="2"/>
      <c r="C146" s="5" t="b">
        <f t="shared" si="26"/>
        <v>0</v>
      </c>
      <c r="D146" s="5" t="b">
        <f t="shared" si="27"/>
        <v>0</v>
      </c>
      <c r="E146" s="5" t="b">
        <f t="shared" si="28"/>
        <v>0</v>
      </c>
      <c r="F146" s="5" t="b">
        <f>IF(B146&gt;0,CHOOSE(MATCH(MONTH(A146-20),{0;3;6;9;12},1),"hiver","printemps","été","automne","hiver"))</f>
        <v>0</v>
      </c>
    </row>
    <row r="147" spans="1:6" x14ac:dyDescent="0.2">
      <c r="A147" s="4"/>
      <c r="B147" s="2"/>
      <c r="C147" s="5" t="b">
        <f t="shared" si="26"/>
        <v>0</v>
      </c>
      <c r="D147" s="5" t="b">
        <f t="shared" si="27"/>
        <v>0</v>
      </c>
      <c r="E147" s="5" t="b">
        <f t="shared" si="28"/>
        <v>0</v>
      </c>
      <c r="F147" s="5" t="b">
        <f>IF(B147&gt;0,CHOOSE(MATCH(MONTH(A147-20),{0;3;6;9;12},1),"hiver","printemps","été","automne","hiver"))</f>
        <v>0</v>
      </c>
    </row>
    <row r="148" spans="1:6" x14ac:dyDescent="0.2">
      <c r="A148" s="4"/>
      <c r="B148" s="2"/>
      <c r="C148" s="5" t="b">
        <f t="shared" si="26"/>
        <v>0</v>
      </c>
      <c r="D148" s="5" t="b">
        <f t="shared" si="27"/>
        <v>0</v>
      </c>
      <c r="E148" s="5" t="b">
        <f t="shared" si="28"/>
        <v>0</v>
      </c>
      <c r="F148" s="5" t="b">
        <f>IF(B148&gt;0,CHOOSE(MATCH(MONTH(A148-20),{0;3;6;9;12},1),"hiver","printemps","été","automne","hiver"))</f>
        <v>0</v>
      </c>
    </row>
    <row r="149" spans="1:6" x14ac:dyDescent="0.2">
      <c r="A149" s="4"/>
      <c r="B149" s="2"/>
      <c r="C149" s="5" t="b">
        <f t="shared" si="26"/>
        <v>0</v>
      </c>
      <c r="D149" s="5" t="b">
        <f t="shared" si="27"/>
        <v>0</v>
      </c>
      <c r="E149" s="5" t="b">
        <f t="shared" si="28"/>
        <v>0</v>
      </c>
      <c r="F149" s="5" t="b">
        <f>IF(B149&gt;0,CHOOSE(MATCH(MONTH(A149-20),{0;3;6;9;12},1),"hiver","printemps","été","automne","hiver"))</f>
        <v>0</v>
      </c>
    </row>
    <row r="150" spans="1:6" x14ac:dyDescent="0.2">
      <c r="A150" s="4"/>
      <c r="B150" s="2"/>
      <c r="C150" s="5" t="b">
        <f t="shared" si="26"/>
        <v>0</v>
      </c>
      <c r="D150" s="5" t="b">
        <f t="shared" si="27"/>
        <v>0</v>
      </c>
      <c r="E150" s="5" t="b">
        <f t="shared" si="28"/>
        <v>0</v>
      </c>
      <c r="F150" s="5" t="b">
        <f>IF(B150&gt;0,CHOOSE(MATCH(MONTH(A150-20),{0;3;6;9;12},1),"hiver","printemps","été","automne","hiver"))</f>
        <v>0</v>
      </c>
    </row>
    <row r="151" spans="1:6" x14ac:dyDescent="0.2">
      <c r="A151" s="4"/>
      <c r="B151" s="2"/>
      <c r="C151" s="5" t="b">
        <f t="shared" si="26"/>
        <v>0</v>
      </c>
      <c r="D151" s="5" t="b">
        <f t="shared" si="27"/>
        <v>0</v>
      </c>
      <c r="E151" s="5" t="b">
        <f t="shared" si="28"/>
        <v>0</v>
      </c>
      <c r="F151" s="5" t="b">
        <f>IF(B151&gt;0,CHOOSE(MATCH(MONTH(A151-20),{0;3;6;9;12},1),"hiver","printemps","été","automne","hiver"))</f>
        <v>0</v>
      </c>
    </row>
    <row r="152" spans="1:6" x14ac:dyDescent="0.2">
      <c r="A152" s="4"/>
      <c r="B152" s="2"/>
      <c r="C152" s="5" t="b">
        <f t="shared" si="26"/>
        <v>0</v>
      </c>
      <c r="D152" s="5" t="b">
        <f t="shared" si="27"/>
        <v>0</v>
      </c>
      <c r="E152" s="5" t="b">
        <f t="shared" si="28"/>
        <v>0</v>
      </c>
      <c r="F152" s="5" t="b">
        <f>IF(B152&gt;0,CHOOSE(MATCH(MONTH(A152-20),{0;3;6;9;12},1),"hiver","printemps","été","automne","hiver"))</f>
        <v>0</v>
      </c>
    </row>
    <row r="153" spans="1:6" x14ac:dyDescent="0.2">
      <c r="A153" s="4"/>
      <c r="B153" s="2"/>
      <c r="C153" s="5" t="b">
        <f t="shared" si="26"/>
        <v>0</v>
      </c>
      <c r="D153" s="5" t="b">
        <f t="shared" si="27"/>
        <v>0</v>
      </c>
      <c r="E153" s="5" t="b">
        <f t="shared" si="28"/>
        <v>0</v>
      </c>
      <c r="F153" s="5" t="b">
        <f>IF(B153&gt;0,CHOOSE(MATCH(MONTH(A153-20),{0;3;6;9;12},1),"hiver","printemps","été","automne","hiver"))</f>
        <v>0</v>
      </c>
    </row>
    <row r="154" spans="1:6" x14ac:dyDescent="0.2">
      <c r="A154" s="4"/>
      <c r="B154" s="2"/>
      <c r="C154" s="5" t="b">
        <f t="shared" si="26"/>
        <v>0</v>
      </c>
      <c r="D154" s="5" t="b">
        <f t="shared" si="27"/>
        <v>0</v>
      </c>
      <c r="E154" s="5" t="b">
        <f t="shared" si="28"/>
        <v>0</v>
      </c>
      <c r="F154" s="5" t="b">
        <f>IF(B154&gt;0,CHOOSE(MATCH(MONTH(A154-20),{0;3;6;9;12},1),"hiver","printemps","été","automne","hiver"))</f>
        <v>0</v>
      </c>
    </row>
    <row r="155" spans="1:6" x14ac:dyDescent="0.2">
      <c r="A155" s="4"/>
      <c r="B155" s="2"/>
      <c r="C155" s="5" t="b">
        <f t="shared" si="26"/>
        <v>0</v>
      </c>
      <c r="D155" s="5" t="b">
        <f t="shared" si="27"/>
        <v>0</v>
      </c>
      <c r="E155" s="5" t="b">
        <f t="shared" si="28"/>
        <v>0</v>
      </c>
      <c r="F155" s="5" t="b">
        <f>IF(B155&gt;0,CHOOSE(MATCH(MONTH(A155-20),{0;3;6;9;12},1),"hiver","printemps","été","automne","hiver"))</f>
        <v>0</v>
      </c>
    </row>
    <row r="156" spans="1:6" x14ac:dyDescent="0.2">
      <c r="A156" s="4"/>
      <c r="B156" s="2"/>
      <c r="C156" s="5" t="b">
        <f t="shared" si="26"/>
        <v>0</v>
      </c>
      <c r="D156" s="5" t="b">
        <f t="shared" si="27"/>
        <v>0</v>
      </c>
      <c r="E156" s="5" t="b">
        <f t="shared" si="28"/>
        <v>0</v>
      </c>
      <c r="F156" s="5" t="b">
        <f>IF(B156&gt;0,CHOOSE(MATCH(MONTH(A156-20),{0;3;6;9;12},1),"hiver","printemps","été","automne","hiver"))</f>
        <v>0</v>
      </c>
    </row>
    <row r="157" spans="1:6" x14ac:dyDescent="0.2">
      <c r="A157" s="4"/>
      <c r="B157" s="2"/>
      <c r="C157" s="5" t="b">
        <f t="shared" si="26"/>
        <v>0</v>
      </c>
      <c r="D157" s="5" t="b">
        <f t="shared" si="27"/>
        <v>0</v>
      </c>
      <c r="E157" s="5" t="b">
        <f t="shared" si="28"/>
        <v>0</v>
      </c>
      <c r="F157" s="5" t="b">
        <f>IF(B157&gt;0,CHOOSE(MATCH(MONTH(A157-20),{0;3;6;9;12},1),"hiver","printemps","été","automne","hiver"))</f>
        <v>0</v>
      </c>
    </row>
    <row r="158" spans="1:6" x14ac:dyDescent="0.2">
      <c r="A158" s="4"/>
      <c r="B158" s="2"/>
      <c r="C158" s="5" t="b">
        <f t="shared" si="26"/>
        <v>0</v>
      </c>
      <c r="D158" s="5" t="b">
        <f t="shared" si="27"/>
        <v>0</v>
      </c>
      <c r="E158" s="5" t="b">
        <f t="shared" si="28"/>
        <v>0</v>
      </c>
      <c r="F158" s="5" t="b">
        <f>IF(B158&gt;0,CHOOSE(MATCH(MONTH(A158-20),{0;3;6;9;12},1),"hiver","printemps","été","automne","hiver"))</f>
        <v>0</v>
      </c>
    </row>
    <row r="159" spans="1:6" x14ac:dyDescent="0.2">
      <c r="A159" s="4"/>
      <c r="B159" s="2"/>
      <c r="C159" s="5" t="b">
        <f t="shared" si="26"/>
        <v>0</v>
      </c>
      <c r="D159" s="5" t="b">
        <f t="shared" si="27"/>
        <v>0</v>
      </c>
      <c r="E159" s="5" t="b">
        <f t="shared" si="28"/>
        <v>0</v>
      </c>
      <c r="F159" s="5" t="b">
        <f>IF(B159&gt;0,CHOOSE(MATCH(MONTH(A159-20),{0;3;6;9;12},1),"hiver","printemps","été","automne","hiver"))</f>
        <v>0</v>
      </c>
    </row>
    <row r="160" spans="1:6" x14ac:dyDescent="0.2">
      <c r="A160" s="4"/>
      <c r="B160" s="2"/>
      <c r="C160" s="5" t="b">
        <f t="shared" si="26"/>
        <v>0</v>
      </c>
      <c r="D160" s="5" t="b">
        <f t="shared" si="27"/>
        <v>0</v>
      </c>
      <c r="E160" s="5" t="b">
        <f t="shared" si="28"/>
        <v>0</v>
      </c>
      <c r="F160" s="5" t="b">
        <f>IF(B160&gt;0,CHOOSE(MATCH(MONTH(A160-20),{0;3;6;9;12},1),"hiver","printemps","été","automne","hiver"))</f>
        <v>0</v>
      </c>
    </row>
    <row r="161" spans="1:6" x14ac:dyDescent="0.2">
      <c r="A161" s="4"/>
      <c r="B161" s="2"/>
      <c r="C161" s="5" t="b">
        <f t="shared" si="26"/>
        <v>0</v>
      </c>
      <c r="D161" s="5" t="b">
        <f t="shared" si="27"/>
        <v>0</v>
      </c>
      <c r="E161" s="5" t="b">
        <f t="shared" si="28"/>
        <v>0</v>
      </c>
      <c r="F161" s="5" t="b">
        <f>IF(B161&gt;0,CHOOSE(MATCH(MONTH(A161-20),{0;3;6;9;12},1),"hiver","printemps","été","automne","hiver"))</f>
        <v>0</v>
      </c>
    </row>
    <row r="162" spans="1:6" x14ac:dyDescent="0.2">
      <c r="A162" s="4"/>
      <c r="B162" s="2"/>
      <c r="C162" s="5" t="b">
        <f t="shared" si="26"/>
        <v>0</v>
      </c>
      <c r="D162" s="5" t="b">
        <f t="shared" si="27"/>
        <v>0</v>
      </c>
      <c r="E162" s="5" t="b">
        <f t="shared" si="28"/>
        <v>0</v>
      </c>
      <c r="F162" s="5" t="b">
        <f>IF(B162&gt;0,CHOOSE(MATCH(MONTH(A162-20),{0;3;6;9;12},1),"hiver","printemps","été","automne","hiver"))</f>
        <v>0</v>
      </c>
    </row>
    <row r="163" spans="1:6" x14ac:dyDescent="0.2">
      <c r="A163" s="4"/>
      <c r="B163" s="2"/>
      <c r="C163" s="5" t="b">
        <f t="shared" si="26"/>
        <v>0</v>
      </c>
      <c r="D163" s="5" t="b">
        <f t="shared" si="27"/>
        <v>0</v>
      </c>
      <c r="E163" s="5" t="b">
        <f t="shared" si="28"/>
        <v>0</v>
      </c>
      <c r="F163" s="5" t="b">
        <f>IF(B163&gt;0,CHOOSE(MATCH(MONTH(A163-20),{0;3;6;9;12},1),"hiver","printemps","été","automne","hiver"))</f>
        <v>0</v>
      </c>
    </row>
    <row r="164" spans="1:6" x14ac:dyDescent="0.2">
      <c r="A164" s="4"/>
      <c r="B164" s="2"/>
      <c r="C164" s="5" t="b">
        <f t="shared" si="26"/>
        <v>0</v>
      </c>
      <c r="D164" s="5" t="b">
        <f t="shared" si="27"/>
        <v>0</v>
      </c>
      <c r="E164" s="5" t="b">
        <f t="shared" si="28"/>
        <v>0</v>
      </c>
      <c r="F164" s="5" t="b">
        <f>IF(B164&gt;0,CHOOSE(MATCH(MONTH(A164-20),{0;3;6;9;12},1),"hiver","printemps","été","automne","hiver"))</f>
        <v>0</v>
      </c>
    </row>
    <row r="165" spans="1:6" x14ac:dyDescent="0.2">
      <c r="A165" s="4"/>
      <c r="B165" s="2"/>
      <c r="C165" s="5" t="b">
        <f t="shared" si="26"/>
        <v>0</v>
      </c>
      <c r="D165" s="5" t="b">
        <f t="shared" si="27"/>
        <v>0</v>
      </c>
      <c r="E165" s="5" t="b">
        <f t="shared" si="28"/>
        <v>0</v>
      </c>
      <c r="F165" s="5" t="b">
        <f>IF(B165&gt;0,CHOOSE(MATCH(MONTH(A165-20),{0;3;6;9;12},1),"hiver","printemps","été","automne","hiver"))</f>
        <v>0</v>
      </c>
    </row>
    <row r="166" spans="1:6" x14ac:dyDescent="0.2">
      <c r="A166" s="4"/>
      <c r="B166" s="2"/>
      <c r="C166" s="5" t="b">
        <f t="shared" si="26"/>
        <v>0</v>
      </c>
      <c r="D166" s="5" t="b">
        <f t="shared" si="27"/>
        <v>0</v>
      </c>
      <c r="E166" s="5" t="b">
        <f t="shared" si="28"/>
        <v>0</v>
      </c>
      <c r="F166" s="5" t="b">
        <f>IF(B166&gt;0,CHOOSE(MATCH(MONTH(A166-20),{0;3;6;9;12},1),"hiver","printemps","été","automne","hiver"))</f>
        <v>0</v>
      </c>
    </row>
    <row r="167" spans="1:6" x14ac:dyDescent="0.2">
      <c r="A167" s="4"/>
      <c r="B167" s="2"/>
      <c r="C167" s="5" t="b">
        <f t="shared" si="26"/>
        <v>0</v>
      </c>
      <c r="D167" s="5" t="b">
        <f t="shared" si="27"/>
        <v>0</v>
      </c>
      <c r="E167" s="5" t="b">
        <f t="shared" si="28"/>
        <v>0</v>
      </c>
      <c r="F167" s="5" t="b">
        <f>IF(B167&gt;0,CHOOSE(MATCH(MONTH(A167-20),{0;3;6;9;12},1),"hiver","printemps","été","automne","hiver"))</f>
        <v>0</v>
      </c>
    </row>
    <row r="168" spans="1:6" x14ac:dyDescent="0.2">
      <c r="A168" s="4"/>
      <c r="B168" s="2"/>
      <c r="C168" s="5" t="b">
        <f t="shared" si="26"/>
        <v>0</v>
      </c>
      <c r="D168" s="5" t="b">
        <f t="shared" si="27"/>
        <v>0</v>
      </c>
      <c r="E168" s="5" t="b">
        <f t="shared" si="28"/>
        <v>0</v>
      </c>
      <c r="F168" s="5" t="b">
        <f>IF(B168&gt;0,CHOOSE(MATCH(MONTH(A168-20),{0;3;6;9;12},1),"hiver","printemps","été","automne","hiver"))</f>
        <v>0</v>
      </c>
    </row>
    <row r="169" spans="1:6" x14ac:dyDescent="0.2">
      <c r="A169" s="4"/>
      <c r="B169" s="2"/>
      <c r="C169" s="5" t="b">
        <f t="shared" si="26"/>
        <v>0</v>
      </c>
      <c r="D169" s="5" t="b">
        <f t="shared" si="27"/>
        <v>0</v>
      </c>
      <c r="E169" s="5" t="b">
        <f t="shared" si="28"/>
        <v>0</v>
      </c>
      <c r="F169" s="5" t="b">
        <f>IF(B169&gt;0,CHOOSE(MATCH(MONTH(A169-20),{0;3;6;9;12},1),"hiver","printemps","été","automne","hiver"))</f>
        <v>0</v>
      </c>
    </row>
    <row r="170" spans="1:6" x14ac:dyDescent="0.2">
      <c r="A170" s="4"/>
      <c r="B170" s="2"/>
      <c r="C170" s="5" t="b">
        <f t="shared" si="26"/>
        <v>0</v>
      </c>
      <c r="D170" s="5" t="b">
        <f t="shared" si="27"/>
        <v>0</v>
      </c>
      <c r="E170" s="5" t="b">
        <f t="shared" si="28"/>
        <v>0</v>
      </c>
      <c r="F170" s="5" t="b">
        <f>IF(B170&gt;0,CHOOSE(MATCH(MONTH(A170-20),{0;3;6;9;12},1),"hiver","printemps","été","automne","hiver"))</f>
        <v>0</v>
      </c>
    </row>
    <row r="171" spans="1:6" x14ac:dyDescent="0.2">
      <c r="A171" s="4"/>
      <c r="B171" s="2"/>
      <c r="C171" s="5" t="b">
        <f t="shared" si="26"/>
        <v>0</v>
      </c>
      <c r="D171" s="5" t="b">
        <f t="shared" si="27"/>
        <v>0</v>
      </c>
      <c r="E171" s="5" t="b">
        <f t="shared" si="28"/>
        <v>0</v>
      </c>
      <c r="F171" s="5" t="b">
        <f>IF(B171&gt;0,CHOOSE(MATCH(MONTH(A171-20),{0;3;6;9;12},1),"hiver","printemps","été","automne","hiver"))</f>
        <v>0</v>
      </c>
    </row>
    <row r="172" spans="1:6" x14ac:dyDescent="0.2">
      <c r="A172" s="4"/>
      <c r="B172" s="2"/>
      <c r="C172" s="5" t="b">
        <f t="shared" si="26"/>
        <v>0</v>
      </c>
      <c r="D172" s="5" t="b">
        <f t="shared" si="27"/>
        <v>0</v>
      </c>
      <c r="E172" s="5" t="b">
        <f t="shared" si="28"/>
        <v>0</v>
      </c>
      <c r="F172" s="5" t="b">
        <f>IF(B172&gt;0,CHOOSE(MATCH(MONTH(A172-20),{0;3;6;9;12},1),"hiver","printemps","été","automne","hiver"))</f>
        <v>0</v>
      </c>
    </row>
    <row r="173" spans="1:6" x14ac:dyDescent="0.2">
      <c r="A173" s="4"/>
      <c r="B173" s="2"/>
      <c r="C173" s="5" t="b">
        <f t="shared" si="26"/>
        <v>0</v>
      </c>
      <c r="D173" s="5" t="b">
        <f t="shared" si="27"/>
        <v>0</v>
      </c>
      <c r="E173" s="5" t="b">
        <f t="shared" si="28"/>
        <v>0</v>
      </c>
      <c r="F173" s="5" t="b">
        <f>IF(B173&gt;0,CHOOSE(MATCH(MONTH(A173-20),{0;3;6;9;12},1),"hiver","printemps","été","automne","hiver"))</f>
        <v>0</v>
      </c>
    </row>
    <row r="174" spans="1:6" x14ac:dyDescent="0.2">
      <c r="A174" s="4"/>
      <c r="B174" s="2"/>
      <c r="C174" s="5" t="b">
        <f t="shared" si="26"/>
        <v>0</v>
      </c>
      <c r="D174" s="5" t="b">
        <f t="shared" si="27"/>
        <v>0</v>
      </c>
      <c r="E174" s="5" t="b">
        <f t="shared" si="28"/>
        <v>0</v>
      </c>
      <c r="F174" s="5" t="b">
        <f>IF(B174&gt;0,CHOOSE(MATCH(MONTH(A174-20),{0;3;6;9;12},1),"hiver","printemps","été","automne","hiver"))</f>
        <v>0</v>
      </c>
    </row>
    <row r="175" spans="1:6" x14ac:dyDescent="0.2">
      <c r="A175" s="4"/>
      <c r="B175" s="2"/>
      <c r="C175" s="5" t="b">
        <f t="shared" si="26"/>
        <v>0</v>
      </c>
      <c r="D175" s="5" t="b">
        <f t="shared" si="27"/>
        <v>0</v>
      </c>
      <c r="E175" s="5" t="b">
        <f t="shared" si="28"/>
        <v>0</v>
      </c>
      <c r="F175" s="5" t="b">
        <f>IF(B175&gt;0,CHOOSE(MATCH(MONTH(A175-20),{0;3;6;9;12},1),"hiver","printemps","été","automne","hiver"))</f>
        <v>0</v>
      </c>
    </row>
    <row r="176" spans="1:6" x14ac:dyDescent="0.2">
      <c r="A176" s="4"/>
      <c r="B176" s="2"/>
      <c r="C176" s="5" t="b">
        <f t="shared" si="26"/>
        <v>0</v>
      </c>
      <c r="D176" s="5" t="b">
        <f t="shared" si="27"/>
        <v>0</v>
      </c>
      <c r="E176" s="5" t="b">
        <f t="shared" si="28"/>
        <v>0</v>
      </c>
      <c r="F176" s="5" t="b">
        <f>IF(B176&gt;0,CHOOSE(MATCH(MONTH(A176-20),{0;3;6;9;12},1),"hiver","printemps","été","automne","hiver"))</f>
        <v>0</v>
      </c>
    </row>
    <row r="177" spans="1:6" x14ac:dyDescent="0.2">
      <c r="A177" s="4"/>
      <c r="B177" s="2"/>
      <c r="C177" s="5" t="b">
        <f t="shared" si="26"/>
        <v>0</v>
      </c>
      <c r="D177" s="5" t="b">
        <f t="shared" si="27"/>
        <v>0</v>
      </c>
      <c r="E177" s="5" t="b">
        <f t="shared" si="28"/>
        <v>0</v>
      </c>
      <c r="F177" s="5" t="b">
        <f>IF(B177&gt;0,CHOOSE(MATCH(MONTH(A177-20),{0;3;6;9;12},1),"hiver","printemps","été","automne","hiver"))</f>
        <v>0</v>
      </c>
    </row>
    <row r="178" spans="1:6" x14ac:dyDescent="0.2">
      <c r="A178" s="4"/>
      <c r="B178" s="2"/>
      <c r="C178" s="5" t="b">
        <f t="shared" si="26"/>
        <v>0</v>
      </c>
      <c r="D178" s="5" t="b">
        <f t="shared" si="27"/>
        <v>0</v>
      </c>
      <c r="E178" s="5" t="b">
        <f t="shared" si="28"/>
        <v>0</v>
      </c>
      <c r="F178" s="5" t="b">
        <f>IF(B178&gt;0,CHOOSE(MATCH(MONTH(A178-20),{0;3;6;9;12},1),"hiver","printemps","été","automne","hiver"))</f>
        <v>0</v>
      </c>
    </row>
    <row r="179" spans="1:6" x14ac:dyDescent="0.2">
      <c r="A179" s="4"/>
      <c r="B179" s="2"/>
      <c r="C179" s="5" t="b">
        <f t="shared" si="26"/>
        <v>0</v>
      </c>
      <c r="D179" s="5" t="b">
        <f t="shared" si="27"/>
        <v>0</v>
      </c>
      <c r="E179" s="5" t="b">
        <f t="shared" si="28"/>
        <v>0</v>
      </c>
      <c r="F179" s="5" t="b">
        <f>IF(B179&gt;0,CHOOSE(MATCH(MONTH(A179-20),{0;3;6;9;12},1),"hiver","printemps","été","automne","hiver"))</f>
        <v>0</v>
      </c>
    </row>
    <row r="180" spans="1:6" x14ac:dyDescent="0.2">
      <c r="A180" s="4"/>
      <c r="B180" s="2"/>
      <c r="C180" s="5" t="b">
        <f t="shared" si="26"/>
        <v>0</v>
      </c>
      <c r="D180" s="5" t="b">
        <f t="shared" si="27"/>
        <v>0</v>
      </c>
      <c r="E180" s="5" t="b">
        <f t="shared" si="28"/>
        <v>0</v>
      </c>
      <c r="F180" s="5" t="b">
        <f>IF(B180&gt;0,CHOOSE(MATCH(MONTH(A180-20),{0;3;6;9;12},1),"hiver","printemps","été","automne","hiver"))</f>
        <v>0</v>
      </c>
    </row>
    <row r="181" spans="1:6" x14ac:dyDescent="0.2">
      <c r="A181" s="4"/>
      <c r="B181" s="2"/>
      <c r="C181" s="5" t="b">
        <f t="shared" si="26"/>
        <v>0</v>
      </c>
      <c r="D181" s="5" t="b">
        <f t="shared" si="27"/>
        <v>0</v>
      </c>
      <c r="E181" s="5" t="b">
        <f t="shared" si="28"/>
        <v>0</v>
      </c>
      <c r="F181" s="5" t="b">
        <f>IF(B181&gt;0,CHOOSE(MATCH(MONTH(A181-20),{0;3;6;9;12},1),"hiver","printemps","été","automne","hiver"))</f>
        <v>0</v>
      </c>
    </row>
    <row r="182" spans="1:6" x14ac:dyDescent="0.2">
      <c r="A182" s="4"/>
      <c r="B182" s="2"/>
      <c r="C182" s="5" t="b">
        <f t="shared" si="26"/>
        <v>0</v>
      </c>
      <c r="D182" s="5" t="b">
        <f t="shared" si="27"/>
        <v>0</v>
      </c>
      <c r="E182" s="5" t="b">
        <f t="shared" si="28"/>
        <v>0</v>
      </c>
      <c r="F182" s="5" t="b">
        <f>IF(B182&gt;0,CHOOSE(MATCH(MONTH(A182-20),{0;3;6;9;12},1),"hiver","printemps","été","automne","hiver"))</f>
        <v>0</v>
      </c>
    </row>
    <row r="183" spans="1:6" x14ac:dyDescent="0.2">
      <c r="A183" s="4"/>
      <c r="B183" s="2"/>
      <c r="C183" s="5" t="b">
        <f t="shared" si="26"/>
        <v>0</v>
      </c>
      <c r="D183" s="5" t="b">
        <f t="shared" si="27"/>
        <v>0</v>
      </c>
      <c r="E183" s="5" t="b">
        <f t="shared" si="28"/>
        <v>0</v>
      </c>
      <c r="F183" s="5" t="b">
        <f>IF(B183&gt;0,CHOOSE(MATCH(MONTH(A183-20),{0;3;6;9;12},1),"hiver","printemps","été","automne","hiver"))</f>
        <v>0</v>
      </c>
    </row>
    <row r="184" spans="1:6" x14ac:dyDescent="0.2">
      <c r="A184" s="4"/>
      <c r="B184" s="2"/>
      <c r="C184" s="5" t="b">
        <f t="shared" si="26"/>
        <v>0</v>
      </c>
      <c r="D184" s="5" t="b">
        <f t="shared" si="27"/>
        <v>0</v>
      </c>
      <c r="E184" s="5" t="b">
        <f t="shared" si="28"/>
        <v>0</v>
      </c>
      <c r="F184" s="5" t="b">
        <f>IF(B184&gt;0,CHOOSE(MATCH(MONTH(A184-20),{0;3;6;9;12},1),"hiver","printemps","été","automne","hiver"))</f>
        <v>0</v>
      </c>
    </row>
    <row r="185" spans="1:6" x14ac:dyDescent="0.2">
      <c r="A185" s="4"/>
      <c r="B185" s="2"/>
      <c r="C185" s="5" t="b">
        <f t="shared" si="26"/>
        <v>0</v>
      </c>
      <c r="D185" s="5" t="b">
        <f t="shared" si="27"/>
        <v>0</v>
      </c>
      <c r="E185" s="5" t="b">
        <f t="shared" si="28"/>
        <v>0</v>
      </c>
      <c r="F185" s="5" t="b">
        <f>IF(B185&gt;0,CHOOSE(MATCH(MONTH(A185-20),{0;3;6;9;12},1),"hiver","printemps","été","automne","hiver"))</f>
        <v>0</v>
      </c>
    </row>
    <row r="186" spans="1:6" x14ac:dyDescent="0.2">
      <c r="A186" s="4"/>
      <c r="B186" s="2"/>
      <c r="C186" s="5" t="b">
        <f t="shared" si="26"/>
        <v>0</v>
      </c>
      <c r="D186" s="5" t="b">
        <f t="shared" si="27"/>
        <v>0</v>
      </c>
      <c r="E186" s="5" t="b">
        <f t="shared" si="28"/>
        <v>0</v>
      </c>
      <c r="F186" s="5" t="b">
        <f>IF(B186&gt;0,CHOOSE(MATCH(MONTH(A186-20),{0;3;6;9;12},1),"hiver","printemps","été","automne","hiver"))</f>
        <v>0</v>
      </c>
    </row>
    <row r="187" spans="1:6" x14ac:dyDescent="0.2">
      <c r="A187" s="4"/>
      <c r="B187" s="2"/>
      <c r="C187" s="5" t="b">
        <f t="shared" si="26"/>
        <v>0</v>
      </c>
      <c r="D187" s="5" t="b">
        <f t="shared" si="27"/>
        <v>0</v>
      </c>
      <c r="E187" s="5" t="b">
        <f t="shared" si="28"/>
        <v>0</v>
      </c>
      <c r="F187" s="5" t="b">
        <f>IF(B187&gt;0,CHOOSE(MATCH(MONTH(A187-20),{0;3;6;9;12},1),"hiver","printemps","été","automne","hiver"))</f>
        <v>0</v>
      </c>
    </row>
    <row r="188" spans="1:6" x14ac:dyDescent="0.2">
      <c r="A188" s="4"/>
      <c r="B188" s="2"/>
      <c r="C188" s="5" t="b">
        <f t="shared" si="26"/>
        <v>0</v>
      </c>
      <c r="D188" s="5" t="b">
        <f t="shared" si="27"/>
        <v>0</v>
      </c>
      <c r="E188" s="5" t="b">
        <f t="shared" si="28"/>
        <v>0</v>
      </c>
      <c r="F188" s="5" t="b">
        <f>IF(B188&gt;0,CHOOSE(MATCH(MONTH(A188-20),{0;3;6;9;12},1),"hiver","printemps","été","automne","hiver"))</f>
        <v>0</v>
      </c>
    </row>
    <row r="189" spans="1:6" x14ac:dyDescent="0.2">
      <c r="A189" s="4"/>
      <c r="B189" s="2"/>
      <c r="C189" s="5" t="b">
        <f t="shared" si="26"/>
        <v>0</v>
      </c>
      <c r="D189" s="5" t="b">
        <f t="shared" si="27"/>
        <v>0</v>
      </c>
      <c r="E189" s="5" t="b">
        <f t="shared" si="28"/>
        <v>0</v>
      </c>
      <c r="F189" s="5" t="b">
        <f>IF(B189&gt;0,CHOOSE(MATCH(MONTH(A189-20),{0;3;6;9;12},1),"hiver","printemps","été","automne","hiver"))</f>
        <v>0</v>
      </c>
    </row>
    <row r="190" spans="1:6" x14ac:dyDescent="0.2">
      <c r="A190" s="4"/>
      <c r="B190" s="2"/>
      <c r="C190" s="5" t="b">
        <f t="shared" si="26"/>
        <v>0</v>
      </c>
      <c r="D190" s="5" t="b">
        <f t="shared" si="27"/>
        <v>0</v>
      </c>
      <c r="E190" s="5" t="b">
        <f t="shared" si="28"/>
        <v>0</v>
      </c>
      <c r="F190" s="5" t="b">
        <f>IF(B190&gt;0,CHOOSE(MATCH(MONTH(A190-20),{0;3;6;9;12},1),"hiver","printemps","été","automne","hiver"))</f>
        <v>0</v>
      </c>
    </row>
    <row r="191" spans="1:6" x14ac:dyDescent="0.2">
      <c r="A191" s="4"/>
      <c r="B191" s="2"/>
      <c r="C191" s="5" t="b">
        <f t="shared" si="26"/>
        <v>0</v>
      </c>
      <c r="D191" s="5" t="b">
        <f t="shared" si="27"/>
        <v>0</v>
      </c>
      <c r="E191" s="5" t="b">
        <f t="shared" si="28"/>
        <v>0</v>
      </c>
      <c r="F191" s="5" t="b">
        <f>IF(B191&gt;0,CHOOSE(MATCH(MONTH(A191-20),{0;3;6;9;12},1),"hiver","printemps","été","automne","hiver"))</f>
        <v>0</v>
      </c>
    </row>
    <row r="192" spans="1:6" x14ac:dyDescent="0.2">
      <c r="A192" s="4"/>
      <c r="B192" s="2"/>
      <c r="C192" s="5" t="b">
        <f t="shared" si="26"/>
        <v>0</v>
      </c>
      <c r="D192" s="5" t="b">
        <f t="shared" si="27"/>
        <v>0</v>
      </c>
      <c r="E192" s="5" t="b">
        <f t="shared" si="28"/>
        <v>0</v>
      </c>
      <c r="F192" s="5" t="b">
        <f>IF(B192&gt;0,CHOOSE(MATCH(MONTH(A192-20),{0;3;6;9;12},1),"hiver","printemps","été","automne","hiver"))</f>
        <v>0</v>
      </c>
    </row>
    <row r="193" spans="1:6" x14ac:dyDescent="0.2">
      <c r="A193" s="4"/>
      <c r="B193" s="2"/>
      <c r="C193" s="5" t="b">
        <f t="shared" si="26"/>
        <v>0</v>
      </c>
      <c r="D193" s="5" t="b">
        <f t="shared" si="27"/>
        <v>0</v>
      </c>
      <c r="E193" s="5" t="b">
        <f t="shared" si="28"/>
        <v>0</v>
      </c>
      <c r="F193" s="5" t="b">
        <f>IF(B193&gt;0,CHOOSE(MATCH(MONTH(A193-20),{0;3;6;9;12},1),"hiver","printemps","été","automne","hiver"))</f>
        <v>0</v>
      </c>
    </row>
    <row r="194" spans="1:6" x14ac:dyDescent="0.2">
      <c r="A194" s="4"/>
      <c r="B194" s="2"/>
      <c r="C194" s="5" t="b">
        <f t="shared" si="26"/>
        <v>0</v>
      </c>
      <c r="D194" s="5" t="b">
        <f t="shared" si="27"/>
        <v>0</v>
      </c>
      <c r="E194" s="5" t="b">
        <f t="shared" si="28"/>
        <v>0</v>
      </c>
      <c r="F194" s="5" t="b">
        <f>IF(B194&gt;0,CHOOSE(MATCH(MONTH(A194-20),{0;3;6;9;12},1),"hiver","printemps","été","automne","hiver"))</f>
        <v>0</v>
      </c>
    </row>
    <row r="195" spans="1:6" x14ac:dyDescent="0.2">
      <c r="A195" s="4"/>
      <c r="B195" s="2"/>
      <c r="C195" s="5" t="b">
        <f t="shared" si="26"/>
        <v>0</v>
      </c>
      <c r="D195" s="5" t="b">
        <f t="shared" si="27"/>
        <v>0</v>
      </c>
      <c r="E195" s="5" t="b">
        <f t="shared" si="28"/>
        <v>0</v>
      </c>
      <c r="F195" s="5" t="b">
        <f>IF(B195&gt;0,CHOOSE(MATCH(MONTH(A195-20),{0;3;6;9;12},1),"hiver","printemps","été","automne","hiver"))</f>
        <v>0</v>
      </c>
    </row>
    <row r="196" spans="1:6" x14ac:dyDescent="0.2">
      <c r="A196" s="4"/>
      <c r="B196" s="2"/>
      <c r="C196" s="5" t="b">
        <f t="shared" ref="C196:C259" si="29">IF(B196&gt;0,_xlfn.ISOWEEKNUM(A196))</f>
        <v>0</v>
      </c>
      <c r="D196" s="5" t="b">
        <f t="shared" ref="D196:D259" si="30">IF(B196&gt;0,MONTH(A196))</f>
        <v>0</v>
      </c>
      <c r="E196" s="5" t="b">
        <f t="shared" ref="E196:E259" si="31">IF(B196&gt;0,WEEKDAY(A196,2))</f>
        <v>0</v>
      </c>
      <c r="F196" s="5" t="b">
        <f>IF(B196&gt;0,CHOOSE(MATCH(MONTH(A196-20),{0;3;6;9;12},1),"hiver","printemps","été","automne","hiver"))</f>
        <v>0</v>
      </c>
    </row>
    <row r="197" spans="1:6" x14ac:dyDescent="0.2">
      <c r="A197" s="4"/>
      <c r="B197" s="2"/>
      <c r="C197" s="5" t="b">
        <f t="shared" si="29"/>
        <v>0</v>
      </c>
      <c r="D197" s="5" t="b">
        <f t="shared" si="30"/>
        <v>0</v>
      </c>
      <c r="E197" s="5" t="b">
        <f t="shared" si="31"/>
        <v>0</v>
      </c>
      <c r="F197" s="5" t="b">
        <f>IF(B197&gt;0,CHOOSE(MATCH(MONTH(A197-20),{0;3;6;9;12},1),"hiver","printemps","été","automne","hiver"))</f>
        <v>0</v>
      </c>
    </row>
    <row r="198" spans="1:6" x14ac:dyDescent="0.2">
      <c r="A198" s="4"/>
      <c r="B198" s="2"/>
      <c r="C198" s="5" t="b">
        <f t="shared" si="29"/>
        <v>0</v>
      </c>
      <c r="D198" s="5" t="b">
        <f t="shared" si="30"/>
        <v>0</v>
      </c>
      <c r="E198" s="5" t="b">
        <f t="shared" si="31"/>
        <v>0</v>
      </c>
      <c r="F198" s="5" t="b">
        <f>IF(B198&gt;0,CHOOSE(MATCH(MONTH(A198-20),{0;3;6;9;12},1),"hiver","printemps","été","automne","hiver"))</f>
        <v>0</v>
      </c>
    </row>
    <row r="199" spans="1:6" x14ac:dyDescent="0.2">
      <c r="A199" s="4"/>
      <c r="B199" s="2"/>
      <c r="C199" s="5" t="b">
        <f t="shared" si="29"/>
        <v>0</v>
      </c>
      <c r="D199" s="5" t="b">
        <f t="shared" si="30"/>
        <v>0</v>
      </c>
      <c r="E199" s="5" t="b">
        <f t="shared" si="31"/>
        <v>0</v>
      </c>
      <c r="F199" s="5" t="b">
        <f>IF(B199&gt;0,CHOOSE(MATCH(MONTH(A199-20),{0;3;6;9;12},1),"hiver","printemps","été","automne","hiver"))</f>
        <v>0</v>
      </c>
    </row>
    <row r="200" spans="1:6" x14ac:dyDescent="0.2">
      <c r="A200" s="4"/>
      <c r="B200" s="2"/>
      <c r="C200" s="5" t="b">
        <f t="shared" si="29"/>
        <v>0</v>
      </c>
      <c r="D200" s="5" t="b">
        <f t="shared" si="30"/>
        <v>0</v>
      </c>
      <c r="E200" s="5" t="b">
        <f t="shared" si="31"/>
        <v>0</v>
      </c>
      <c r="F200" s="5" t="b">
        <f>IF(B200&gt;0,CHOOSE(MATCH(MONTH(A200-20),{0;3;6;9;12},1),"hiver","printemps","été","automne","hiver"))</f>
        <v>0</v>
      </c>
    </row>
    <row r="201" spans="1:6" x14ac:dyDescent="0.2">
      <c r="A201" s="4"/>
      <c r="B201" s="2"/>
      <c r="C201" s="5" t="b">
        <f t="shared" si="29"/>
        <v>0</v>
      </c>
      <c r="D201" s="5" t="b">
        <f t="shared" si="30"/>
        <v>0</v>
      </c>
      <c r="E201" s="5" t="b">
        <f t="shared" si="31"/>
        <v>0</v>
      </c>
      <c r="F201" s="5" t="b">
        <f>IF(B201&gt;0,CHOOSE(MATCH(MONTH(A201-20),{0;3;6;9;12},1),"hiver","printemps","été","automne","hiver"))</f>
        <v>0</v>
      </c>
    </row>
    <row r="202" spans="1:6" x14ac:dyDescent="0.2">
      <c r="A202" s="4"/>
      <c r="B202" s="2"/>
      <c r="C202" s="5" t="b">
        <f t="shared" si="29"/>
        <v>0</v>
      </c>
      <c r="D202" s="5" t="b">
        <f t="shared" si="30"/>
        <v>0</v>
      </c>
      <c r="E202" s="5" t="b">
        <f t="shared" si="31"/>
        <v>0</v>
      </c>
      <c r="F202" s="5" t="b">
        <f>IF(B202&gt;0,CHOOSE(MATCH(MONTH(A202-20),{0;3;6;9;12},1),"hiver","printemps","été","automne","hiver"))</f>
        <v>0</v>
      </c>
    </row>
    <row r="203" spans="1:6" x14ac:dyDescent="0.2">
      <c r="A203" s="4"/>
      <c r="B203" s="2"/>
      <c r="C203" s="5" t="b">
        <f t="shared" si="29"/>
        <v>0</v>
      </c>
      <c r="D203" s="5" t="b">
        <f t="shared" si="30"/>
        <v>0</v>
      </c>
      <c r="E203" s="5" t="b">
        <f t="shared" si="31"/>
        <v>0</v>
      </c>
      <c r="F203" s="5" t="b">
        <f>IF(B203&gt;0,CHOOSE(MATCH(MONTH(A203-20),{0;3;6;9;12},1),"hiver","printemps","été","automne","hiver"))</f>
        <v>0</v>
      </c>
    </row>
    <row r="204" spans="1:6" x14ac:dyDescent="0.2">
      <c r="A204" s="4"/>
      <c r="B204" s="2"/>
      <c r="C204" s="5" t="b">
        <f t="shared" si="29"/>
        <v>0</v>
      </c>
      <c r="D204" s="5" t="b">
        <f t="shared" si="30"/>
        <v>0</v>
      </c>
      <c r="E204" s="5" t="b">
        <f t="shared" si="31"/>
        <v>0</v>
      </c>
      <c r="F204" s="5" t="b">
        <f>IF(B204&gt;0,CHOOSE(MATCH(MONTH(A204-20),{0;3;6;9;12},1),"hiver","printemps","été","automne","hiver"))</f>
        <v>0</v>
      </c>
    </row>
    <row r="205" spans="1:6" x14ac:dyDescent="0.2">
      <c r="A205" s="4"/>
      <c r="B205" s="2"/>
      <c r="C205" s="5" t="b">
        <f t="shared" si="29"/>
        <v>0</v>
      </c>
      <c r="D205" s="5" t="b">
        <f t="shared" si="30"/>
        <v>0</v>
      </c>
      <c r="E205" s="5" t="b">
        <f t="shared" si="31"/>
        <v>0</v>
      </c>
      <c r="F205" s="5" t="b">
        <f>IF(B205&gt;0,CHOOSE(MATCH(MONTH(A205-20),{0;3;6;9;12},1),"hiver","printemps","été","automne","hiver"))</f>
        <v>0</v>
      </c>
    </row>
    <row r="206" spans="1:6" x14ac:dyDescent="0.2">
      <c r="A206" s="4"/>
      <c r="B206" s="2"/>
      <c r="C206" s="5" t="b">
        <f t="shared" si="29"/>
        <v>0</v>
      </c>
      <c r="D206" s="5" t="b">
        <f t="shared" si="30"/>
        <v>0</v>
      </c>
      <c r="E206" s="5" t="b">
        <f t="shared" si="31"/>
        <v>0</v>
      </c>
      <c r="F206" s="5" t="b">
        <f>IF(B206&gt;0,CHOOSE(MATCH(MONTH(A206-20),{0;3;6;9;12},1),"hiver","printemps","été","automne","hiver"))</f>
        <v>0</v>
      </c>
    </row>
    <row r="207" spans="1:6" x14ac:dyDescent="0.2">
      <c r="A207" s="4"/>
      <c r="B207" s="2"/>
      <c r="C207" s="5" t="b">
        <f t="shared" si="29"/>
        <v>0</v>
      </c>
      <c r="D207" s="5" t="b">
        <f t="shared" si="30"/>
        <v>0</v>
      </c>
      <c r="E207" s="5" t="b">
        <f t="shared" si="31"/>
        <v>0</v>
      </c>
      <c r="F207" s="5" t="b">
        <f>IF(B207&gt;0,CHOOSE(MATCH(MONTH(A207-20),{0;3;6;9;12},1),"hiver","printemps","été","automne","hiver"))</f>
        <v>0</v>
      </c>
    </row>
    <row r="208" spans="1:6" x14ac:dyDescent="0.2">
      <c r="A208" s="4"/>
      <c r="B208" s="2"/>
      <c r="C208" s="5" t="b">
        <f t="shared" si="29"/>
        <v>0</v>
      </c>
      <c r="D208" s="5" t="b">
        <f t="shared" si="30"/>
        <v>0</v>
      </c>
      <c r="E208" s="5" t="b">
        <f t="shared" si="31"/>
        <v>0</v>
      </c>
      <c r="F208" s="5" t="b">
        <f>IF(B208&gt;0,CHOOSE(MATCH(MONTH(A208-20),{0;3;6;9;12},1),"hiver","printemps","été","automne","hiver"))</f>
        <v>0</v>
      </c>
    </row>
    <row r="209" spans="1:6" x14ac:dyDescent="0.2">
      <c r="A209" s="4"/>
      <c r="B209" s="2"/>
      <c r="C209" s="5" t="b">
        <f t="shared" si="29"/>
        <v>0</v>
      </c>
      <c r="D209" s="5" t="b">
        <f t="shared" si="30"/>
        <v>0</v>
      </c>
      <c r="E209" s="5" t="b">
        <f t="shared" si="31"/>
        <v>0</v>
      </c>
      <c r="F209" s="5" t="b">
        <f>IF(B209&gt;0,CHOOSE(MATCH(MONTH(A209-20),{0;3;6;9;12},1),"hiver","printemps","été","automne","hiver"))</f>
        <v>0</v>
      </c>
    </row>
    <row r="210" spans="1:6" x14ac:dyDescent="0.2">
      <c r="A210" s="4"/>
      <c r="B210" s="2"/>
      <c r="C210" s="5" t="b">
        <f t="shared" si="29"/>
        <v>0</v>
      </c>
      <c r="D210" s="5" t="b">
        <f t="shared" si="30"/>
        <v>0</v>
      </c>
      <c r="E210" s="5" t="b">
        <f t="shared" si="31"/>
        <v>0</v>
      </c>
      <c r="F210" s="5" t="b">
        <f>IF(B210&gt;0,CHOOSE(MATCH(MONTH(A210-20),{0;3;6;9;12},1),"hiver","printemps","été","automne","hiver"))</f>
        <v>0</v>
      </c>
    </row>
    <row r="211" spans="1:6" x14ac:dyDescent="0.2">
      <c r="A211" s="4"/>
      <c r="B211" s="2"/>
      <c r="C211" s="5" t="b">
        <f t="shared" si="29"/>
        <v>0</v>
      </c>
      <c r="D211" s="5" t="b">
        <f t="shared" si="30"/>
        <v>0</v>
      </c>
      <c r="E211" s="5" t="b">
        <f t="shared" si="31"/>
        <v>0</v>
      </c>
      <c r="F211" s="5" t="b">
        <f>IF(B211&gt;0,CHOOSE(MATCH(MONTH(A211-20),{0;3;6;9;12},1),"hiver","printemps","été","automne","hiver"))</f>
        <v>0</v>
      </c>
    </row>
    <row r="212" spans="1:6" x14ac:dyDescent="0.2">
      <c r="A212" s="4"/>
      <c r="B212" s="2"/>
      <c r="C212" s="5" t="b">
        <f t="shared" si="29"/>
        <v>0</v>
      </c>
      <c r="D212" s="5" t="b">
        <f t="shared" si="30"/>
        <v>0</v>
      </c>
      <c r="E212" s="5" t="b">
        <f t="shared" si="31"/>
        <v>0</v>
      </c>
      <c r="F212" s="5" t="b">
        <f>IF(B212&gt;0,CHOOSE(MATCH(MONTH(A212-20),{0;3;6;9;12},1),"hiver","printemps","été","automne","hiver"))</f>
        <v>0</v>
      </c>
    </row>
    <row r="213" spans="1:6" x14ac:dyDescent="0.2">
      <c r="A213" s="4"/>
      <c r="B213" s="2"/>
      <c r="C213" s="5" t="b">
        <f t="shared" si="29"/>
        <v>0</v>
      </c>
      <c r="D213" s="5" t="b">
        <f t="shared" si="30"/>
        <v>0</v>
      </c>
      <c r="E213" s="5" t="b">
        <f t="shared" si="31"/>
        <v>0</v>
      </c>
      <c r="F213" s="5" t="b">
        <f>IF(B213&gt;0,CHOOSE(MATCH(MONTH(A213-20),{0;3;6;9;12},1),"hiver","printemps","été","automne","hiver"))</f>
        <v>0</v>
      </c>
    </row>
    <row r="214" spans="1:6" x14ac:dyDescent="0.2">
      <c r="A214" s="4"/>
      <c r="B214" s="2"/>
      <c r="C214" s="5" t="b">
        <f t="shared" si="29"/>
        <v>0</v>
      </c>
      <c r="D214" s="5" t="b">
        <f t="shared" si="30"/>
        <v>0</v>
      </c>
      <c r="E214" s="5" t="b">
        <f t="shared" si="31"/>
        <v>0</v>
      </c>
      <c r="F214" s="5" t="b">
        <f>IF(B214&gt;0,CHOOSE(MATCH(MONTH(A214-20),{0;3;6;9;12},1),"hiver","printemps","été","automne","hiver"))</f>
        <v>0</v>
      </c>
    </row>
    <row r="215" spans="1:6" x14ac:dyDescent="0.2">
      <c r="A215" s="4"/>
      <c r="B215" s="2"/>
      <c r="C215" s="5" t="b">
        <f t="shared" si="29"/>
        <v>0</v>
      </c>
      <c r="D215" s="5" t="b">
        <f t="shared" si="30"/>
        <v>0</v>
      </c>
      <c r="E215" s="5" t="b">
        <f t="shared" si="31"/>
        <v>0</v>
      </c>
      <c r="F215" s="5" t="b">
        <f>IF(B215&gt;0,CHOOSE(MATCH(MONTH(A215-20),{0;3;6;9;12},1),"hiver","printemps","été","automne","hiver"))</f>
        <v>0</v>
      </c>
    </row>
    <row r="216" spans="1:6" x14ac:dyDescent="0.2">
      <c r="A216" s="4"/>
      <c r="B216" s="2"/>
      <c r="C216" s="5" t="b">
        <f t="shared" si="29"/>
        <v>0</v>
      </c>
      <c r="D216" s="5" t="b">
        <f t="shared" si="30"/>
        <v>0</v>
      </c>
      <c r="E216" s="5" t="b">
        <f t="shared" si="31"/>
        <v>0</v>
      </c>
      <c r="F216" s="5" t="b">
        <f>IF(B216&gt;0,CHOOSE(MATCH(MONTH(A216-20),{0;3;6;9;12},1),"hiver","printemps","été","automne","hiver"))</f>
        <v>0</v>
      </c>
    </row>
    <row r="217" spans="1:6" x14ac:dyDescent="0.2">
      <c r="A217" s="4"/>
      <c r="B217" s="2"/>
      <c r="C217" s="5" t="b">
        <f t="shared" si="29"/>
        <v>0</v>
      </c>
      <c r="D217" s="5" t="b">
        <f t="shared" si="30"/>
        <v>0</v>
      </c>
      <c r="E217" s="5" t="b">
        <f t="shared" si="31"/>
        <v>0</v>
      </c>
      <c r="F217" s="5" t="b">
        <f>IF(B217&gt;0,CHOOSE(MATCH(MONTH(A217-20),{0;3;6;9;12},1),"hiver","printemps","été","automne","hiver"))</f>
        <v>0</v>
      </c>
    </row>
    <row r="218" spans="1:6" x14ac:dyDescent="0.2">
      <c r="A218" s="4"/>
      <c r="B218" s="2"/>
      <c r="C218" s="5" t="b">
        <f t="shared" si="29"/>
        <v>0</v>
      </c>
      <c r="D218" s="5" t="b">
        <f t="shared" si="30"/>
        <v>0</v>
      </c>
      <c r="E218" s="5" t="b">
        <f t="shared" si="31"/>
        <v>0</v>
      </c>
      <c r="F218" s="5" t="b">
        <f>IF(B218&gt;0,CHOOSE(MATCH(MONTH(A218-20),{0;3;6;9;12},1),"hiver","printemps","été","automne","hiver"))</f>
        <v>0</v>
      </c>
    </row>
    <row r="219" spans="1:6" x14ac:dyDescent="0.2">
      <c r="A219" s="4"/>
      <c r="B219" s="2"/>
      <c r="C219" s="5" t="b">
        <f t="shared" si="29"/>
        <v>0</v>
      </c>
      <c r="D219" s="5" t="b">
        <f t="shared" si="30"/>
        <v>0</v>
      </c>
      <c r="E219" s="5" t="b">
        <f t="shared" si="31"/>
        <v>0</v>
      </c>
      <c r="F219" s="5" t="b">
        <f>IF(B219&gt;0,CHOOSE(MATCH(MONTH(A219-20),{0;3;6;9;12},1),"hiver","printemps","été","automne","hiver"))</f>
        <v>0</v>
      </c>
    </row>
    <row r="220" spans="1:6" x14ac:dyDescent="0.2">
      <c r="A220" s="4"/>
      <c r="B220" s="2"/>
      <c r="C220" s="5" t="b">
        <f t="shared" si="29"/>
        <v>0</v>
      </c>
      <c r="D220" s="5" t="b">
        <f t="shared" si="30"/>
        <v>0</v>
      </c>
      <c r="E220" s="5" t="b">
        <f t="shared" si="31"/>
        <v>0</v>
      </c>
      <c r="F220" s="5" t="b">
        <f>IF(B220&gt;0,CHOOSE(MATCH(MONTH(A220-20),{0;3;6;9;12},1),"hiver","printemps","été","automne","hiver"))</f>
        <v>0</v>
      </c>
    </row>
    <row r="221" spans="1:6" x14ac:dyDescent="0.2">
      <c r="A221" s="4"/>
      <c r="B221" s="2"/>
      <c r="C221" s="5" t="b">
        <f t="shared" si="29"/>
        <v>0</v>
      </c>
      <c r="D221" s="5" t="b">
        <f t="shared" si="30"/>
        <v>0</v>
      </c>
      <c r="E221" s="5" t="b">
        <f t="shared" si="31"/>
        <v>0</v>
      </c>
      <c r="F221" s="5" t="b">
        <f>IF(B221&gt;0,CHOOSE(MATCH(MONTH(A221-20),{0;3;6;9;12},1),"hiver","printemps","été","automne","hiver"))</f>
        <v>0</v>
      </c>
    </row>
    <row r="222" spans="1:6" x14ac:dyDescent="0.2">
      <c r="A222" s="4"/>
      <c r="B222" s="2"/>
      <c r="C222" s="5" t="b">
        <f t="shared" si="29"/>
        <v>0</v>
      </c>
      <c r="D222" s="5" t="b">
        <f t="shared" si="30"/>
        <v>0</v>
      </c>
      <c r="E222" s="5" t="b">
        <f t="shared" si="31"/>
        <v>0</v>
      </c>
      <c r="F222" s="5" t="b">
        <f>IF(B222&gt;0,CHOOSE(MATCH(MONTH(A222-20),{0;3;6;9;12},1),"hiver","printemps","été","automne","hiver"))</f>
        <v>0</v>
      </c>
    </row>
    <row r="223" spans="1:6" x14ac:dyDescent="0.2">
      <c r="A223" s="4"/>
      <c r="B223" s="2"/>
      <c r="C223" s="5" t="b">
        <f t="shared" si="29"/>
        <v>0</v>
      </c>
      <c r="D223" s="5" t="b">
        <f t="shared" si="30"/>
        <v>0</v>
      </c>
      <c r="E223" s="5" t="b">
        <f t="shared" si="31"/>
        <v>0</v>
      </c>
      <c r="F223" s="5" t="b">
        <f>IF(B223&gt;0,CHOOSE(MATCH(MONTH(A223-20),{0;3;6;9;12},1),"hiver","printemps","été","automne","hiver"))</f>
        <v>0</v>
      </c>
    </row>
    <row r="224" spans="1:6" x14ac:dyDescent="0.2">
      <c r="A224" s="4"/>
      <c r="B224" s="2"/>
      <c r="C224" s="5" t="b">
        <f t="shared" si="29"/>
        <v>0</v>
      </c>
      <c r="D224" s="5" t="b">
        <f t="shared" si="30"/>
        <v>0</v>
      </c>
      <c r="E224" s="5" t="b">
        <f t="shared" si="31"/>
        <v>0</v>
      </c>
      <c r="F224" s="5" t="b">
        <f>IF(B224&gt;0,CHOOSE(MATCH(MONTH(A224-20),{0;3;6;9;12},1),"hiver","printemps","été","automne","hiver"))</f>
        <v>0</v>
      </c>
    </row>
    <row r="225" spans="1:6" x14ac:dyDescent="0.2">
      <c r="A225" s="4"/>
      <c r="B225" s="2"/>
      <c r="C225" s="5" t="b">
        <f t="shared" si="29"/>
        <v>0</v>
      </c>
      <c r="D225" s="5" t="b">
        <f t="shared" si="30"/>
        <v>0</v>
      </c>
      <c r="E225" s="5" t="b">
        <f t="shared" si="31"/>
        <v>0</v>
      </c>
      <c r="F225" s="5" t="b">
        <f>IF(B225&gt;0,CHOOSE(MATCH(MONTH(A225-20),{0;3;6;9;12},1),"hiver","printemps","été","automne","hiver"))</f>
        <v>0</v>
      </c>
    </row>
    <row r="226" spans="1:6" x14ac:dyDescent="0.2">
      <c r="A226" s="4"/>
      <c r="B226" s="2"/>
      <c r="C226" s="5" t="b">
        <f t="shared" si="29"/>
        <v>0</v>
      </c>
      <c r="D226" s="5" t="b">
        <f t="shared" si="30"/>
        <v>0</v>
      </c>
      <c r="E226" s="5" t="b">
        <f t="shared" si="31"/>
        <v>0</v>
      </c>
      <c r="F226" s="5" t="b">
        <f>IF(B226&gt;0,CHOOSE(MATCH(MONTH(A226-20),{0;3;6;9;12},1),"hiver","printemps","été","automne","hiver"))</f>
        <v>0</v>
      </c>
    </row>
    <row r="227" spans="1:6" x14ac:dyDescent="0.2">
      <c r="A227" s="4"/>
      <c r="B227" s="2"/>
      <c r="C227" s="5" t="b">
        <f t="shared" si="29"/>
        <v>0</v>
      </c>
      <c r="D227" s="5" t="b">
        <f t="shared" si="30"/>
        <v>0</v>
      </c>
      <c r="E227" s="5" t="b">
        <f t="shared" si="31"/>
        <v>0</v>
      </c>
      <c r="F227" s="5" t="b">
        <f>IF(B227&gt;0,CHOOSE(MATCH(MONTH(A227-20),{0;3;6;9;12},1),"hiver","printemps","été","automne","hiver"))</f>
        <v>0</v>
      </c>
    </row>
    <row r="228" spans="1:6" x14ac:dyDescent="0.2">
      <c r="A228" s="4"/>
      <c r="B228" s="2"/>
      <c r="C228" s="5" t="b">
        <f t="shared" si="29"/>
        <v>0</v>
      </c>
      <c r="D228" s="5" t="b">
        <f t="shared" si="30"/>
        <v>0</v>
      </c>
      <c r="E228" s="5" t="b">
        <f t="shared" si="31"/>
        <v>0</v>
      </c>
      <c r="F228" s="5" t="b">
        <f>IF(B228&gt;0,CHOOSE(MATCH(MONTH(A228-20),{0;3;6;9;12},1),"hiver","printemps","été","automne","hiver"))</f>
        <v>0</v>
      </c>
    </row>
    <row r="229" spans="1:6" x14ac:dyDescent="0.2">
      <c r="A229" s="4"/>
      <c r="B229" s="2"/>
      <c r="C229" s="5" t="b">
        <f t="shared" si="29"/>
        <v>0</v>
      </c>
      <c r="D229" s="5" t="b">
        <f t="shared" si="30"/>
        <v>0</v>
      </c>
      <c r="E229" s="5" t="b">
        <f t="shared" si="31"/>
        <v>0</v>
      </c>
      <c r="F229" s="5" t="b">
        <f>IF(B229&gt;0,CHOOSE(MATCH(MONTH(A229-20),{0;3;6;9;12},1),"hiver","printemps","été","automne","hiver"))</f>
        <v>0</v>
      </c>
    </row>
    <row r="230" spans="1:6" x14ac:dyDescent="0.2">
      <c r="A230" s="4"/>
      <c r="B230" s="2"/>
      <c r="C230" s="5" t="b">
        <f t="shared" si="29"/>
        <v>0</v>
      </c>
      <c r="D230" s="5" t="b">
        <f t="shared" si="30"/>
        <v>0</v>
      </c>
      <c r="E230" s="5" t="b">
        <f t="shared" si="31"/>
        <v>0</v>
      </c>
      <c r="F230" s="5" t="b">
        <f>IF(B230&gt;0,CHOOSE(MATCH(MONTH(A230-20),{0;3;6;9;12},1),"hiver","printemps","été","automne","hiver"))</f>
        <v>0</v>
      </c>
    </row>
    <row r="231" spans="1:6" x14ac:dyDescent="0.2">
      <c r="A231" s="4"/>
      <c r="B231" s="2"/>
      <c r="C231" s="5" t="b">
        <f t="shared" si="29"/>
        <v>0</v>
      </c>
      <c r="D231" s="5" t="b">
        <f t="shared" si="30"/>
        <v>0</v>
      </c>
      <c r="E231" s="5" t="b">
        <f t="shared" si="31"/>
        <v>0</v>
      </c>
      <c r="F231" s="5" t="b">
        <f>IF(B231&gt;0,CHOOSE(MATCH(MONTH(A231-20),{0;3;6;9;12},1),"hiver","printemps","été","automne","hiver"))</f>
        <v>0</v>
      </c>
    </row>
    <row r="232" spans="1:6" x14ac:dyDescent="0.2">
      <c r="A232" s="4"/>
      <c r="B232" s="2"/>
      <c r="C232" s="5" t="b">
        <f t="shared" si="29"/>
        <v>0</v>
      </c>
      <c r="D232" s="5" t="b">
        <f t="shared" si="30"/>
        <v>0</v>
      </c>
      <c r="E232" s="5" t="b">
        <f t="shared" si="31"/>
        <v>0</v>
      </c>
      <c r="F232" s="5" t="b">
        <f>IF(B232&gt;0,CHOOSE(MATCH(MONTH(A232-20),{0;3;6;9;12},1),"hiver","printemps","été","automne","hiver"))</f>
        <v>0</v>
      </c>
    </row>
    <row r="233" spans="1:6" x14ac:dyDescent="0.2">
      <c r="A233" s="4"/>
      <c r="B233" s="2"/>
      <c r="C233" s="5" t="b">
        <f t="shared" si="29"/>
        <v>0</v>
      </c>
      <c r="D233" s="5" t="b">
        <f t="shared" si="30"/>
        <v>0</v>
      </c>
      <c r="E233" s="5" t="b">
        <f t="shared" si="31"/>
        <v>0</v>
      </c>
      <c r="F233" s="5" t="b">
        <f>IF(B233&gt;0,CHOOSE(MATCH(MONTH(A233-20),{0;3;6;9;12},1),"hiver","printemps","été","automne","hiver"))</f>
        <v>0</v>
      </c>
    </row>
    <row r="234" spans="1:6" x14ac:dyDescent="0.2">
      <c r="A234" s="4"/>
      <c r="B234" s="2"/>
      <c r="C234" s="5" t="b">
        <f t="shared" si="29"/>
        <v>0</v>
      </c>
      <c r="D234" s="5" t="b">
        <f t="shared" si="30"/>
        <v>0</v>
      </c>
      <c r="E234" s="5" t="b">
        <f t="shared" si="31"/>
        <v>0</v>
      </c>
      <c r="F234" s="5" t="b">
        <f>IF(B234&gt;0,CHOOSE(MATCH(MONTH(A234-20),{0;3;6;9;12},1),"hiver","printemps","été","automne","hiver"))</f>
        <v>0</v>
      </c>
    </row>
    <row r="235" spans="1:6" x14ac:dyDescent="0.2">
      <c r="A235" s="4"/>
      <c r="B235" s="2"/>
      <c r="C235" s="5" t="b">
        <f t="shared" si="29"/>
        <v>0</v>
      </c>
      <c r="D235" s="5" t="b">
        <f t="shared" si="30"/>
        <v>0</v>
      </c>
      <c r="E235" s="5" t="b">
        <f t="shared" si="31"/>
        <v>0</v>
      </c>
      <c r="F235" s="5" t="b">
        <f>IF(B235&gt;0,CHOOSE(MATCH(MONTH(A235-20),{0;3;6;9;12},1),"hiver","printemps","été","automne","hiver"))</f>
        <v>0</v>
      </c>
    </row>
    <row r="236" spans="1:6" x14ac:dyDescent="0.2">
      <c r="A236" s="4"/>
      <c r="B236" s="2"/>
      <c r="C236" s="5" t="b">
        <f t="shared" si="29"/>
        <v>0</v>
      </c>
      <c r="D236" s="5" t="b">
        <f t="shared" si="30"/>
        <v>0</v>
      </c>
      <c r="E236" s="5" t="b">
        <f t="shared" si="31"/>
        <v>0</v>
      </c>
      <c r="F236" s="5" t="b">
        <f>IF(B236&gt;0,CHOOSE(MATCH(MONTH(A236-20),{0;3;6;9;12},1),"hiver","printemps","été","automne","hiver"))</f>
        <v>0</v>
      </c>
    </row>
    <row r="237" spans="1:6" x14ac:dyDescent="0.2">
      <c r="A237" s="4"/>
      <c r="B237" s="2"/>
      <c r="C237" s="5" t="b">
        <f t="shared" si="29"/>
        <v>0</v>
      </c>
      <c r="D237" s="5" t="b">
        <f t="shared" si="30"/>
        <v>0</v>
      </c>
      <c r="E237" s="5" t="b">
        <f t="shared" si="31"/>
        <v>0</v>
      </c>
      <c r="F237" s="5" t="b">
        <f>IF(B237&gt;0,CHOOSE(MATCH(MONTH(A237-20),{0;3;6;9;12},1),"hiver","printemps","été","automne","hiver"))</f>
        <v>0</v>
      </c>
    </row>
    <row r="238" spans="1:6" x14ac:dyDescent="0.2">
      <c r="A238" s="4"/>
      <c r="B238" s="2"/>
      <c r="C238" s="5" t="b">
        <f t="shared" si="29"/>
        <v>0</v>
      </c>
      <c r="D238" s="5" t="b">
        <f t="shared" si="30"/>
        <v>0</v>
      </c>
      <c r="E238" s="5" t="b">
        <f t="shared" si="31"/>
        <v>0</v>
      </c>
      <c r="F238" s="5" t="b">
        <f>IF(B238&gt;0,CHOOSE(MATCH(MONTH(A238-20),{0;3;6;9;12},1),"hiver","printemps","été","automne","hiver"))</f>
        <v>0</v>
      </c>
    </row>
    <row r="239" spans="1:6" x14ac:dyDescent="0.2">
      <c r="A239" s="4"/>
      <c r="B239" s="2"/>
      <c r="C239" s="5" t="b">
        <f t="shared" si="29"/>
        <v>0</v>
      </c>
      <c r="D239" s="5" t="b">
        <f t="shared" si="30"/>
        <v>0</v>
      </c>
      <c r="E239" s="5" t="b">
        <f t="shared" si="31"/>
        <v>0</v>
      </c>
      <c r="F239" s="5" t="b">
        <f>IF(B239&gt;0,CHOOSE(MATCH(MONTH(A239-20),{0;3;6;9;12},1),"hiver","printemps","été","automne","hiver"))</f>
        <v>0</v>
      </c>
    </row>
    <row r="240" spans="1:6" x14ac:dyDescent="0.2">
      <c r="A240" s="4"/>
      <c r="B240" s="2"/>
      <c r="C240" s="5" t="b">
        <f t="shared" si="29"/>
        <v>0</v>
      </c>
      <c r="D240" s="5" t="b">
        <f t="shared" si="30"/>
        <v>0</v>
      </c>
      <c r="E240" s="5" t="b">
        <f t="shared" si="31"/>
        <v>0</v>
      </c>
      <c r="F240" s="5" t="b">
        <f>IF(B240&gt;0,CHOOSE(MATCH(MONTH(A240-20),{0;3;6;9;12},1),"hiver","printemps","été","automne","hiver"))</f>
        <v>0</v>
      </c>
    </row>
    <row r="241" spans="1:6" x14ac:dyDescent="0.2">
      <c r="A241" s="4"/>
      <c r="B241" s="2"/>
      <c r="C241" s="5" t="b">
        <f t="shared" si="29"/>
        <v>0</v>
      </c>
      <c r="D241" s="5" t="b">
        <f t="shared" si="30"/>
        <v>0</v>
      </c>
      <c r="E241" s="5" t="b">
        <f t="shared" si="31"/>
        <v>0</v>
      </c>
      <c r="F241" s="5" t="b">
        <f>IF(B241&gt;0,CHOOSE(MATCH(MONTH(A241-20),{0;3;6;9;12},1),"hiver","printemps","été","automne","hiver"))</f>
        <v>0</v>
      </c>
    </row>
    <row r="242" spans="1:6" x14ac:dyDescent="0.2">
      <c r="A242" s="4"/>
      <c r="B242" s="2"/>
      <c r="C242" s="5" t="b">
        <f t="shared" si="29"/>
        <v>0</v>
      </c>
      <c r="D242" s="5" t="b">
        <f t="shared" si="30"/>
        <v>0</v>
      </c>
      <c r="E242" s="5" t="b">
        <f t="shared" si="31"/>
        <v>0</v>
      </c>
      <c r="F242" s="5" t="b">
        <f>IF(B242&gt;0,CHOOSE(MATCH(MONTH(A242-20),{0;3;6;9;12},1),"hiver","printemps","été","automne","hiver"))</f>
        <v>0</v>
      </c>
    </row>
    <row r="243" spans="1:6" x14ac:dyDescent="0.2">
      <c r="A243" s="4"/>
      <c r="B243" s="2"/>
      <c r="C243" s="5" t="b">
        <f t="shared" si="29"/>
        <v>0</v>
      </c>
      <c r="D243" s="5" t="b">
        <f t="shared" si="30"/>
        <v>0</v>
      </c>
      <c r="E243" s="5" t="b">
        <f t="shared" si="31"/>
        <v>0</v>
      </c>
      <c r="F243" s="5" t="b">
        <f>IF(B243&gt;0,CHOOSE(MATCH(MONTH(A243-20),{0;3;6;9;12},1),"hiver","printemps","été","automne","hiver"))</f>
        <v>0</v>
      </c>
    </row>
    <row r="244" spans="1:6" x14ac:dyDescent="0.2">
      <c r="A244" s="4"/>
      <c r="B244" s="2"/>
      <c r="C244" s="5" t="b">
        <f t="shared" si="29"/>
        <v>0</v>
      </c>
      <c r="D244" s="5" t="b">
        <f t="shared" si="30"/>
        <v>0</v>
      </c>
      <c r="E244" s="5" t="b">
        <f t="shared" si="31"/>
        <v>0</v>
      </c>
      <c r="F244" s="5" t="b">
        <f>IF(B244&gt;0,CHOOSE(MATCH(MONTH(A244-20),{0;3;6;9;12},1),"hiver","printemps","été","automne","hiver"))</f>
        <v>0</v>
      </c>
    </row>
    <row r="245" spans="1:6" x14ac:dyDescent="0.2">
      <c r="A245" s="4"/>
      <c r="B245" s="2"/>
      <c r="C245" s="5" t="b">
        <f t="shared" si="29"/>
        <v>0</v>
      </c>
      <c r="D245" s="5" t="b">
        <f t="shared" si="30"/>
        <v>0</v>
      </c>
      <c r="E245" s="5" t="b">
        <f t="shared" si="31"/>
        <v>0</v>
      </c>
      <c r="F245" s="5" t="b">
        <f>IF(B245&gt;0,CHOOSE(MATCH(MONTH(A245-20),{0;3;6;9;12},1),"hiver","printemps","été","automne","hiver"))</f>
        <v>0</v>
      </c>
    </row>
    <row r="246" spans="1:6" x14ac:dyDescent="0.2">
      <c r="A246" s="4"/>
      <c r="B246" s="2"/>
      <c r="C246" s="5" t="b">
        <f t="shared" si="29"/>
        <v>0</v>
      </c>
      <c r="D246" s="5" t="b">
        <f t="shared" si="30"/>
        <v>0</v>
      </c>
      <c r="E246" s="5" t="b">
        <f t="shared" si="31"/>
        <v>0</v>
      </c>
      <c r="F246" s="5" t="b">
        <f>IF(B246&gt;0,CHOOSE(MATCH(MONTH(A246-20),{0;3;6;9;12},1),"hiver","printemps","été","automne","hiver"))</f>
        <v>0</v>
      </c>
    </row>
    <row r="247" spans="1:6" x14ac:dyDescent="0.2">
      <c r="A247" s="4"/>
      <c r="B247" s="2"/>
      <c r="C247" s="5" t="b">
        <f t="shared" si="29"/>
        <v>0</v>
      </c>
      <c r="D247" s="5" t="b">
        <f t="shared" si="30"/>
        <v>0</v>
      </c>
      <c r="E247" s="5" t="b">
        <f t="shared" si="31"/>
        <v>0</v>
      </c>
      <c r="F247" s="5" t="b">
        <f>IF(B247&gt;0,CHOOSE(MATCH(MONTH(A247-20),{0;3;6;9;12},1),"hiver","printemps","été","automne","hiver"))</f>
        <v>0</v>
      </c>
    </row>
    <row r="248" spans="1:6" x14ac:dyDescent="0.2">
      <c r="A248" s="4"/>
      <c r="B248" s="2"/>
      <c r="C248" s="5" t="b">
        <f t="shared" si="29"/>
        <v>0</v>
      </c>
      <c r="D248" s="5" t="b">
        <f t="shared" si="30"/>
        <v>0</v>
      </c>
      <c r="E248" s="5" t="b">
        <f t="shared" si="31"/>
        <v>0</v>
      </c>
      <c r="F248" s="5" t="b">
        <f>IF(B248&gt;0,CHOOSE(MATCH(MONTH(A248-20),{0;3;6;9;12},1),"hiver","printemps","été","automne","hiver"))</f>
        <v>0</v>
      </c>
    </row>
    <row r="249" spans="1:6" x14ac:dyDescent="0.2">
      <c r="A249" s="4"/>
      <c r="B249" s="2"/>
      <c r="C249" s="5" t="b">
        <f t="shared" si="29"/>
        <v>0</v>
      </c>
      <c r="D249" s="5" t="b">
        <f t="shared" si="30"/>
        <v>0</v>
      </c>
      <c r="E249" s="5" t="b">
        <f t="shared" si="31"/>
        <v>0</v>
      </c>
      <c r="F249" s="5" t="b">
        <f>IF(B249&gt;0,CHOOSE(MATCH(MONTH(A249-20),{0;3;6;9;12},1),"hiver","printemps","été","automne","hiver"))</f>
        <v>0</v>
      </c>
    </row>
    <row r="250" spans="1:6" x14ac:dyDescent="0.2">
      <c r="A250" s="4"/>
      <c r="B250" s="2"/>
      <c r="C250" s="5" t="b">
        <f t="shared" si="29"/>
        <v>0</v>
      </c>
      <c r="D250" s="5" t="b">
        <f t="shared" si="30"/>
        <v>0</v>
      </c>
      <c r="E250" s="5" t="b">
        <f t="shared" si="31"/>
        <v>0</v>
      </c>
      <c r="F250" s="5" t="b">
        <f>IF(B250&gt;0,CHOOSE(MATCH(MONTH(A250-20),{0;3;6;9;12},1),"hiver","printemps","été","automne","hiver"))</f>
        <v>0</v>
      </c>
    </row>
    <row r="251" spans="1:6" x14ac:dyDescent="0.2">
      <c r="A251" s="4"/>
      <c r="B251" s="2"/>
      <c r="C251" s="5" t="b">
        <f t="shared" si="29"/>
        <v>0</v>
      </c>
      <c r="D251" s="5" t="b">
        <f t="shared" si="30"/>
        <v>0</v>
      </c>
      <c r="E251" s="5" t="b">
        <f t="shared" si="31"/>
        <v>0</v>
      </c>
      <c r="F251" s="5" t="b">
        <f>IF(B251&gt;0,CHOOSE(MATCH(MONTH(A251-20),{0;3;6;9;12},1),"hiver","printemps","été","automne","hiver"))</f>
        <v>0</v>
      </c>
    </row>
    <row r="252" spans="1:6" x14ac:dyDescent="0.2">
      <c r="A252" s="4"/>
      <c r="B252" s="2"/>
      <c r="C252" s="5" t="b">
        <f t="shared" si="29"/>
        <v>0</v>
      </c>
      <c r="D252" s="5" t="b">
        <f t="shared" si="30"/>
        <v>0</v>
      </c>
      <c r="E252" s="5" t="b">
        <f t="shared" si="31"/>
        <v>0</v>
      </c>
      <c r="F252" s="5" t="b">
        <f>IF(B252&gt;0,CHOOSE(MATCH(MONTH(A252-20),{0;3;6;9;12},1),"hiver","printemps","été","automne","hiver"))</f>
        <v>0</v>
      </c>
    </row>
    <row r="253" spans="1:6" x14ac:dyDescent="0.2">
      <c r="A253" s="4"/>
      <c r="B253" s="2"/>
      <c r="C253" s="5" t="b">
        <f t="shared" si="29"/>
        <v>0</v>
      </c>
      <c r="D253" s="5" t="b">
        <f t="shared" si="30"/>
        <v>0</v>
      </c>
      <c r="E253" s="5" t="b">
        <f t="shared" si="31"/>
        <v>0</v>
      </c>
      <c r="F253" s="5" t="b">
        <f>IF(B253&gt;0,CHOOSE(MATCH(MONTH(A253-20),{0;3;6;9;12},1),"hiver","printemps","été","automne","hiver"))</f>
        <v>0</v>
      </c>
    </row>
    <row r="254" spans="1:6" x14ac:dyDescent="0.2">
      <c r="A254" s="4"/>
      <c r="B254" s="2"/>
      <c r="C254" s="5" t="b">
        <f t="shared" si="29"/>
        <v>0</v>
      </c>
      <c r="D254" s="5" t="b">
        <f t="shared" si="30"/>
        <v>0</v>
      </c>
      <c r="E254" s="5" t="b">
        <f t="shared" si="31"/>
        <v>0</v>
      </c>
      <c r="F254" s="5" t="b">
        <f>IF(B254&gt;0,CHOOSE(MATCH(MONTH(A254-20),{0;3;6;9;12},1),"hiver","printemps","été","automne","hiver"))</f>
        <v>0</v>
      </c>
    </row>
    <row r="255" spans="1:6" x14ac:dyDescent="0.2">
      <c r="A255" s="4"/>
      <c r="B255" s="2"/>
      <c r="C255" s="5" t="b">
        <f t="shared" si="29"/>
        <v>0</v>
      </c>
      <c r="D255" s="5" t="b">
        <f t="shared" si="30"/>
        <v>0</v>
      </c>
      <c r="E255" s="5" t="b">
        <f t="shared" si="31"/>
        <v>0</v>
      </c>
      <c r="F255" s="5" t="b">
        <f>IF(B255&gt;0,CHOOSE(MATCH(MONTH(A255-20),{0;3;6;9;12},1),"hiver","printemps","été","automne","hiver"))</f>
        <v>0</v>
      </c>
    </row>
    <row r="256" spans="1:6" x14ac:dyDescent="0.2">
      <c r="A256" s="4"/>
      <c r="B256" s="2"/>
      <c r="C256" s="5" t="b">
        <f t="shared" si="29"/>
        <v>0</v>
      </c>
      <c r="D256" s="5" t="b">
        <f t="shared" si="30"/>
        <v>0</v>
      </c>
      <c r="E256" s="5" t="b">
        <f t="shared" si="31"/>
        <v>0</v>
      </c>
      <c r="F256" s="5" t="b">
        <f>IF(B256&gt;0,CHOOSE(MATCH(MONTH(A256-20),{0;3;6;9;12},1),"hiver","printemps","été","automne","hiver"))</f>
        <v>0</v>
      </c>
    </row>
    <row r="257" spans="1:6" x14ac:dyDescent="0.2">
      <c r="A257" s="4"/>
      <c r="B257" s="2"/>
      <c r="C257" s="5" t="b">
        <f t="shared" si="29"/>
        <v>0</v>
      </c>
      <c r="D257" s="5" t="b">
        <f t="shared" si="30"/>
        <v>0</v>
      </c>
      <c r="E257" s="5" t="b">
        <f t="shared" si="31"/>
        <v>0</v>
      </c>
      <c r="F257" s="5" t="b">
        <f>IF(B257&gt;0,CHOOSE(MATCH(MONTH(A257-20),{0;3;6;9;12},1),"hiver","printemps","été","automne","hiver"))</f>
        <v>0</v>
      </c>
    </row>
    <row r="258" spans="1:6" x14ac:dyDescent="0.2">
      <c r="A258" s="4"/>
      <c r="B258" s="2"/>
      <c r="C258" s="5" t="b">
        <f t="shared" si="29"/>
        <v>0</v>
      </c>
      <c r="D258" s="5" t="b">
        <f t="shared" si="30"/>
        <v>0</v>
      </c>
      <c r="E258" s="5" t="b">
        <f t="shared" si="31"/>
        <v>0</v>
      </c>
      <c r="F258" s="5" t="b">
        <f>IF(B258&gt;0,CHOOSE(MATCH(MONTH(A258-20),{0;3;6;9;12},1),"hiver","printemps","été","automne","hiver"))</f>
        <v>0</v>
      </c>
    </row>
    <row r="259" spans="1:6" x14ac:dyDescent="0.2">
      <c r="A259" s="4"/>
      <c r="B259" s="2"/>
      <c r="C259" s="5" t="b">
        <f t="shared" si="29"/>
        <v>0</v>
      </c>
      <c r="D259" s="5" t="b">
        <f t="shared" si="30"/>
        <v>0</v>
      </c>
      <c r="E259" s="5" t="b">
        <f t="shared" si="31"/>
        <v>0</v>
      </c>
      <c r="F259" s="5" t="b">
        <f>IF(B259&gt;0,CHOOSE(MATCH(MONTH(A259-20),{0;3;6;9;12},1),"hiver","printemps","été","automne","hiver"))</f>
        <v>0</v>
      </c>
    </row>
    <row r="260" spans="1:6" x14ac:dyDescent="0.2">
      <c r="A260" s="4"/>
      <c r="B260" s="2"/>
      <c r="C260" s="5" t="b">
        <f t="shared" ref="C260:C323" si="32">IF(B260&gt;0,_xlfn.ISOWEEKNUM(A260))</f>
        <v>0</v>
      </c>
      <c r="D260" s="5" t="b">
        <f t="shared" ref="D260:D323" si="33">IF(B260&gt;0,MONTH(A260))</f>
        <v>0</v>
      </c>
      <c r="E260" s="5" t="b">
        <f t="shared" ref="E260:E323" si="34">IF(B260&gt;0,WEEKDAY(A260,2))</f>
        <v>0</v>
      </c>
      <c r="F260" s="5" t="b">
        <f>IF(B260&gt;0,CHOOSE(MATCH(MONTH(A260-20),{0;3;6;9;12},1),"hiver","printemps","été","automne","hiver"))</f>
        <v>0</v>
      </c>
    </row>
    <row r="261" spans="1:6" x14ac:dyDescent="0.2">
      <c r="A261" s="4"/>
      <c r="B261" s="2"/>
      <c r="C261" s="5" t="b">
        <f t="shared" si="32"/>
        <v>0</v>
      </c>
      <c r="D261" s="5" t="b">
        <f t="shared" si="33"/>
        <v>0</v>
      </c>
      <c r="E261" s="5" t="b">
        <f t="shared" si="34"/>
        <v>0</v>
      </c>
      <c r="F261" s="5" t="b">
        <f>IF(B261&gt;0,CHOOSE(MATCH(MONTH(A261-20),{0;3;6;9;12},1),"hiver","printemps","été","automne","hiver"))</f>
        <v>0</v>
      </c>
    </row>
    <row r="262" spans="1:6" x14ac:dyDescent="0.2">
      <c r="A262" s="4"/>
      <c r="B262" s="2"/>
      <c r="C262" s="5" t="b">
        <f t="shared" si="32"/>
        <v>0</v>
      </c>
      <c r="D262" s="5" t="b">
        <f t="shared" si="33"/>
        <v>0</v>
      </c>
      <c r="E262" s="5" t="b">
        <f t="shared" si="34"/>
        <v>0</v>
      </c>
      <c r="F262" s="5" t="b">
        <f>IF(B262&gt;0,CHOOSE(MATCH(MONTH(A262-20),{0;3;6;9;12},1),"hiver","printemps","été","automne","hiver"))</f>
        <v>0</v>
      </c>
    </row>
    <row r="263" spans="1:6" x14ac:dyDescent="0.2">
      <c r="A263" s="4"/>
      <c r="B263" s="2"/>
      <c r="C263" s="5" t="b">
        <f t="shared" si="32"/>
        <v>0</v>
      </c>
      <c r="D263" s="5" t="b">
        <f t="shared" si="33"/>
        <v>0</v>
      </c>
      <c r="E263" s="5" t="b">
        <f t="shared" si="34"/>
        <v>0</v>
      </c>
      <c r="F263" s="5" t="b">
        <f>IF(B263&gt;0,CHOOSE(MATCH(MONTH(A263-20),{0;3;6;9;12},1),"hiver","printemps","été","automne","hiver"))</f>
        <v>0</v>
      </c>
    </row>
    <row r="264" spans="1:6" x14ac:dyDescent="0.2">
      <c r="A264" s="4"/>
      <c r="B264" s="2"/>
      <c r="C264" s="5" t="b">
        <f t="shared" si="32"/>
        <v>0</v>
      </c>
      <c r="D264" s="5" t="b">
        <f t="shared" si="33"/>
        <v>0</v>
      </c>
      <c r="E264" s="5" t="b">
        <f t="shared" si="34"/>
        <v>0</v>
      </c>
      <c r="F264" s="5" t="b">
        <f>IF(B264&gt;0,CHOOSE(MATCH(MONTH(A264-20),{0;3;6;9;12},1),"hiver","printemps","été","automne","hiver"))</f>
        <v>0</v>
      </c>
    </row>
    <row r="265" spans="1:6" x14ac:dyDescent="0.2">
      <c r="A265" s="4"/>
      <c r="B265" s="2"/>
      <c r="C265" s="5" t="b">
        <f t="shared" si="32"/>
        <v>0</v>
      </c>
      <c r="D265" s="5" t="b">
        <f t="shared" si="33"/>
        <v>0</v>
      </c>
      <c r="E265" s="5" t="b">
        <f t="shared" si="34"/>
        <v>0</v>
      </c>
      <c r="F265" s="5" t="b">
        <f>IF(B265&gt;0,CHOOSE(MATCH(MONTH(A265-20),{0;3;6;9;12},1),"hiver","printemps","été","automne","hiver"))</f>
        <v>0</v>
      </c>
    </row>
    <row r="266" spans="1:6" x14ac:dyDescent="0.2">
      <c r="A266" s="4"/>
      <c r="B266" s="2"/>
      <c r="C266" s="5" t="b">
        <f t="shared" si="32"/>
        <v>0</v>
      </c>
      <c r="D266" s="5" t="b">
        <f t="shared" si="33"/>
        <v>0</v>
      </c>
      <c r="E266" s="5" t="b">
        <f t="shared" si="34"/>
        <v>0</v>
      </c>
      <c r="F266" s="5" t="b">
        <f>IF(B266&gt;0,CHOOSE(MATCH(MONTH(A266-20),{0;3;6;9;12},1),"hiver","printemps","été","automne","hiver"))</f>
        <v>0</v>
      </c>
    </row>
    <row r="267" spans="1:6" x14ac:dyDescent="0.2">
      <c r="A267" s="4"/>
      <c r="B267" s="2"/>
      <c r="C267" s="5" t="b">
        <f t="shared" si="32"/>
        <v>0</v>
      </c>
      <c r="D267" s="5" t="b">
        <f t="shared" si="33"/>
        <v>0</v>
      </c>
      <c r="E267" s="5" t="b">
        <f t="shared" si="34"/>
        <v>0</v>
      </c>
      <c r="F267" s="5" t="b">
        <f>IF(B267&gt;0,CHOOSE(MATCH(MONTH(A267-20),{0;3;6;9;12},1),"hiver","printemps","été","automne","hiver"))</f>
        <v>0</v>
      </c>
    </row>
    <row r="268" spans="1:6" x14ac:dyDescent="0.2">
      <c r="A268" s="4"/>
      <c r="B268" s="2"/>
      <c r="C268" s="5" t="b">
        <f t="shared" si="32"/>
        <v>0</v>
      </c>
      <c r="D268" s="5" t="b">
        <f t="shared" si="33"/>
        <v>0</v>
      </c>
      <c r="E268" s="5" t="b">
        <f t="shared" si="34"/>
        <v>0</v>
      </c>
      <c r="F268" s="5" t="b">
        <f>IF(B268&gt;0,CHOOSE(MATCH(MONTH(A268-20),{0;3;6;9;12},1),"hiver","printemps","été","automne","hiver"))</f>
        <v>0</v>
      </c>
    </row>
    <row r="269" spans="1:6" x14ac:dyDescent="0.2">
      <c r="A269" s="4"/>
      <c r="B269" s="2"/>
      <c r="C269" s="5" t="b">
        <f t="shared" si="32"/>
        <v>0</v>
      </c>
      <c r="D269" s="5" t="b">
        <f t="shared" si="33"/>
        <v>0</v>
      </c>
      <c r="E269" s="5" t="b">
        <f t="shared" si="34"/>
        <v>0</v>
      </c>
      <c r="F269" s="5" t="b">
        <f>IF(B269&gt;0,CHOOSE(MATCH(MONTH(A269-20),{0;3;6;9;12},1),"hiver","printemps","été","automne","hiver"))</f>
        <v>0</v>
      </c>
    </row>
    <row r="270" spans="1:6" x14ac:dyDescent="0.2">
      <c r="A270" s="4"/>
      <c r="B270" s="2"/>
      <c r="C270" s="5" t="b">
        <f t="shared" si="32"/>
        <v>0</v>
      </c>
      <c r="D270" s="5" t="b">
        <f t="shared" si="33"/>
        <v>0</v>
      </c>
      <c r="E270" s="5" t="b">
        <f t="shared" si="34"/>
        <v>0</v>
      </c>
      <c r="F270" s="5" t="b">
        <f>IF(B270&gt;0,CHOOSE(MATCH(MONTH(A270-20),{0;3;6;9;12},1),"hiver","printemps","été","automne","hiver"))</f>
        <v>0</v>
      </c>
    </row>
    <row r="271" spans="1:6" x14ac:dyDescent="0.2">
      <c r="A271" s="4"/>
      <c r="B271" s="2"/>
      <c r="C271" s="5" t="b">
        <f t="shared" si="32"/>
        <v>0</v>
      </c>
      <c r="D271" s="5" t="b">
        <f t="shared" si="33"/>
        <v>0</v>
      </c>
      <c r="E271" s="5" t="b">
        <f t="shared" si="34"/>
        <v>0</v>
      </c>
      <c r="F271" s="5" t="b">
        <f>IF(B271&gt;0,CHOOSE(MATCH(MONTH(A271-20),{0;3;6;9;12},1),"hiver","printemps","été","automne","hiver"))</f>
        <v>0</v>
      </c>
    </row>
    <row r="272" spans="1:6" x14ac:dyDescent="0.2">
      <c r="A272" s="4"/>
      <c r="B272" s="2"/>
      <c r="C272" s="5" t="b">
        <f t="shared" si="32"/>
        <v>0</v>
      </c>
      <c r="D272" s="5" t="b">
        <f t="shared" si="33"/>
        <v>0</v>
      </c>
      <c r="E272" s="5" t="b">
        <f t="shared" si="34"/>
        <v>0</v>
      </c>
      <c r="F272" s="5" t="b">
        <f>IF(B272&gt;0,CHOOSE(MATCH(MONTH(A272-20),{0;3;6;9;12},1),"hiver","printemps","été","automne","hiver"))</f>
        <v>0</v>
      </c>
    </row>
    <row r="273" spans="1:6" x14ac:dyDescent="0.2">
      <c r="A273" s="4"/>
      <c r="B273" s="2"/>
      <c r="C273" s="5" t="b">
        <f t="shared" si="32"/>
        <v>0</v>
      </c>
      <c r="D273" s="5" t="b">
        <f t="shared" si="33"/>
        <v>0</v>
      </c>
      <c r="E273" s="5" t="b">
        <f t="shared" si="34"/>
        <v>0</v>
      </c>
      <c r="F273" s="5" t="b">
        <f>IF(B273&gt;0,CHOOSE(MATCH(MONTH(A273-20),{0;3;6;9;12},1),"hiver","printemps","été","automne","hiver"))</f>
        <v>0</v>
      </c>
    </row>
    <row r="274" spans="1:6" x14ac:dyDescent="0.2">
      <c r="A274" s="4"/>
      <c r="B274" s="2"/>
      <c r="C274" s="5" t="b">
        <f t="shared" si="32"/>
        <v>0</v>
      </c>
      <c r="D274" s="5" t="b">
        <f t="shared" si="33"/>
        <v>0</v>
      </c>
      <c r="E274" s="5" t="b">
        <f t="shared" si="34"/>
        <v>0</v>
      </c>
      <c r="F274" s="5" t="b">
        <f>IF(B274&gt;0,CHOOSE(MATCH(MONTH(A274-20),{0;3;6;9;12},1),"hiver","printemps","été","automne","hiver"))</f>
        <v>0</v>
      </c>
    </row>
    <row r="275" spans="1:6" x14ac:dyDescent="0.2">
      <c r="A275" s="4"/>
      <c r="B275" s="2"/>
      <c r="C275" s="5" t="b">
        <f t="shared" si="32"/>
        <v>0</v>
      </c>
      <c r="D275" s="5" t="b">
        <f t="shared" si="33"/>
        <v>0</v>
      </c>
      <c r="E275" s="5" t="b">
        <f t="shared" si="34"/>
        <v>0</v>
      </c>
      <c r="F275" s="5" t="b">
        <f>IF(B275&gt;0,CHOOSE(MATCH(MONTH(A275-20),{0;3;6;9;12},1),"hiver","printemps","été","automne","hiver"))</f>
        <v>0</v>
      </c>
    </row>
    <row r="276" spans="1:6" x14ac:dyDescent="0.2">
      <c r="A276" s="4"/>
      <c r="B276" s="2"/>
      <c r="C276" s="5" t="b">
        <f t="shared" si="32"/>
        <v>0</v>
      </c>
      <c r="D276" s="5" t="b">
        <f t="shared" si="33"/>
        <v>0</v>
      </c>
      <c r="E276" s="5" t="b">
        <f t="shared" si="34"/>
        <v>0</v>
      </c>
      <c r="F276" s="5" t="b">
        <f>IF(B276&gt;0,CHOOSE(MATCH(MONTH(A276-20),{0;3;6;9;12},1),"hiver","printemps","été","automne","hiver"))</f>
        <v>0</v>
      </c>
    </row>
    <row r="277" spans="1:6" x14ac:dyDescent="0.2">
      <c r="A277" s="4"/>
      <c r="B277" s="2"/>
      <c r="C277" s="5" t="b">
        <f t="shared" si="32"/>
        <v>0</v>
      </c>
      <c r="D277" s="5" t="b">
        <f t="shared" si="33"/>
        <v>0</v>
      </c>
      <c r="E277" s="5" t="b">
        <f t="shared" si="34"/>
        <v>0</v>
      </c>
      <c r="F277" s="5" t="b">
        <f>IF(B277&gt;0,CHOOSE(MATCH(MONTH(A277-20),{0;3;6;9;12},1),"hiver","printemps","été","automne","hiver"))</f>
        <v>0</v>
      </c>
    </row>
    <row r="278" spans="1:6" x14ac:dyDescent="0.2">
      <c r="A278" s="4"/>
      <c r="B278" s="2"/>
      <c r="C278" s="5" t="b">
        <f t="shared" si="32"/>
        <v>0</v>
      </c>
      <c r="D278" s="5" t="b">
        <f t="shared" si="33"/>
        <v>0</v>
      </c>
      <c r="E278" s="5" t="b">
        <f t="shared" si="34"/>
        <v>0</v>
      </c>
      <c r="F278" s="5" t="b">
        <f>IF(B278&gt;0,CHOOSE(MATCH(MONTH(A278-20),{0;3;6;9;12},1),"hiver","printemps","été","automne","hiver"))</f>
        <v>0</v>
      </c>
    </row>
    <row r="279" spans="1:6" x14ac:dyDescent="0.2">
      <c r="A279" s="4"/>
      <c r="B279" s="2"/>
      <c r="C279" s="5" t="b">
        <f t="shared" si="32"/>
        <v>0</v>
      </c>
      <c r="D279" s="5" t="b">
        <f t="shared" si="33"/>
        <v>0</v>
      </c>
      <c r="E279" s="5" t="b">
        <f t="shared" si="34"/>
        <v>0</v>
      </c>
      <c r="F279" s="5" t="b">
        <f>IF(B279&gt;0,CHOOSE(MATCH(MONTH(A279-20),{0;3;6;9;12},1),"hiver","printemps","été","automne","hiver"))</f>
        <v>0</v>
      </c>
    </row>
    <row r="280" spans="1:6" x14ac:dyDescent="0.2">
      <c r="A280" s="4"/>
      <c r="B280" s="2"/>
      <c r="C280" s="5" t="b">
        <f t="shared" si="32"/>
        <v>0</v>
      </c>
      <c r="D280" s="5" t="b">
        <f t="shared" si="33"/>
        <v>0</v>
      </c>
      <c r="E280" s="5" t="b">
        <f t="shared" si="34"/>
        <v>0</v>
      </c>
      <c r="F280" s="5" t="b">
        <f>IF(B280&gt;0,CHOOSE(MATCH(MONTH(A280-20),{0;3;6;9;12},1),"hiver","printemps","été","automne","hiver"))</f>
        <v>0</v>
      </c>
    </row>
    <row r="281" spans="1:6" x14ac:dyDescent="0.2">
      <c r="A281" s="4"/>
      <c r="B281" s="2"/>
      <c r="C281" s="5" t="b">
        <f t="shared" si="32"/>
        <v>0</v>
      </c>
      <c r="D281" s="5" t="b">
        <f t="shared" si="33"/>
        <v>0</v>
      </c>
      <c r="E281" s="5" t="b">
        <f t="shared" si="34"/>
        <v>0</v>
      </c>
      <c r="F281" s="5" t="b">
        <f>IF(B281&gt;0,CHOOSE(MATCH(MONTH(A281-20),{0;3;6;9;12},1),"hiver","printemps","été","automne","hiver"))</f>
        <v>0</v>
      </c>
    </row>
    <row r="282" spans="1:6" x14ac:dyDescent="0.2">
      <c r="A282" s="4"/>
      <c r="B282" s="2"/>
      <c r="C282" s="5" t="b">
        <f t="shared" si="32"/>
        <v>0</v>
      </c>
      <c r="D282" s="5" t="b">
        <f t="shared" si="33"/>
        <v>0</v>
      </c>
      <c r="E282" s="5" t="b">
        <f t="shared" si="34"/>
        <v>0</v>
      </c>
      <c r="F282" s="5" t="b">
        <f>IF(B282&gt;0,CHOOSE(MATCH(MONTH(A282-20),{0;3;6;9;12},1),"hiver","printemps","été","automne","hiver"))</f>
        <v>0</v>
      </c>
    </row>
    <row r="283" spans="1:6" x14ac:dyDescent="0.2">
      <c r="A283" s="4"/>
      <c r="B283" s="2"/>
      <c r="C283" s="5" t="b">
        <f t="shared" si="32"/>
        <v>0</v>
      </c>
      <c r="D283" s="5" t="b">
        <f t="shared" si="33"/>
        <v>0</v>
      </c>
      <c r="E283" s="5" t="b">
        <f t="shared" si="34"/>
        <v>0</v>
      </c>
      <c r="F283" s="5" t="b">
        <f>IF(B283&gt;0,CHOOSE(MATCH(MONTH(A283-20),{0;3;6;9;12},1),"hiver","printemps","été","automne","hiver"))</f>
        <v>0</v>
      </c>
    </row>
    <row r="284" spans="1:6" x14ac:dyDescent="0.2">
      <c r="A284" s="4"/>
      <c r="B284" s="2"/>
      <c r="C284" s="5" t="b">
        <f t="shared" si="32"/>
        <v>0</v>
      </c>
      <c r="D284" s="5" t="b">
        <f t="shared" si="33"/>
        <v>0</v>
      </c>
      <c r="E284" s="5" t="b">
        <f t="shared" si="34"/>
        <v>0</v>
      </c>
      <c r="F284" s="5" t="b">
        <f>IF(B284&gt;0,CHOOSE(MATCH(MONTH(A284-20),{0;3;6;9;12},1),"hiver","printemps","été","automne","hiver"))</f>
        <v>0</v>
      </c>
    </row>
    <row r="285" spans="1:6" x14ac:dyDescent="0.2">
      <c r="A285" s="4"/>
      <c r="B285" s="2"/>
      <c r="C285" s="5" t="b">
        <f t="shared" si="32"/>
        <v>0</v>
      </c>
      <c r="D285" s="5" t="b">
        <f t="shared" si="33"/>
        <v>0</v>
      </c>
      <c r="E285" s="5" t="b">
        <f t="shared" si="34"/>
        <v>0</v>
      </c>
      <c r="F285" s="5" t="b">
        <f>IF(B285&gt;0,CHOOSE(MATCH(MONTH(A285-20),{0;3;6;9;12},1),"hiver","printemps","été","automne","hiver"))</f>
        <v>0</v>
      </c>
    </row>
    <row r="286" spans="1:6" x14ac:dyDescent="0.2">
      <c r="A286" s="4"/>
      <c r="B286" s="2"/>
      <c r="C286" s="5" t="b">
        <f t="shared" si="32"/>
        <v>0</v>
      </c>
      <c r="D286" s="5" t="b">
        <f t="shared" si="33"/>
        <v>0</v>
      </c>
      <c r="E286" s="5" t="b">
        <f t="shared" si="34"/>
        <v>0</v>
      </c>
      <c r="F286" s="5" t="b">
        <f>IF(B286&gt;0,CHOOSE(MATCH(MONTH(A286-20),{0;3;6;9;12},1),"hiver","printemps","été","automne","hiver"))</f>
        <v>0</v>
      </c>
    </row>
    <row r="287" spans="1:6" x14ac:dyDescent="0.2">
      <c r="A287" s="4"/>
      <c r="B287" s="2"/>
      <c r="C287" s="5" t="b">
        <f t="shared" si="32"/>
        <v>0</v>
      </c>
      <c r="D287" s="5" t="b">
        <f t="shared" si="33"/>
        <v>0</v>
      </c>
      <c r="E287" s="5" t="b">
        <f t="shared" si="34"/>
        <v>0</v>
      </c>
      <c r="F287" s="5" t="b">
        <f>IF(B287&gt;0,CHOOSE(MATCH(MONTH(A287-20),{0;3;6;9;12},1),"hiver","printemps","été","automne","hiver"))</f>
        <v>0</v>
      </c>
    </row>
    <row r="288" spans="1:6" x14ac:dyDescent="0.2">
      <c r="A288" s="4"/>
      <c r="B288" s="2"/>
      <c r="C288" s="5" t="b">
        <f t="shared" si="32"/>
        <v>0</v>
      </c>
      <c r="D288" s="5" t="b">
        <f t="shared" si="33"/>
        <v>0</v>
      </c>
      <c r="E288" s="5" t="b">
        <f t="shared" si="34"/>
        <v>0</v>
      </c>
      <c r="F288" s="5" t="b">
        <f>IF(B288&gt;0,CHOOSE(MATCH(MONTH(A288-20),{0;3;6;9;12},1),"hiver","printemps","été","automne","hiver"))</f>
        <v>0</v>
      </c>
    </row>
    <row r="289" spans="1:6" x14ac:dyDescent="0.2">
      <c r="A289" s="4"/>
      <c r="B289" s="2"/>
      <c r="C289" s="5" t="b">
        <f t="shared" si="32"/>
        <v>0</v>
      </c>
      <c r="D289" s="5" t="b">
        <f t="shared" si="33"/>
        <v>0</v>
      </c>
      <c r="E289" s="5" t="b">
        <f t="shared" si="34"/>
        <v>0</v>
      </c>
      <c r="F289" s="5" t="b">
        <f>IF(B289&gt;0,CHOOSE(MATCH(MONTH(A289-20),{0;3;6;9;12},1),"hiver","printemps","été","automne","hiver"))</f>
        <v>0</v>
      </c>
    </row>
    <row r="290" spans="1:6" x14ac:dyDescent="0.2">
      <c r="A290" s="4"/>
      <c r="B290" s="2"/>
      <c r="C290" s="5" t="b">
        <f t="shared" si="32"/>
        <v>0</v>
      </c>
      <c r="D290" s="5" t="b">
        <f t="shared" si="33"/>
        <v>0</v>
      </c>
      <c r="E290" s="5" t="b">
        <f t="shared" si="34"/>
        <v>0</v>
      </c>
      <c r="F290" s="5" t="b">
        <f>IF(B290&gt;0,CHOOSE(MATCH(MONTH(A290-20),{0;3;6;9;12},1),"hiver","printemps","été","automne","hiver"))</f>
        <v>0</v>
      </c>
    </row>
    <row r="291" spans="1:6" x14ac:dyDescent="0.2">
      <c r="A291" s="4"/>
      <c r="B291" s="2"/>
      <c r="C291" s="5" t="b">
        <f t="shared" si="32"/>
        <v>0</v>
      </c>
      <c r="D291" s="5" t="b">
        <f t="shared" si="33"/>
        <v>0</v>
      </c>
      <c r="E291" s="5" t="b">
        <f t="shared" si="34"/>
        <v>0</v>
      </c>
      <c r="F291" s="5" t="b">
        <f>IF(B291&gt;0,CHOOSE(MATCH(MONTH(A291-20),{0;3;6;9;12},1),"hiver","printemps","été","automne","hiver"))</f>
        <v>0</v>
      </c>
    </row>
    <row r="292" spans="1:6" x14ac:dyDescent="0.2">
      <c r="A292" s="4"/>
      <c r="B292" s="2"/>
      <c r="C292" s="5" t="b">
        <f t="shared" si="32"/>
        <v>0</v>
      </c>
      <c r="D292" s="5" t="b">
        <f t="shared" si="33"/>
        <v>0</v>
      </c>
      <c r="E292" s="5" t="b">
        <f t="shared" si="34"/>
        <v>0</v>
      </c>
      <c r="F292" s="5" t="b">
        <f>IF(B292&gt;0,CHOOSE(MATCH(MONTH(A292-20),{0;3;6;9;12},1),"hiver","printemps","été","automne","hiver"))</f>
        <v>0</v>
      </c>
    </row>
    <row r="293" spans="1:6" x14ac:dyDescent="0.2">
      <c r="A293" s="4"/>
      <c r="B293" s="2"/>
      <c r="C293" s="5" t="b">
        <f t="shared" si="32"/>
        <v>0</v>
      </c>
      <c r="D293" s="5" t="b">
        <f t="shared" si="33"/>
        <v>0</v>
      </c>
      <c r="E293" s="5" t="b">
        <f t="shared" si="34"/>
        <v>0</v>
      </c>
      <c r="F293" s="5" t="b">
        <f>IF(B293&gt;0,CHOOSE(MATCH(MONTH(A293-20),{0;3;6;9;12},1),"hiver","printemps","été","automne","hiver"))</f>
        <v>0</v>
      </c>
    </row>
    <row r="294" spans="1:6" x14ac:dyDescent="0.2">
      <c r="A294" s="4"/>
      <c r="B294" s="2"/>
      <c r="C294" s="5" t="b">
        <f t="shared" si="32"/>
        <v>0</v>
      </c>
      <c r="D294" s="5" t="b">
        <f t="shared" si="33"/>
        <v>0</v>
      </c>
      <c r="E294" s="5" t="b">
        <f t="shared" si="34"/>
        <v>0</v>
      </c>
      <c r="F294" s="5" t="b">
        <f>IF(B294&gt;0,CHOOSE(MATCH(MONTH(A294-20),{0;3;6;9;12},1),"hiver","printemps","été","automne","hiver"))</f>
        <v>0</v>
      </c>
    </row>
    <row r="295" spans="1:6" x14ac:dyDescent="0.2">
      <c r="A295" s="4"/>
      <c r="B295" s="2"/>
      <c r="C295" s="5" t="b">
        <f t="shared" si="32"/>
        <v>0</v>
      </c>
      <c r="D295" s="5" t="b">
        <f t="shared" si="33"/>
        <v>0</v>
      </c>
      <c r="E295" s="5" t="b">
        <f t="shared" si="34"/>
        <v>0</v>
      </c>
      <c r="F295" s="5" t="b">
        <f>IF(B295&gt;0,CHOOSE(MATCH(MONTH(A295-20),{0;3;6;9;12},1),"hiver","printemps","été","automne","hiver"))</f>
        <v>0</v>
      </c>
    </row>
    <row r="296" spans="1:6" x14ac:dyDescent="0.2">
      <c r="A296" s="4"/>
      <c r="B296" s="2"/>
      <c r="C296" s="5" t="b">
        <f t="shared" si="32"/>
        <v>0</v>
      </c>
      <c r="D296" s="5" t="b">
        <f t="shared" si="33"/>
        <v>0</v>
      </c>
      <c r="E296" s="5" t="b">
        <f t="shared" si="34"/>
        <v>0</v>
      </c>
      <c r="F296" s="5" t="b">
        <f>IF(B296&gt;0,CHOOSE(MATCH(MONTH(A296-20),{0;3;6;9;12},1),"hiver","printemps","été","automne","hiver"))</f>
        <v>0</v>
      </c>
    </row>
    <row r="297" spans="1:6" x14ac:dyDescent="0.2">
      <c r="A297" s="4"/>
      <c r="B297" s="2"/>
      <c r="C297" s="5" t="b">
        <f t="shared" si="32"/>
        <v>0</v>
      </c>
      <c r="D297" s="5" t="b">
        <f t="shared" si="33"/>
        <v>0</v>
      </c>
      <c r="E297" s="5" t="b">
        <f t="shared" si="34"/>
        <v>0</v>
      </c>
      <c r="F297" s="5" t="b">
        <f>IF(B297&gt;0,CHOOSE(MATCH(MONTH(A297-20),{0;3;6;9;12},1),"hiver","printemps","été","automne","hiver"))</f>
        <v>0</v>
      </c>
    </row>
    <row r="298" spans="1:6" x14ac:dyDescent="0.2">
      <c r="A298" s="4"/>
      <c r="B298" s="2"/>
      <c r="C298" s="5" t="b">
        <f t="shared" si="32"/>
        <v>0</v>
      </c>
      <c r="D298" s="5" t="b">
        <f t="shared" si="33"/>
        <v>0</v>
      </c>
      <c r="E298" s="5" t="b">
        <f t="shared" si="34"/>
        <v>0</v>
      </c>
      <c r="F298" s="5" t="b">
        <f>IF(B298&gt;0,CHOOSE(MATCH(MONTH(A298-20),{0;3;6;9;12},1),"hiver","printemps","été","automne","hiver"))</f>
        <v>0</v>
      </c>
    </row>
    <row r="299" spans="1:6" x14ac:dyDescent="0.2">
      <c r="A299" s="4"/>
      <c r="B299" s="2"/>
      <c r="C299" s="5" t="b">
        <f t="shared" si="32"/>
        <v>0</v>
      </c>
      <c r="D299" s="5" t="b">
        <f t="shared" si="33"/>
        <v>0</v>
      </c>
      <c r="E299" s="5" t="b">
        <f t="shared" si="34"/>
        <v>0</v>
      </c>
      <c r="F299" s="5" t="b">
        <f>IF(B299&gt;0,CHOOSE(MATCH(MONTH(A299-20),{0;3;6;9;12},1),"hiver","printemps","été","automne","hiver"))</f>
        <v>0</v>
      </c>
    </row>
    <row r="300" spans="1:6" x14ac:dyDescent="0.2">
      <c r="A300" s="4"/>
      <c r="B300" s="2"/>
      <c r="C300" s="5" t="b">
        <f t="shared" si="32"/>
        <v>0</v>
      </c>
      <c r="D300" s="5" t="b">
        <f t="shared" si="33"/>
        <v>0</v>
      </c>
      <c r="E300" s="5" t="b">
        <f t="shared" si="34"/>
        <v>0</v>
      </c>
      <c r="F300" s="5" t="b">
        <f>IF(B300&gt;0,CHOOSE(MATCH(MONTH(A300-20),{0;3;6;9;12},1),"hiver","printemps","été","automne","hiver"))</f>
        <v>0</v>
      </c>
    </row>
    <row r="301" spans="1:6" x14ac:dyDescent="0.2">
      <c r="A301" s="4"/>
      <c r="B301" s="2"/>
      <c r="C301" s="5" t="b">
        <f t="shared" si="32"/>
        <v>0</v>
      </c>
      <c r="D301" s="5" t="b">
        <f t="shared" si="33"/>
        <v>0</v>
      </c>
      <c r="E301" s="5" t="b">
        <f t="shared" si="34"/>
        <v>0</v>
      </c>
      <c r="F301" s="5" t="b">
        <f>IF(B301&gt;0,CHOOSE(MATCH(MONTH(A301-20),{0;3;6;9;12},1),"hiver","printemps","été","automne","hiver"))</f>
        <v>0</v>
      </c>
    </row>
    <row r="302" spans="1:6" x14ac:dyDescent="0.2">
      <c r="A302" s="4"/>
      <c r="B302" s="2"/>
      <c r="C302" s="5" t="b">
        <f t="shared" si="32"/>
        <v>0</v>
      </c>
      <c r="D302" s="5" t="b">
        <f t="shared" si="33"/>
        <v>0</v>
      </c>
      <c r="E302" s="5" t="b">
        <f t="shared" si="34"/>
        <v>0</v>
      </c>
      <c r="F302" s="5" t="b">
        <f>IF(B302&gt;0,CHOOSE(MATCH(MONTH(A302-20),{0;3;6;9;12},1),"hiver","printemps","été","automne","hiver"))</f>
        <v>0</v>
      </c>
    </row>
    <row r="303" spans="1:6" x14ac:dyDescent="0.2">
      <c r="A303" s="4"/>
      <c r="B303" s="2"/>
      <c r="C303" s="5" t="b">
        <f t="shared" si="32"/>
        <v>0</v>
      </c>
      <c r="D303" s="5" t="b">
        <f t="shared" si="33"/>
        <v>0</v>
      </c>
      <c r="E303" s="5" t="b">
        <f t="shared" si="34"/>
        <v>0</v>
      </c>
      <c r="F303" s="5" t="b">
        <f>IF(B303&gt;0,CHOOSE(MATCH(MONTH(A303-20),{0;3;6;9;12},1),"hiver","printemps","été","automne","hiver"))</f>
        <v>0</v>
      </c>
    </row>
    <row r="304" spans="1:6" x14ac:dyDescent="0.2">
      <c r="A304" s="4"/>
      <c r="B304" s="2"/>
      <c r="C304" s="5" t="b">
        <f t="shared" si="32"/>
        <v>0</v>
      </c>
      <c r="D304" s="5" t="b">
        <f t="shared" si="33"/>
        <v>0</v>
      </c>
      <c r="E304" s="5" t="b">
        <f t="shared" si="34"/>
        <v>0</v>
      </c>
      <c r="F304" s="5" t="b">
        <f>IF(B304&gt;0,CHOOSE(MATCH(MONTH(A304-20),{0;3;6;9;12},1),"hiver","printemps","été","automne","hiver"))</f>
        <v>0</v>
      </c>
    </row>
    <row r="305" spans="1:6" x14ac:dyDescent="0.2">
      <c r="A305" s="4"/>
      <c r="B305" s="2"/>
      <c r="C305" s="5" t="b">
        <f t="shared" si="32"/>
        <v>0</v>
      </c>
      <c r="D305" s="5" t="b">
        <f t="shared" si="33"/>
        <v>0</v>
      </c>
      <c r="E305" s="5" t="b">
        <f t="shared" si="34"/>
        <v>0</v>
      </c>
      <c r="F305" s="5" t="b">
        <f>IF(B305&gt;0,CHOOSE(MATCH(MONTH(A305-20),{0;3;6;9;12},1),"hiver","printemps","été","automne","hiver"))</f>
        <v>0</v>
      </c>
    </row>
    <row r="306" spans="1:6" x14ac:dyDescent="0.2">
      <c r="A306" s="4"/>
      <c r="B306" s="2"/>
      <c r="C306" s="5" t="b">
        <f t="shared" si="32"/>
        <v>0</v>
      </c>
      <c r="D306" s="5" t="b">
        <f t="shared" si="33"/>
        <v>0</v>
      </c>
      <c r="E306" s="5" t="b">
        <f t="shared" si="34"/>
        <v>0</v>
      </c>
      <c r="F306" s="5" t="b">
        <f>IF(B306&gt;0,CHOOSE(MATCH(MONTH(A306-20),{0;3;6;9;12},1),"hiver","printemps","été","automne","hiver"))</f>
        <v>0</v>
      </c>
    </row>
    <row r="307" spans="1:6" x14ac:dyDescent="0.2">
      <c r="A307" s="4"/>
      <c r="B307" s="2"/>
      <c r="C307" s="5" t="b">
        <f t="shared" si="32"/>
        <v>0</v>
      </c>
      <c r="D307" s="5" t="b">
        <f t="shared" si="33"/>
        <v>0</v>
      </c>
      <c r="E307" s="5" t="b">
        <f t="shared" si="34"/>
        <v>0</v>
      </c>
      <c r="F307" s="5" t="b">
        <f>IF(B307&gt;0,CHOOSE(MATCH(MONTH(A307-20),{0;3;6;9;12},1),"hiver","printemps","été","automne","hiver"))</f>
        <v>0</v>
      </c>
    </row>
    <row r="308" spans="1:6" x14ac:dyDescent="0.2">
      <c r="A308" s="4"/>
      <c r="B308" s="2"/>
      <c r="C308" s="5" t="b">
        <f t="shared" si="32"/>
        <v>0</v>
      </c>
      <c r="D308" s="5" t="b">
        <f t="shared" si="33"/>
        <v>0</v>
      </c>
      <c r="E308" s="5" t="b">
        <f t="shared" si="34"/>
        <v>0</v>
      </c>
      <c r="F308" s="5" t="b">
        <f>IF(B308&gt;0,CHOOSE(MATCH(MONTH(A308-20),{0;3;6;9;12},1),"hiver","printemps","été","automne","hiver"))</f>
        <v>0</v>
      </c>
    </row>
    <row r="309" spans="1:6" x14ac:dyDescent="0.2">
      <c r="A309" s="4"/>
      <c r="B309" s="2"/>
      <c r="C309" s="5" t="b">
        <f t="shared" si="32"/>
        <v>0</v>
      </c>
      <c r="D309" s="5" t="b">
        <f t="shared" si="33"/>
        <v>0</v>
      </c>
      <c r="E309" s="5" t="b">
        <f t="shared" si="34"/>
        <v>0</v>
      </c>
      <c r="F309" s="5" t="b">
        <f>IF(B309&gt;0,CHOOSE(MATCH(MONTH(A309-20),{0;3;6;9;12},1),"hiver","printemps","été","automne","hiver"))</f>
        <v>0</v>
      </c>
    </row>
    <row r="310" spans="1:6" x14ac:dyDescent="0.2">
      <c r="A310" s="4"/>
      <c r="B310" s="2"/>
      <c r="C310" s="5" t="b">
        <f t="shared" si="32"/>
        <v>0</v>
      </c>
      <c r="D310" s="5" t="b">
        <f t="shared" si="33"/>
        <v>0</v>
      </c>
      <c r="E310" s="5" t="b">
        <f t="shared" si="34"/>
        <v>0</v>
      </c>
      <c r="F310" s="5" t="b">
        <f>IF(B310&gt;0,CHOOSE(MATCH(MONTH(A310-20),{0;3;6;9;12},1),"hiver","printemps","été","automne","hiver"))</f>
        <v>0</v>
      </c>
    </row>
    <row r="311" spans="1:6" x14ac:dyDescent="0.2">
      <c r="A311" s="4"/>
      <c r="B311" s="2"/>
      <c r="C311" s="5" t="b">
        <f t="shared" si="32"/>
        <v>0</v>
      </c>
      <c r="D311" s="5" t="b">
        <f t="shared" si="33"/>
        <v>0</v>
      </c>
      <c r="E311" s="5" t="b">
        <f t="shared" si="34"/>
        <v>0</v>
      </c>
      <c r="F311" s="5" t="b">
        <f>IF(B311&gt;0,CHOOSE(MATCH(MONTH(A311-20),{0;3;6;9;12},1),"hiver","printemps","été","automne","hiver"))</f>
        <v>0</v>
      </c>
    </row>
    <row r="312" spans="1:6" x14ac:dyDescent="0.2">
      <c r="A312" s="4"/>
      <c r="B312" s="2"/>
      <c r="C312" s="5" t="b">
        <f t="shared" si="32"/>
        <v>0</v>
      </c>
      <c r="D312" s="5" t="b">
        <f t="shared" si="33"/>
        <v>0</v>
      </c>
      <c r="E312" s="5" t="b">
        <f t="shared" si="34"/>
        <v>0</v>
      </c>
      <c r="F312" s="5" t="b">
        <f>IF(B312&gt;0,CHOOSE(MATCH(MONTH(A312-20),{0;3;6;9;12},1),"hiver","printemps","été","automne","hiver"))</f>
        <v>0</v>
      </c>
    </row>
    <row r="313" spans="1:6" x14ac:dyDescent="0.2">
      <c r="A313" s="4"/>
      <c r="B313" s="2"/>
      <c r="C313" s="5" t="b">
        <f t="shared" si="32"/>
        <v>0</v>
      </c>
      <c r="D313" s="5" t="b">
        <f t="shared" si="33"/>
        <v>0</v>
      </c>
      <c r="E313" s="5" t="b">
        <f t="shared" si="34"/>
        <v>0</v>
      </c>
      <c r="F313" s="5" t="b">
        <f>IF(B313&gt;0,CHOOSE(MATCH(MONTH(A313-20),{0;3;6;9;12},1),"hiver","printemps","été","automne","hiver"))</f>
        <v>0</v>
      </c>
    </row>
    <row r="314" spans="1:6" x14ac:dyDescent="0.2">
      <c r="A314" s="4"/>
      <c r="B314" s="2"/>
      <c r="C314" s="5" t="b">
        <f t="shared" si="32"/>
        <v>0</v>
      </c>
      <c r="D314" s="5" t="b">
        <f t="shared" si="33"/>
        <v>0</v>
      </c>
      <c r="E314" s="5" t="b">
        <f t="shared" si="34"/>
        <v>0</v>
      </c>
      <c r="F314" s="5" t="b">
        <f>IF(B314&gt;0,CHOOSE(MATCH(MONTH(A314-20),{0;3;6;9;12},1),"hiver","printemps","été","automne","hiver"))</f>
        <v>0</v>
      </c>
    </row>
    <row r="315" spans="1:6" x14ac:dyDescent="0.2">
      <c r="A315" s="4"/>
      <c r="B315" s="2"/>
      <c r="C315" s="5" t="b">
        <f t="shared" si="32"/>
        <v>0</v>
      </c>
      <c r="D315" s="5" t="b">
        <f t="shared" si="33"/>
        <v>0</v>
      </c>
      <c r="E315" s="5" t="b">
        <f t="shared" si="34"/>
        <v>0</v>
      </c>
      <c r="F315" s="5" t="b">
        <f>IF(B315&gt;0,CHOOSE(MATCH(MONTH(A315-20),{0;3;6;9;12},1),"hiver","printemps","été","automne","hiver"))</f>
        <v>0</v>
      </c>
    </row>
    <row r="316" spans="1:6" x14ac:dyDescent="0.2">
      <c r="A316" s="4"/>
      <c r="B316" s="2"/>
      <c r="C316" s="5" t="b">
        <f t="shared" si="32"/>
        <v>0</v>
      </c>
      <c r="D316" s="5" t="b">
        <f t="shared" si="33"/>
        <v>0</v>
      </c>
      <c r="E316" s="5" t="b">
        <f t="shared" si="34"/>
        <v>0</v>
      </c>
      <c r="F316" s="5" t="b">
        <f>IF(B316&gt;0,CHOOSE(MATCH(MONTH(A316-20),{0;3;6;9;12},1),"hiver","printemps","été","automne","hiver"))</f>
        <v>0</v>
      </c>
    </row>
    <row r="317" spans="1:6" x14ac:dyDescent="0.2">
      <c r="A317" s="4"/>
      <c r="B317" s="2"/>
      <c r="C317" s="5" t="b">
        <f t="shared" si="32"/>
        <v>0</v>
      </c>
      <c r="D317" s="5" t="b">
        <f t="shared" si="33"/>
        <v>0</v>
      </c>
      <c r="E317" s="5" t="b">
        <f t="shared" si="34"/>
        <v>0</v>
      </c>
      <c r="F317" s="5" t="b">
        <f>IF(B317&gt;0,CHOOSE(MATCH(MONTH(A317-20),{0;3;6;9;12},1),"hiver","printemps","été","automne","hiver"))</f>
        <v>0</v>
      </c>
    </row>
    <row r="318" spans="1:6" x14ac:dyDescent="0.2">
      <c r="A318" s="4"/>
      <c r="B318" s="2"/>
      <c r="C318" s="5" t="b">
        <f t="shared" si="32"/>
        <v>0</v>
      </c>
      <c r="D318" s="5" t="b">
        <f t="shared" si="33"/>
        <v>0</v>
      </c>
      <c r="E318" s="5" t="b">
        <f t="shared" si="34"/>
        <v>0</v>
      </c>
      <c r="F318" s="5" t="b">
        <f>IF(B318&gt;0,CHOOSE(MATCH(MONTH(A318-20),{0;3;6;9;12},1),"hiver","printemps","été","automne","hiver"))</f>
        <v>0</v>
      </c>
    </row>
    <row r="319" spans="1:6" x14ac:dyDescent="0.2">
      <c r="A319" s="4"/>
      <c r="B319" s="2"/>
      <c r="C319" s="5" t="b">
        <f t="shared" si="32"/>
        <v>0</v>
      </c>
      <c r="D319" s="5" t="b">
        <f t="shared" si="33"/>
        <v>0</v>
      </c>
      <c r="E319" s="5" t="b">
        <f t="shared" si="34"/>
        <v>0</v>
      </c>
      <c r="F319" s="5" t="b">
        <f>IF(B319&gt;0,CHOOSE(MATCH(MONTH(A319-20),{0;3;6;9;12},1),"hiver","printemps","été","automne","hiver"))</f>
        <v>0</v>
      </c>
    </row>
    <row r="320" spans="1:6" x14ac:dyDescent="0.2">
      <c r="A320" s="4"/>
      <c r="B320" s="2"/>
      <c r="C320" s="5" t="b">
        <f t="shared" si="32"/>
        <v>0</v>
      </c>
      <c r="D320" s="5" t="b">
        <f t="shared" si="33"/>
        <v>0</v>
      </c>
      <c r="E320" s="5" t="b">
        <f t="shared" si="34"/>
        <v>0</v>
      </c>
      <c r="F320" s="5" t="b">
        <f>IF(B320&gt;0,CHOOSE(MATCH(MONTH(A320-20),{0;3;6;9;12},1),"hiver","printemps","été","automne","hiver"))</f>
        <v>0</v>
      </c>
    </row>
    <row r="321" spans="1:6" x14ac:dyDescent="0.2">
      <c r="A321" s="4"/>
      <c r="B321" s="2"/>
      <c r="C321" s="5" t="b">
        <f t="shared" si="32"/>
        <v>0</v>
      </c>
      <c r="D321" s="5" t="b">
        <f t="shared" si="33"/>
        <v>0</v>
      </c>
      <c r="E321" s="5" t="b">
        <f t="shared" si="34"/>
        <v>0</v>
      </c>
      <c r="F321" s="5" t="b">
        <f>IF(B321&gt;0,CHOOSE(MATCH(MONTH(A321-20),{0;3;6;9;12},1),"hiver","printemps","été","automne","hiver"))</f>
        <v>0</v>
      </c>
    </row>
    <row r="322" spans="1:6" x14ac:dyDescent="0.2">
      <c r="A322" s="4"/>
      <c r="B322" s="2"/>
      <c r="C322" s="5" t="b">
        <f t="shared" si="32"/>
        <v>0</v>
      </c>
      <c r="D322" s="5" t="b">
        <f t="shared" si="33"/>
        <v>0</v>
      </c>
      <c r="E322" s="5" t="b">
        <f t="shared" si="34"/>
        <v>0</v>
      </c>
      <c r="F322" s="5" t="b">
        <f>IF(B322&gt;0,CHOOSE(MATCH(MONTH(A322-20),{0;3;6;9;12},1),"hiver","printemps","été","automne","hiver"))</f>
        <v>0</v>
      </c>
    </row>
    <row r="323" spans="1:6" x14ac:dyDescent="0.2">
      <c r="A323" s="4"/>
      <c r="B323" s="2"/>
      <c r="C323" s="5" t="b">
        <f t="shared" si="32"/>
        <v>0</v>
      </c>
      <c r="D323" s="5" t="b">
        <f t="shared" si="33"/>
        <v>0</v>
      </c>
      <c r="E323" s="5" t="b">
        <f t="shared" si="34"/>
        <v>0</v>
      </c>
      <c r="F323" s="5" t="b">
        <f>IF(B323&gt;0,CHOOSE(MATCH(MONTH(A323-20),{0;3;6;9;12},1),"hiver","printemps","été","automne","hiver"))</f>
        <v>0</v>
      </c>
    </row>
    <row r="324" spans="1:6" x14ac:dyDescent="0.2">
      <c r="A324" s="4"/>
      <c r="B324" s="2"/>
      <c r="C324" s="5" t="b">
        <f t="shared" ref="C324:C369" si="35">IF(B324&gt;0,_xlfn.ISOWEEKNUM(A324))</f>
        <v>0</v>
      </c>
      <c r="D324" s="5" t="b">
        <f t="shared" ref="D324:D369" si="36">IF(B324&gt;0,MONTH(A324))</f>
        <v>0</v>
      </c>
      <c r="E324" s="5" t="b">
        <f t="shared" ref="E324:E369" si="37">IF(B324&gt;0,WEEKDAY(A324,2))</f>
        <v>0</v>
      </c>
      <c r="F324" s="5" t="b">
        <f>IF(B324&gt;0,CHOOSE(MATCH(MONTH(A324-20),{0;3;6;9;12},1),"hiver","printemps","été","automne","hiver"))</f>
        <v>0</v>
      </c>
    </row>
    <row r="325" spans="1:6" x14ac:dyDescent="0.2">
      <c r="A325" s="4"/>
      <c r="B325" s="2"/>
      <c r="C325" s="5" t="b">
        <f t="shared" si="35"/>
        <v>0</v>
      </c>
      <c r="D325" s="5" t="b">
        <f t="shared" si="36"/>
        <v>0</v>
      </c>
      <c r="E325" s="5" t="b">
        <f t="shared" si="37"/>
        <v>0</v>
      </c>
      <c r="F325" s="5" t="b">
        <f>IF(B325&gt;0,CHOOSE(MATCH(MONTH(A325-20),{0;3;6;9;12},1),"hiver","printemps","été","automne","hiver"))</f>
        <v>0</v>
      </c>
    </row>
    <row r="326" spans="1:6" x14ac:dyDescent="0.2">
      <c r="A326" s="4"/>
      <c r="B326" s="2"/>
      <c r="C326" s="5" t="b">
        <f t="shared" si="35"/>
        <v>0</v>
      </c>
      <c r="D326" s="5" t="b">
        <f t="shared" si="36"/>
        <v>0</v>
      </c>
      <c r="E326" s="5" t="b">
        <f t="shared" si="37"/>
        <v>0</v>
      </c>
      <c r="F326" s="5" t="b">
        <f>IF(B326&gt;0,CHOOSE(MATCH(MONTH(A326-20),{0;3;6;9;12},1),"hiver","printemps","été","automne","hiver"))</f>
        <v>0</v>
      </c>
    </row>
    <row r="327" spans="1:6" x14ac:dyDescent="0.2">
      <c r="A327" s="4"/>
      <c r="B327" s="2"/>
      <c r="C327" s="5" t="b">
        <f t="shared" si="35"/>
        <v>0</v>
      </c>
      <c r="D327" s="5" t="b">
        <f t="shared" si="36"/>
        <v>0</v>
      </c>
      <c r="E327" s="5" t="b">
        <f t="shared" si="37"/>
        <v>0</v>
      </c>
      <c r="F327" s="5" t="b">
        <f>IF(B327&gt;0,CHOOSE(MATCH(MONTH(A327-20),{0;3;6;9;12},1),"hiver","printemps","été","automne","hiver"))</f>
        <v>0</v>
      </c>
    </row>
    <row r="328" spans="1:6" x14ac:dyDescent="0.2">
      <c r="A328" s="4"/>
      <c r="B328" s="2"/>
      <c r="C328" s="5" t="b">
        <f t="shared" si="35"/>
        <v>0</v>
      </c>
      <c r="D328" s="5" t="b">
        <f t="shared" si="36"/>
        <v>0</v>
      </c>
      <c r="E328" s="5" t="b">
        <f t="shared" si="37"/>
        <v>0</v>
      </c>
      <c r="F328" s="5" t="b">
        <f>IF(B328&gt;0,CHOOSE(MATCH(MONTH(A328-20),{0;3;6;9;12},1),"hiver","printemps","été","automne","hiver"))</f>
        <v>0</v>
      </c>
    </row>
    <row r="329" spans="1:6" x14ac:dyDescent="0.2">
      <c r="A329" s="4"/>
      <c r="B329" s="2"/>
      <c r="C329" s="5" t="b">
        <f t="shared" si="35"/>
        <v>0</v>
      </c>
      <c r="D329" s="5" t="b">
        <f t="shared" si="36"/>
        <v>0</v>
      </c>
      <c r="E329" s="5" t="b">
        <f t="shared" si="37"/>
        <v>0</v>
      </c>
      <c r="F329" s="5" t="b">
        <f>IF(B329&gt;0,CHOOSE(MATCH(MONTH(A329-20),{0;3;6;9;12},1),"hiver","printemps","été","automne","hiver"))</f>
        <v>0</v>
      </c>
    </row>
    <row r="330" spans="1:6" x14ac:dyDescent="0.2">
      <c r="A330" s="4"/>
      <c r="B330" s="2"/>
      <c r="C330" s="5" t="b">
        <f t="shared" si="35"/>
        <v>0</v>
      </c>
      <c r="D330" s="5" t="b">
        <f t="shared" si="36"/>
        <v>0</v>
      </c>
      <c r="E330" s="5" t="b">
        <f t="shared" si="37"/>
        <v>0</v>
      </c>
      <c r="F330" s="5" t="b">
        <f>IF(B330&gt;0,CHOOSE(MATCH(MONTH(A330-20),{0;3;6;9;12},1),"hiver","printemps","été","automne","hiver"))</f>
        <v>0</v>
      </c>
    </row>
    <row r="331" spans="1:6" x14ac:dyDescent="0.2">
      <c r="A331" s="4"/>
      <c r="B331" s="2"/>
      <c r="C331" s="5" t="b">
        <f t="shared" si="35"/>
        <v>0</v>
      </c>
      <c r="D331" s="5" t="b">
        <f t="shared" si="36"/>
        <v>0</v>
      </c>
      <c r="E331" s="5" t="b">
        <f t="shared" si="37"/>
        <v>0</v>
      </c>
      <c r="F331" s="5" t="b">
        <f>IF(B331&gt;0,CHOOSE(MATCH(MONTH(A331-20),{0;3;6;9;12},1),"hiver","printemps","été","automne","hiver"))</f>
        <v>0</v>
      </c>
    </row>
    <row r="332" spans="1:6" x14ac:dyDescent="0.2">
      <c r="A332" s="4"/>
      <c r="B332" s="2"/>
      <c r="C332" s="5" t="b">
        <f t="shared" si="35"/>
        <v>0</v>
      </c>
      <c r="D332" s="5" t="b">
        <f t="shared" si="36"/>
        <v>0</v>
      </c>
      <c r="E332" s="5" t="b">
        <f t="shared" si="37"/>
        <v>0</v>
      </c>
      <c r="F332" s="5" t="b">
        <f>IF(B332&gt;0,CHOOSE(MATCH(MONTH(A332-20),{0;3;6;9;12},1),"hiver","printemps","été","automne","hiver"))</f>
        <v>0</v>
      </c>
    </row>
    <row r="333" spans="1:6" x14ac:dyDescent="0.2">
      <c r="A333" s="4"/>
      <c r="B333" s="2"/>
      <c r="C333" s="5" t="b">
        <f t="shared" si="35"/>
        <v>0</v>
      </c>
      <c r="D333" s="5" t="b">
        <f t="shared" si="36"/>
        <v>0</v>
      </c>
      <c r="E333" s="5" t="b">
        <f t="shared" si="37"/>
        <v>0</v>
      </c>
      <c r="F333" s="5" t="b">
        <f>IF(B333&gt;0,CHOOSE(MATCH(MONTH(A333-20),{0;3;6;9;12},1),"hiver","printemps","été","automne","hiver"))</f>
        <v>0</v>
      </c>
    </row>
    <row r="334" spans="1:6" x14ac:dyDescent="0.2">
      <c r="A334" s="4"/>
      <c r="B334" s="2"/>
      <c r="C334" s="5" t="b">
        <f t="shared" si="35"/>
        <v>0</v>
      </c>
      <c r="D334" s="5" t="b">
        <f t="shared" si="36"/>
        <v>0</v>
      </c>
      <c r="E334" s="5" t="b">
        <f t="shared" si="37"/>
        <v>0</v>
      </c>
      <c r="F334" s="5" t="b">
        <f>IF(B334&gt;0,CHOOSE(MATCH(MONTH(A334-20),{0;3;6;9;12},1),"hiver","printemps","été","automne","hiver"))</f>
        <v>0</v>
      </c>
    </row>
    <row r="335" spans="1:6" x14ac:dyDescent="0.2">
      <c r="A335" s="4"/>
      <c r="B335" s="2"/>
      <c r="C335" s="5" t="b">
        <f t="shared" si="35"/>
        <v>0</v>
      </c>
      <c r="D335" s="5" t="b">
        <f t="shared" si="36"/>
        <v>0</v>
      </c>
      <c r="E335" s="5" t="b">
        <f t="shared" si="37"/>
        <v>0</v>
      </c>
      <c r="F335" s="5" t="b">
        <f>IF(B335&gt;0,CHOOSE(MATCH(MONTH(A335-20),{0;3;6;9;12},1),"hiver","printemps","été","automne","hiver"))</f>
        <v>0</v>
      </c>
    </row>
    <row r="336" spans="1:6" x14ac:dyDescent="0.2">
      <c r="A336" s="4"/>
      <c r="B336" s="2"/>
      <c r="C336" s="5" t="b">
        <f t="shared" si="35"/>
        <v>0</v>
      </c>
      <c r="D336" s="5" t="b">
        <f t="shared" si="36"/>
        <v>0</v>
      </c>
      <c r="E336" s="5" t="b">
        <f t="shared" si="37"/>
        <v>0</v>
      </c>
      <c r="F336" s="5" t="b">
        <f>IF(B336&gt;0,CHOOSE(MATCH(MONTH(A336-20),{0;3;6;9;12},1),"hiver","printemps","été","automne","hiver"))</f>
        <v>0</v>
      </c>
    </row>
    <row r="337" spans="1:6" x14ac:dyDescent="0.2">
      <c r="A337" s="4"/>
      <c r="B337" s="2"/>
      <c r="C337" s="5" t="b">
        <f t="shared" si="35"/>
        <v>0</v>
      </c>
      <c r="D337" s="5" t="b">
        <f t="shared" si="36"/>
        <v>0</v>
      </c>
      <c r="E337" s="5" t="b">
        <f t="shared" si="37"/>
        <v>0</v>
      </c>
      <c r="F337" s="5" t="b">
        <f>IF(B337&gt;0,CHOOSE(MATCH(MONTH(A337-20),{0;3;6;9;12},1),"hiver","printemps","été","automne","hiver"))</f>
        <v>0</v>
      </c>
    </row>
    <row r="338" spans="1:6" x14ac:dyDescent="0.2">
      <c r="A338" s="4"/>
      <c r="B338" s="2"/>
      <c r="C338" s="5" t="b">
        <f t="shared" si="35"/>
        <v>0</v>
      </c>
      <c r="D338" s="5" t="b">
        <f t="shared" si="36"/>
        <v>0</v>
      </c>
      <c r="E338" s="5" t="b">
        <f t="shared" si="37"/>
        <v>0</v>
      </c>
      <c r="F338" s="5" t="b">
        <f>IF(B338&gt;0,CHOOSE(MATCH(MONTH(A338-20),{0;3;6;9;12},1),"hiver","printemps","été","automne","hiver"))</f>
        <v>0</v>
      </c>
    </row>
    <row r="339" spans="1:6" x14ac:dyDescent="0.2">
      <c r="A339" s="4"/>
      <c r="B339" s="2"/>
      <c r="C339" s="5" t="b">
        <f t="shared" si="35"/>
        <v>0</v>
      </c>
      <c r="D339" s="5" t="b">
        <f t="shared" si="36"/>
        <v>0</v>
      </c>
      <c r="E339" s="5" t="b">
        <f t="shared" si="37"/>
        <v>0</v>
      </c>
      <c r="F339" s="5" t="b">
        <f>IF(B339&gt;0,CHOOSE(MATCH(MONTH(A339-20),{0;3;6;9;12},1),"hiver","printemps","été","automne","hiver"))</f>
        <v>0</v>
      </c>
    </row>
    <row r="340" spans="1:6" x14ac:dyDescent="0.2">
      <c r="A340" s="4"/>
      <c r="B340" s="2"/>
      <c r="C340" s="5" t="b">
        <f t="shared" si="35"/>
        <v>0</v>
      </c>
      <c r="D340" s="5" t="b">
        <f t="shared" si="36"/>
        <v>0</v>
      </c>
      <c r="E340" s="5" t="b">
        <f t="shared" si="37"/>
        <v>0</v>
      </c>
      <c r="F340" s="5" t="b">
        <f>IF(B340&gt;0,CHOOSE(MATCH(MONTH(A340-20),{0;3;6;9;12},1),"hiver","printemps","été","automne","hiver"))</f>
        <v>0</v>
      </c>
    </row>
    <row r="341" spans="1:6" x14ac:dyDescent="0.2">
      <c r="A341" s="4"/>
      <c r="B341" s="2"/>
      <c r="C341" s="5" t="b">
        <f t="shared" si="35"/>
        <v>0</v>
      </c>
      <c r="D341" s="5" t="b">
        <f t="shared" si="36"/>
        <v>0</v>
      </c>
      <c r="E341" s="5" t="b">
        <f t="shared" si="37"/>
        <v>0</v>
      </c>
      <c r="F341" s="5" t="b">
        <f>IF(B341&gt;0,CHOOSE(MATCH(MONTH(A341-20),{0;3;6;9;12},1),"hiver","printemps","été","automne","hiver"))</f>
        <v>0</v>
      </c>
    </row>
    <row r="342" spans="1:6" x14ac:dyDescent="0.2">
      <c r="A342" s="4"/>
      <c r="B342" s="2"/>
      <c r="C342" s="5" t="b">
        <f t="shared" si="35"/>
        <v>0</v>
      </c>
      <c r="D342" s="5" t="b">
        <f t="shared" si="36"/>
        <v>0</v>
      </c>
      <c r="E342" s="5" t="b">
        <f t="shared" si="37"/>
        <v>0</v>
      </c>
      <c r="F342" s="5" t="b">
        <f>IF(B342&gt;0,CHOOSE(MATCH(MONTH(A342-20),{0;3;6;9;12},1),"hiver","printemps","été","automne","hiver"))</f>
        <v>0</v>
      </c>
    </row>
    <row r="343" spans="1:6" x14ac:dyDescent="0.2">
      <c r="A343" s="4"/>
      <c r="B343" s="2"/>
      <c r="C343" s="5" t="b">
        <f t="shared" si="35"/>
        <v>0</v>
      </c>
      <c r="D343" s="5" t="b">
        <f t="shared" si="36"/>
        <v>0</v>
      </c>
      <c r="E343" s="5" t="b">
        <f t="shared" si="37"/>
        <v>0</v>
      </c>
      <c r="F343" s="5" t="b">
        <f>IF(B343&gt;0,CHOOSE(MATCH(MONTH(A343-20),{0;3;6;9;12},1),"hiver","printemps","été","automne","hiver"))</f>
        <v>0</v>
      </c>
    </row>
    <row r="344" spans="1:6" x14ac:dyDescent="0.2">
      <c r="A344" s="4"/>
      <c r="B344" s="2"/>
      <c r="C344" s="5" t="b">
        <f t="shared" si="35"/>
        <v>0</v>
      </c>
      <c r="D344" s="5" t="b">
        <f t="shared" si="36"/>
        <v>0</v>
      </c>
      <c r="E344" s="5" t="b">
        <f t="shared" si="37"/>
        <v>0</v>
      </c>
      <c r="F344" s="5" t="b">
        <f>IF(B344&gt;0,CHOOSE(MATCH(MONTH(A344-20),{0;3;6;9;12},1),"hiver","printemps","été","automne","hiver"))</f>
        <v>0</v>
      </c>
    </row>
    <row r="345" spans="1:6" x14ac:dyDescent="0.2">
      <c r="A345" s="4"/>
      <c r="B345" s="2"/>
      <c r="C345" s="5" t="b">
        <f t="shared" si="35"/>
        <v>0</v>
      </c>
      <c r="D345" s="5" t="b">
        <f t="shared" si="36"/>
        <v>0</v>
      </c>
      <c r="E345" s="5" t="b">
        <f t="shared" si="37"/>
        <v>0</v>
      </c>
      <c r="F345" s="5" t="b">
        <f>IF(B345&gt;0,CHOOSE(MATCH(MONTH(A345-20),{0;3;6;9;12},1),"hiver","printemps","été","automne","hiver"))</f>
        <v>0</v>
      </c>
    </row>
    <row r="346" spans="1:6" x14ac:dyDescent="0.2">
      <c r="A346" s="4"/>
      <c r="B346" s="2"/>
      <c r="C346" s="5" t="b">
        <f t="shared" si="35"/>
        <v>0</v>
      </c>
      <c r="D346" s="5" t="b">
        <f t="shared" si="36"/>
        <v>0</v>
      </c>
      <c r="E346" s="5" t="b">
        <f t="shared" si="37"/>
        <v>0</v>
      </c>
      <c r="F346" s="5" t="b">
        <f>IF(B346&gt;0,CHOOSE(MATCH(MONTH(A346-20),{0;3;6;9;12},1),"hiver","printemps","été","automne","hiver"))</f>
        <v>0</v>
      </c>
    </row>
    <row r="347" spans="1:6" x14ac:dyDescent="0.2">
      <c r="A347" s="4"/>
      <c r="B347" s="2"/>
      <c r="C347" s="5" t="b">
        <f t="shared" si="35"/>
        <v>0</v>
      </c>
      <c r="D347" s="5" t="b">
        <f t="shared" si="36"/>
        <v>0</v>
      </c>
      <c r="E347" s="5" t="b">
        <f t="shared" si="37"/>
        <v>0</v>
      </c>
      <c r="F347" s="5" t="b">
        <f>IF(B347&gt;0,CHOOSE(MATCH(MONTH(A347-20),{0;3;6;9;12},1),"hiver","printemps","été","automne","hiver"))</f>
        <v>0</v>
      </c>
    </row>
    <row r="348" spans="1:6" x14ac:dyDescent="0.2">
      <c r="A348" s="4"/>
      <c r="B348" s="2"/>
      <c r="C348" s="5" t="b">
        <f t="shared" si="35"/>
        <v>0</v>
      </c>
      <c r="D348" s="5" t="b">
        <f t="shared" si="36"/>
        <v>0</v>
      </c>
      <c r="E348" s="5" t="b">
        <f t="shared" si="37"/>
        <v>0</v>
      </c>
      <c r="F348" s="5" t="b">
        <f>IF(B348&gt;0,CHOOSE(MATCH(MONTH(A348-20),{0;3;6;9;12},1),"hiver","printemps","été","automne","hiver"))</f>
        <v>0</v>
      </c>
    </row>
    <row r="349" spans="1:6" x14ac:dyDescent="0.2">
      <c r="A349" s="4"/>
      <c r="B349" s="2"/>
      <c r="C349" s="5" t="b">
        <f t="shared" si="35"/>
        <v>0</v>
      </c>
      <c r="D349" s="5" t="b">
        <f t="shared" si="36"/>
        <v>0</v>
      </c>
      <c r="E349" s="5" t="b">
        <f t="shared" si="37"/>
        <v>0</v>
      </c>
      <c r="F349" s="5" t="b">
        <f>IF(B349&gt;0,CHOOSE(MATCH(MONTH(A349-20),{0;3;6;9;12},1),"hiver","printemps","été","automne","hiver"))</f>
        <v>0</v>
      </c>
    </row>
    <row r="350" spans="1:6" x14ac:dyDescent="0.2">
      <c r="A350" s="4"/>
      <c r="B350" s="2"/>
      <c r="C350" s="5" t="b">
        <f t="shared" si="35"/>
        <v>0</v>
      </c>
      <c r="D350" s="5" t="b">
        <f t="shared" si="36"/>
        <v>0</v>
      </c>
      <c r="E350" s="5" t="b">
        <f t="shared" si="37"/>
        <v>0</v>
      </c>
      <c r="F350" s="5" t="b">
        <f>IF(B350&gt;0,CHOOSE(MATCH(MONTH(A350-20),{0;3;6;9;12},1),"hiver","printemps","été","automne","hiver"))</f>
        <v>0</v>
      </c>
    </row>
    <row r="351" spans="1:6" x14ac:dyDescent="0.2">
      <c r="A351" s="4"/>
      <c r="B351" s="2"/>
      <c r="C351" s="5" t="b">
        <f t="shared" si="35"/>
        <v>0</v>
      </c>
      <c r="D351" s="5" t="b">
        <f t="shared" si="36"/>
        <v>0</v>
      </c>
      <c r="E351" s="5" t="b">
        <f t="shared" si="37"/>
        <v>0</v>
      </c>
      <c r="F351" s="5" t="b">
        <f>IF(B351&gt;0,CHOOSE(MATCH(MONTH(A351-20),{0;3;6;9;12},1),"hiver","printemps","été","automne","hiver"))</f>
        <v>0</v>
      </c>
    </row>
    <row r="352" spans="1:6" x14ac:dyDescent="0.2">
      <c r="A352" s="4"/>
      <c r="B352" s="2"/>
      <c r="C352" s="5" t="b">
        <f t="shared" si="35"/>
        <v>0</v>
      </c>
      <c r="D352" s="5" t="b">
        <f t="shared" si="36"/>
        <v>0</v>
      </c>
      <c r="E352" s="5" t="b">
        <f t="shared" si="37"/>
        <v>0</v>
      </c>
      <c r="F352" s="5" t="b">
        <f>IF(B352&gt;0,CHOOSE(MATCH(MONTH(A352-20),{0;3;6;9;12},1),"hiver","printemps","été","automne","hiver"))</f>
        <v>0</v>
      </c>
    </row>
    <row r="353" spans="1:6" x14ac:dyDescent="0.2">
      <c r="A353" s="4"/>
      <c r="B353" s="2"/>
      <c r="C353" s="5" t="b">
        <f t="shared" si="35"/>
        <v>0</v>
      </c>
      <c r="D353" s="5" t="b">
        <f t="shared" si="36"/>
        <v>0</v>
      </c>
      <c r="E353" s="5" t="b">
        <f t="shared" si="37"/>
        <v>0</v>
      </c>
      <c r="F353" s="5" t="b">
        <f>IF(B353&gt;0,CHOOSE(MATCH(MONTH(A353-20),{0;3;6;9;12},1),"hiver","printemps","été","automne","hiver"))</f>
        <v>0</v>
      </c>
    </row>
    <row r="354" spans="1:6" x14ac:dyDescent="0.2">
      <c r="A354" s="4"/>
      <c r="B354" s="2"/>
      <c r="C354" s="5" t="b">
        <f t="shared" si="35"/>
        <v>0</v>
      </c>
      <c r="D354" s="5" t="b">
        <f t="shared" si="36"/>
        <v>0</v>
      </c>
      <c r="E354" s="5" t="b">
        <f t="shared" si="37"/>
        <v>0</v>
      </c>
      <c r="F354" s="5" t="b">
        <f>IF(B354&gt;0,CHOOSE(MATCH(MONTH(A354-20),{0;3;6;9;12},1),"hiver","printemps","été","automne","hiver"))</f>
        <v>0</v>
      </c>
    </row>
    <row r="355" spans="1:6" x14ac:dyDescent="0.2">
      <c r="A355" s="4"/>
      <c r="B355" s="2"/>
      <c r="C355" s="5" t="b">
        <f t="shared" si="35"/>
        <v>0</v>
      </c>
      <c r="D355" s="5" t="b">
        <f t="shared" si="36"/>
        <v>0</v>
      </c>
      <c r="E355" s="5" t="b">
        <f t="shared" si="37"/>
        <v>0</v>
      </c>
      <c r="F355" s="5" t="b">
        <f>IF(B355&gt;0,CHOOSE(MATCH(MONTH(A355-20),{0;3;6;9;12},1),"hiver","printemps","été","automne","hiver"))</f>
        <v>0</v>
      </c>
    </row>
    <row r="356" spans="1:6" x14ac:dyDescent="0.2">
      <c r="A356" s="4"/>
      <c r="B356" s="2"/>
      <c r="C356" s="5" t="b">
        <f t="shared" si="35"/>
        <v>0</v>
      </c>
      <c r="D356" s="5" t="b">
        <f t="shared" si="36"/>
        <v>0</v>
      </c>
      <c r="E356" s="5" t="b">
        <f t="shared" si="37"/>
        <v>0</v>
      </c>
      <c r="F356" s="5" t="b">
        <f>IF(B356&gt;0,CHOOSE(MATCH(MONTH(A356-20),{0;3;6;9;12},1),"hiver","printemps","été","automne","hiver"))</f>
        <v>0</v>
      </c>
    </row>
    <row r="357" spans="1:6" x14ac:dyDescent="0.2">
      <c r="A357" s="4"/>
      <c r="B357" s="2"/>
      <c r="C357" s="5" t="b">
        <f t="shared" si="35"/>
        <v>0</v>
      </c>
      <c r="D357" s="5" t="b">
        <f t="shared" si="36"/>
        <v>0</v>
      </c>
      <c r="E357" s="5" t="b">
        <f t="shared" si="37"/>
        <v>0</v>
      </c>
      <c r="F357" s="5" t="b">
        <f>IF(B357&gt;0,CHOOSE(MATCH(MONTH(A357-20),{0;3;6;9;12},1),"hiver","printemps","été","automne","hiver"))</f>
        <v>0</v>
      </c>
    </row>
    <row r="358" spans="1:6" x14ac:dyDescent="0.2">
      <c r="A358" s="4"/>
      <c r="B358" s="2"/>
      <c r="C358" s="5" t="b">
        <f t="shared" si="35"/>
        <v>0</v>
      </c>
      <c r="D358" s="5" t="b">
        <f t="shared" si="36"/>
        <v>0</v>
      </c>
      <c r="E358" s="5" t="b">
        <f t="shared" si="37"/>
        <v>0</v>
      </c>
      <c r="F358" s="5" t="b">
        <f>IF(B358&gt;0,CHOOSE(MATCH(MONTH(A358-20),{0;3;6;9;12},1),"hiver","printemps","été","automne","hiver"))</f>
        <v>0</v>
      </c>
    </row>
    <row r="359" spans="1:6" x14ac:dyDescent="0.2">
      <c r="A359" s="4"/>
      <c r="B359" s="2"/>
      <c r="C359" s="5" t="b">
        <f t="shared" si="35"/>
        <v>0</v>
      </c>
      <c r="D359" s="5" t="b">
        <f t="shared" si="36"/>
        <v>0</v>
      </c>
      <c r="E359" s="5" t="b">
        <f t="shared" si="37"/>
        <v>0</v>
      </c>
      <c r="F359" s="5" t="b">
        <f>IF(B359&gt;0,CHOOSE(MATCH(MONTH(A359-20),{0;3;6;9;12},1),"hiver","printemps","été","automne","hiver"))</f>
        <v>0</v>
      </c>
    </row>
    <row r="360" spans="1:6" x14ac:dyDescent="0.2">
      <c r="A360" s="4"/>
      <c r="B360" s="2"/>
      <c r="C360" s="5" t="b">
        <f t="shared" si="35"/>
        <v>0</v>
      </c>
      <c r="D360" s="5" t="b">
        <f t="shared" si="36"/>
        <v>0</v>
      </c>
      <c r="E360" s="5" t="b">
        <f t="shared" si="37"/>
        <v>0</v>
      </c>
      <c r="F360" s="5" t="b">
        <f>IF(B360&gt;0,CHOOSE(MATCH(MONTH(A360-20),{0;3;6;9;12},1),"hiver","printemps","été","automne","hiver"))</f>
        <v>0</v>
      </c>
    </row>
    <row r="361" spans="1:6" x14ac:dyDescent="0.2">
      <c r="A361" s="4"/>
      <c r="B361" s="2"/>
      <c r="C361" s="5" t="b">
        <f t="shared" si="35"/>
        <v>0</v>
      </c>
      <c r="D361" s="5" t="b">
        <f t="shared" si="36"/>
        <v>0</v>
      </c>
      <c r="E361" s="5" t="b">
        <f t="shared" si="37"/>
        <v>0</v>
      </c>
      <c r="F361" s="5" t="b">
        <f>IF(B361&gt;0,CHOOSE(MATCH(MONTH(A361-20),{0;3;6;9;12},1),"hiver","printemps","été","automne","hiver"))</f>
        <v>0</v>
      </c>
    </row>
    <row r="362" spans="1:6" x14ac:dyDescent="0.2">
      <c r="A362" s="4"/>
      <c r="B362" s="2"/>
      <c r="C362" s="5" t="b">
        <f t="shared" si="35"/>
        <v>0</v>
      </c>
      <c r="D362" s="5" t="b">
        <f t="shared" si="36"/>
        <v>0</v>
      </c>
      <c r="E362" s="5" t="b">
        <f t="shared" si="37"/>
        <v>0</v>
      </c>
      <c r="F362" s="5" t="b">
        <f>IF(B362&gt;0,CHOOSE(MATCH(MONTH(A362-20),{0;3;6;9;12},1),"hiver","printemps","été","automne","hiver"))</f>
        <v>0</v>
      </c>
    </row>
    <row r="363" spans="1:6" x14ac:dyDescent="0.2">
      <c r="A363" s="4"/>
      <c r="B363" s="2"/>
      <c r="C363" s="5" t="b">
        <f t="shared" si="35"/>
        <v>0</v>
      </c>
      <c r="D363" s="5" t="b">
        <f t="shared" si="36"/>
        <v>0</v>
      </c>
      <c r="E363" s="5" t="b">
        <f t="shared" si="37"/>
        <v>0</v>
      </c>
      <c r="F363" s="5" t="b">
        <f>IF(B363&gt;0,CHOOSE(MATCH(MONTH(A363-20),{0;3;6;9;12},1),"hiver","printemps","été","automne","hiver"))</f>
        <v>0</v>
      </c>
    </row>
    <row r="364" spans="1:6" x14ac:dyDescent="0.2">
      <c r="A364" s="4"/>
      <c r="B364" s="2"/>
      <c r="C364" s="5" t="b">
        <f t="shared" si="35"/>
        <v>0</v>
      </c>
      <c r="D364" s="5" t="b">
        <f t="shared" si="36"/>
        <v>0</v>
      </c>
      <c r="E364" s="5" t="b">
        <f t="shared" si="37"/>
        <v>0</v>
      </c>
      <c r="F364" s="5" t="b">
        <f>IF(B364&gt;0,CHOOSE(MATCH(MONTH(A364-20),{0;3;6;9;12},1),"hiver","printemps","été","automne","hiver"))</f>
        <v>0</v>
      </c>
    </row>
    <row r="365" spans="1:6" x14ac:dyDescent="0.2">
      <c r="A365" s="4"/>
      <c r="B365" s="2"/>
      <c r="C365" s="5" t="b">
        <f t="shared" si="35"/>
        <v>0</v>
      </c>
      <c r="D365" s="5" t="b">
        <f t="shared" si="36"/>
        <v>0</v>
      </c>
      <c r="E365" s="5" t="b">
        <f t="shared" si="37"/>
        <v>0</v>
      </c>
      <c r="F365" s="5" t="b">
        <f>IF(B365&gt;0,CHOOSE(MATCH(MONTH(A365-20),{0;3;6;9;12},1),"hiver","printemps","été","automne","hiver"))</f>
        <v>0</v>
      </c>
    </row>
    <row r="366" spans="1:6" x14ac:dyDescent="0.2">
      <c r="A366" s="4"/>
      <c r="B366" s="2"/>
      <c r="C366" s="5" t="b">
        <f t="shared" si="35"/>
        <v>0</v>
      </c>
      <c r="D366" s="5" t="b">
        <f t="shared" si="36"/>
        <v>0</v>
      </c>
      <c r="E366" s="5" t="b">
        <f t="shared" si="37"/>
        <v>0</v>
      </c>
      <c r="F366" s="5" t="b">
        <f>IF(B366&gt;0,CHOOSE(MATCH(MONTH(A366-20),{0;3;6;9;12},1),"hiver","printemps","été","automne","hiver"))</f>
        <v>0</v>
      </c>
    </row>
    <row r="367" spans="1:6" x14ac:dyDescent="0.2">
      <c r="A367" s="4"/>
      <c r="B367" s="2"/>
      <c r="C367" s="5" t="b">
        <f t="shared" si="35"/>
        <v>0</v>
      </c>
      <c r="D367" s="5" t="b">
        <f t="shared" si="36"/>
        <v>0</v>
      </c>
      <c r="E367" s="5" t="b">
        <f t="shared" si="37"/>
        <v>0</v>
      </c>
      <c r="F367" s="5" t="b">
        <f>IF(B367&gt;0,CHOOSE(MATCH(MONTH(A367-20),{0;3;6;9;12},1),"hiver","printemps","été","automne","hiver"))</f>
        <v>0</v>
      </c>
    </row>
    <row r="368" spans="1:6" x14ac:dyDescent="0.2">
      <c r="A368" s="4"/>
      <c r="B368" s="2"/>
      <c r="C368" s="5" t="b">
        <f t="shared" si="35"/>
        <v>0</v>
      </c>
      <c r="D368" s="5" t="b">
        <f t="shared" si="36"/>
        <v>0</v>
      </c>
      <c r="E368" s="5" t="b">
        <f t="shared" si="37"/>
        <v>0</v>
      </c>
      <c r="F368" s="5" t="b">
        <f>IF(B368&gt;0,CHOOSE(MATCH(MONTH(A368-20),{0;3;6;9;12},1),"hiver","printemps","été","automne","hiver"))</f>
        <v>0</v>
      </c>
    </row>
    <row r="369" spans="1:6" x14ac:dyDescent="0.2">
      <c r="A369" s="4"/>
      <c r="B369" s="2"/>
      <c r="C369" s="5" t="b">
        <f t="shared" si="35"/>
        <v>0</v>
      </c>
      <c r="D369" s="5" t="b">
        <f t="shared" si="36"/>
        <v>0</v>
      </c>
      <c r="E369" s="5" t="b">
        <f t="shared" si="37"/>
        <v>0</v>
      </c>
      <c r="F369" s="5" t="b">
        <f>IF(B369&gt;0,CHOOSE(MATCH(MONTH(A369-20),{0;3;6;9;12},1),"hiver","printemps","été","automne","hiver"))</f>
        <v>0</v>
      </c>
    </row>
    <row r="371" spans="1:6" x14ac:dyDescent="0.2">
      <c r="A371" s="1" t="s">
        <v>23</v>
      </c>
      <c r="B371">
        <f>SUM(B4:B369)</f>
        <v>0</v>
      </c>
    </row>
  </sheetData>
  <conditionalFormatting sqref="O21:O32">
    <cfRule type="top10" dxfId="25" priority="9" bottom="1" rank="1"/>
    <cfRule type="top10" dxfId="24" priority="10" rank="1"/>
  </conditionalFormatting>
  <conditionalFormatting sqref="N21:N32">
    <cfRule type="top10" dxfId="23" priority="11" bottom="1" rank="1"/>
    <cfRule type="top10" dxfId="22" priority="12" rank="1"/>
  </conditionalFormatting>
  <conditionalFormatting sqref="L21:L32">
    <cfRule type="top10" dxfId="21" priority="13" bottom="1" rank="1"/>
    <cfRule type="top10" dxfId="20" priority="14" rank="1"/>
  </conditionalFormatting>
  <conditionalFormatting sqref="L4:L10">
    <cfRule type="top10" dxfId="19" priority="15" bottom="1" rank="1"/>
    <cfRule type="top10" dxfId="18" priority="16" rank="1"/>
  </conditionalFormatting>
  <conditionalFormatting sqref="O4:O10">
    <cfRule type="top10" dxfId="17" priority="17" bottom="1" rank="1"/>
    <cfRule type="top10" dxfId="16" priority="18" rank="1"/>
  </conditionalFormatting>
  <conditionalFormatting sqref="N4:N10">
    <cfRule type="top10" dxfId="15" priority="19" bottom="1" rank="1"/>
    <cfRule type="top10" dxfId="14" priority="20" rank="1"/>
  </conditionalFormatting>
  <conditionalFormatting sqref="L40:L92">
    <cfRule type="top10" dxfId="13" priority="21" bottom="1" rank="1"/>
    <cfRule type="top10" dxfId="12" priority="22" rank="1"/>
  </conditionalFormatting>
  <conditionalFormatting sqref="N40:N92">
    <cfRule type="top10" dxfId="11" priority="23" bottom="1" rank="1"/>
    <cfRule type="top10" dxfId="10" priority="24" rank="1"/>
  </conditionalFormatting>
  <conditionalFormatting sqref="O40:O92">
    <cfRule type="top10" dxfId="9" priority="25" bottom="1" rank="1"/>
    <cfRule type="top10" dxfId="8" priority="26" rank="1"/>
  </conditionalFormatting>
  <conditionalFormatting sqref="P40:P92">
    <cfRule type="expression" dxfId="7" priority="27">
      <formula>P40 &lt;= 0.25</formula>
    </cfRule>
  </conditionalFormatting>
  <conditionalFormatting sqref="L100:L103">
    <cfRule type="top10" dxfId="6" priority="1" bottom="1" rank="1"/>
    <cfRule type="top10" dxfId="5" priority="2" rank="1"/>
  </conditionalFormatting>
  <conditionalFormatting sqref="N100:N103">
    <cfRule type="top10" dxfId="4" priority="3" bottom="1" rank="1"/>
    <cfRule type="top10" dxfId="3" priority="4" rank="1"/>
  </conditionalFormatting>
  <conditionalFormatting sqref="O100:O103">
    <cfRule type="top10" dxfId="2" priority="5" bottom="1" rank="1"/>
    <cfRule type="top10" dxfId="1" priority="6" rank="1"/>
  </conditionalFormatting>
  <conditionalFormatting sqref="P100:P103">
    <cfRule type="expression" dxfId="0" priority="7">
      <formula>P100 &lt;= 0.25</formula>
    </cfRule>
  </conditionalFormatting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 &amp;A</oddHeader>
    <oddFooter>&amp;C&amp;"Times New Roman,Normal"&amp;12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/>
  </sheetViews>
  <sheetFormatPr baseColWidth="10" defaultColWidth="11.5703125" defaultRowHeight="12.75" x14ac:dyDescent="0.2"/>
  <cols>
    <col min="1" max="1" width="19.140625" customWidth="1"/>
  </cols>
  <sheetData>
    <row r="1" spans="1:6" x14ac:dyDescent="0.2">
      <c r="A1" t="s">
        <v>65</v>
      </c>
    </row>
    <row r="3" spans="1:6" x14ac:dyDescent="0.2">
      <c r="A3" t="s">
        <v>18</v>
      </c>
      <c r="B3" s="5" t="s">
        <v>19</v>
      </c>
      <c r="C3" s="67" t="s">
        <v>221</v>
      </c>
      <c r="E3" t="s">
        <v>66</v>
      </c>
      <c r="F3" s="67" t="s">
        <v>221</v>
      </c>
    </row>
    <row r="4" spans="1:6" x14ac:dyDescent="0.2">
      <c r="A4" t="s">
        <v>31</v>
      </c>
      <c r="B4" s="2"/>
      <c r="C4" s="11" t="e">
        <f t="shared" ref="C4:C10" si="0">B4/$B$13</f>
        <v>#DIV/0!</v>
      </c>
      <c r="E4" s="82"/>
      <c r="F4" s="11" t="e">
        <f>E4/$E$13</f>
        <v>#DIV/0!</v>
      </c>
    </row>
    <row r="5" spans="1:6" x14ac:dyDescent="0.2">
      <c r="A5" t="s">
        <v>32</v>
      </c>
      <c r="B5" s="2"/>
      <c r="C5" s="11" t="e">
        <f t="shared" si="0"/>
        <v>#DIV/0!</v>
      </c>
      <c r="E5" s="82"/>
      <c r="F5" s="11" t="e">
        <f t="shared" ref="F5:F10" si="1">E5/$E$13</f>
        <v>#DIV/0!</v>
      </c>
    </row>
    <row r="6" spans="1:6" x14ac:dyDescent="0.2">
      <c r="A6" t="s">
        <v>33</v>
      </c>
      <c r="B6" s="2"/>
      <c r="C6" s="11" t="e">
        <f t="shared" si="0"/>
        <v>#DIV/0!</v>
      </c>
      <c r="E6" s="82"/>
      <c r="F6" s="11" t="e">
        <f t="shared" si="1"/>
        <v>#DIV/0!</v>
      </c>
    </row>
    <row r="7" spans="1:6" x14ac:dyDescent="0.2">
      <c r="A7" t="s">
        <v>34</v>
      </c>
      <c r="B7" s="2"/>
      <c r="C7" s="11" t="e">
        <f t="shared" si="0"/>
        <v>#DIV/0!</v>
      </c>
      <c r="E7" s="82"/>
      <c r="F7" s="11" t="e">
        <f t="shared" si="1"/>
        <v>#DIV/0!</v>
      </c>
    </row>
    <row r="8" spans="1:6" x14ac:dyDescent="0.2">
      <c r="A8" t="s">
        <v>35</v>
      </c>
      <c r="B8" s="2"/>
      <c r="C8" s="11" t="e">
        <f t="shared" si="0"/>
        <v>#DIV/0!</v>
      </c>
      <c r="E8" s="82"/>
      <c r="F8" s="11" t="e">
        <f t="shared" si="1"/>
        <v>#DIV/0!</v>
      </c>
    </row>
    <row r="9" spans="1:6" x14ac:dyDescent="0.2">
      <c r="A9" t="s">
        <v>36</v>
      </c>
      <c r="B9" s="2"/>
      <c r="C9" s="11" t="e">
        <f t="shared" si="0"/>
        <v>#DIV/0!</v>
      </c>
      <c r="E9" s="82"/>
      <c r="F9" s="11" t="e">
        <f t="shared" si="1"/>
        <v>#DIV/0!</v>
      </c>
    </row>
    <row r="10" spans="1:6" x14ac:dyDescent="0.2">
      <c r="A10" t="s">
        <v>37</v>
      </c>
      <c r="B10" s="2"/>
      <c r="C10" s="11" t="e">
        <f t="shared" si="0"/>
        <v>#DIV/0!</v>
      </c>
      <c r="E10" s="82"/>
      <c r="F10" s="11" t="e">
        <f t="shared" si="1"/>
        <v>#DIV/0!</v>
      </c>
    </row>
    <row r="11" spans="1:6" x14ac:dyDescent="0.2">
      <c r="C11" s="11"/>
      <c r="E11" s="83"/>
      <c r="F11" s="11"/>
    </row>
    <row r="12" spans="1:6" x14ac:dyDescent="0.2">
      <c r="C12" s="12"/>
      <c r="E12" s="83"/>
      <c r="F12" s="12" t="s">
        <v>67</v>
      </c>
    </row>
    <row r="13" spans="1:6" x14ac:dyDescent="0.2">
      <c r="A13" s="1" t="s">
        <v>56</v>
      </c>
      <c r="B13">
        <f>SUM(B4:B10)</f>
        <v>0</v>
      </c>
      <c r="C13" s="11"/>
      <c r="E13" s="83">
        <f>SUM(E4:E10)</f>
        <v>0</v>
      </c>
      <c r="F13" s="83">
        <f>E13/7</f>
        <v>0</v>
      </c>
    </row>
    <row r="14" spans="1:6" x14ac:dyDescent="0.2">
      <c r="A14" t="s">
        <v>38</v>
      </c>
      <c r="B14">
        <f>SUM(B9:B10)</f>
        <v>0</v>
      </c>
      <c r="C14" s="11" t="e">
        <f t="shared" ref="C14:C15" si="2">B14/$B$13</f>
        <v>#DIV/0!</v>
      </c>
      <c r="E14" s="83">
        <f>SUM(E9:E10)</f>
        <v>0</v>
      </c>
      <c r="F14" s="83">
        <f>E14/2</f>
        <v>0</v>
      </c>
    </row>
    <row r="15" spans="1:6" x14ac:dyDescent="0.2">
      <c r="A15" t="s">
        <v>39</v>
      </c>
      <c r="B15">
        <f>B13-B14</f>
        <v>0</v>
      </c>
      <c r="C15" s="11" t="e">
        <f t="shared" si="2"/>
        <v>#DIV/0!</v>
      </c>
      <c r="E15" s="83">
        <f>E13-E14</f>
        <v>0</v>
      </c>
      <c r="F15" s="83">
        <f>E15/5</f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 &amp;A</oddHeader>
    <oddFooter>&amp;C&amp;"Times New Roman,Normal"&amp;12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1"/>
  <sheetViews>
    <sheetView zoomScaleNormal="100" workbookViewId="0"/>
  </sheetViews>
  <sheetFormatPr baseColWidth="10" defaultColWidth="11.5703125" defaultRowHeight="12.75" x14ac:dyDescent="0.2"/>
  <cols>
    <col min="1" max="1" width="14.42578125" customWidth="1"/>
  </cols>
  <sheetData>
    <row r="1" spans="1:15" x14ac:dyDescent="0.2">
      <c r="A1" t="s">
        <v>57</v>
      </c>
      <c r="C1" s="5" t="s">
        <v>19</v>
      </c>
    </row>
    <row r="2" spans="1:15" x14ac:dyDescent="0.2">
      <c r="H2" s="5"/>
      <c r="I2" s="5"/>
      <c r="J2" s="5"/>
      <c r="K2" s="5"/>
      <c r="L2" s="5"/>
    </row>
    <row r="3" spans="1:15" x14ac:dyDescent="0.2">
      <c r="A3" t="s">
        <v>58</v>
      </c>
      <c r="E3" s="5" t="s">
        <v>249</v>
      </c>
      <c r="F3" s="5"/>
      <c r="G3" s="5"/>
      <c r="H3" s="5"/>
      <c r="I3" s="5"/>
      <c r="J3" s="5"/>
      <c r="K3" s="5"/>
      <c r="L3" s="5"/>
    </row>
    <row r="4" spans="1:15" x14ac:dyDescent="0.2">
      <c r="A4" t="s">
        <v>59</v>
      </c>
      <c r="B4" t="s">
        <v>60</v>
      </c>
      <c r="C4" t="s">
        <v>61</v>
      </c>
      <c r="D4" t="s">
        <v>62</v>
      </c>
      <c r="E4" s="5" t="s">
        <v>60</v>
      </c>
      <c r="F4" s="5" t="s">
        <v>61</v>
      </c>
      <c r="G4" s="5" t="s">
        <v>62</v>
      </c>
      <c r="H4" s="5"/>
      <c r="I4" s="5"/>
      <c r="J4" s="5"/>
      <c r="K4" s="5"/>
      <c r="L4" s="5"/>
      <c r="N4" t="s">
        <v>41</v>
      </c>
      <c r="O4" t="s">
        <v>30</v>
      </c>
    </row>
    <row r="5" spans="1:15" x14ac:dyDescent="0.2">
      <c r="A5">
        <v>1</v>
      </c>
      <c r="B5">
        <f t="shared" ref="B5:B28" si="0">C5+D5</f>
        <v>0</v>
      </c>
      <c r="C5" s="2"/>
      <c r="D5" s="2"/>
      <c r="E5" s="83">
        <f>B5/7</f>
        <v>0</v>
      </c>
      <c r="F5" s="83">
        <f t="shared" ref="F5:G5" si="1">C5/7</f>
        <v>0</v>
      </c>
      <c r="G5" s="83">
        <f t="shared" si="1"/>
        <v>0</v>
      </c>
      <c r="H5" s="83"/>
      <c r="I5" s="83"/>
      <c r="J5" s="83"/>
      <c r="K5" s="83"/>
      <c r="L5" s="83"/>
      <c r="N5" s="8" t="e">
        <f>SUM(AN_TE!B14:H14)</f>
        <v>#DIV/0!</v>
      </c>
      <c r="O5" t="e">
        <f t="shared" ref="O5:O28" si="2">B5-N5</f>
        <v>#DIV/0!</v>
      </c>
    </row>
    <row r="6" spans="1:15" x14ac:dyDescent="0.2">
      <c r="A6">
        <v>2</v>
      </c>
      <c r="B6">
        <f t="shared" si="0"/>
        <v>0</v>
      </c>
      <c r="C6" s="2"/>
      <c r="D6" s="2"/>
      <c r="E6" s="83">
        <f t="shared" ref="E6:E31" si="3">B6/7</f>
        <v>0</v>
      </c>
      <c r="F6" s="83">
        <f t="shared" ref="F6:F31" si="4">C6/7</f>
        <v>0</v>
      </c>
      <c r="G6" s="83">
        <f t="shared" ref="G6:G31" si="5">D6/7</f>
        <v>0</v>
      </c>
      <c r="H6" s="83"/>
      <c r="I6" s="83"/>
      <c r="J6" s="83"/>
      <c r="K6" s="83"/>
      <c r="L6" s="83"/>
      <c r="N6" s="8" t="e">
        <f>SUM(AN_TE!B15:H15)</f>
        <v>#DIV/0!</v>
      </c>
      <c r="O6" t="e">
        <f t="shared" si="2"/>
        <v>#DIV/0!</v>
      </c>
    </row>
    <row r="7" spans="1:15" x14ac:dyDescent="0.2">
      <c r="A7">
        <v>3</v>
      </c>
      <c r="B7">
        <f t="shared" si="0"/>
        <v>0</v>
      </c>
      <c r="C7" s="2"/>
      <c r="D7" s="2"/>
      <c r="E7" s="83">
        <f t="shared" si="3"/>
        <v>0</v>
      </c>
      <c r="F7" s="83">
        <f t="shared" si="4"/>
        <v>0</v>
      </c>
      <c r="G7" s="83">
        <f t="shared" si="5"/>
        <v>0</v>
      </c>
      <c r="H7" s="83"/>
      <c r="I7" s="83"/>
      <c r="J7" s="83"/>
      <c r="K7" s="83"/>
      <c r="L7" s="83"/>
      <c r="N7" s="8" t="e">
        <f>SUM(AN_TE!B16:H16)</f>
        <v>#DIV/0!</v>
      </c>
      <c r="O7" t="e">
        <f t="shared" si="2"/>
        <v>#DIV/0!</v>
      </c>
    </row>
    <row r="8" spans="1:15" x14ac:dyDescent="0.2">
      <c r="A8">
        <v>4</v>
      </c>
      <c r="B8">
        <f t="shared" si="0"/>
        <v>0</v>
      </c>
      <c r="C8" s="2"/>
      <c r="D8" s="2"/>
      <c r="E8" s="83">
        <f t="shared" si="3"/>
        <v>0</v>
      </c>
      <c r="F8" s="83">
        <f t="shared" si="4"/>
        <v>0</v>
      </c>
      <c r="G8" s="83">
        <f t="shared" si="5"/>
        <v>0</v>
      </c>
      <c r="H8" s="83"/>
      <c r="I8" s="83"/>
      <c r="J8" s="83"/>
      <c r="K8" s="83"/>
      <c r="L8" s="83"/>
      <c r="N8" s="8" t="e">
        <f>SUM(AN_TE!B17:H17)</f>
        <v>#DIV/0!</v>
      </c>
      <c r="O8" t="e">
        <f t="shared" si="2"/>
        <v>#DIV/0!</v>
      </c>
    </row>
    <row r="9" spans="1:15" x14ac:dyDescent="0.2">
      <c r="A9">
        <v>5</v>
      </c>
      <c r="B9">
        <f t="shared" si="0"/>
        <v>0</v>
      </c>
      <c r="C9" s="2"/>
      <c r="D9" s="2"/>
      <c r="E9" s="83">
        <f t="shared" si="3"/>
        <v>0</v>
      </c>
      <c r="F9" s="83">
        <f t="shared" si="4"/>
        <v>0</v>
      </c>
      <c r="G9" s="83">
        <f t="shared" si="5"/>
        <v>0</v>
      </c>
      <c r="H9" s="83"/>
      <c r="I9" s="83"/>
      <c r="J9" s="83"/>
      <c r="K9" s="83"/>
      <c r="L9" s="83"/>
      <c r="N9" s="8" t="e">
        <f>SUM(AN_TE!B18:H18)</f>
        <v>#DIV/0!</v>
      </c>
      <c r="O9" t="e">
        <f t="shared" si="2"/>
        <v>#DIV/0!</v>
      </c>
    </row>
    <row r="10" spans="1:15" x14ac:dyDescent="0.2">
      <c r="A10">
        <v>6</v>
      </c>
      <c r="B10">
        <f t="shared" si="0"/>
        <v>0</v>
      </c>
      <c r="C10" s="2"/>
      <c r="D10" s="2"/>
      <c r="E10" s="83">
        <f t="shared" si="3"/>
        <v>0</v>
      </c>
      <c r="F10" s="83">
        <f t="shared" si="4"/>
        <v>0</v>
      </c>
      <c r="G10" s="83">
        <f t="shared" si="5"/>
        <v>0</v>
      </c>
      <c r="H10" s="83"/>
      <c r="I10" s="83"/>
      <c r="J10" s="83"/>
      <c r="K10" s="83"/>
      <c r="L10" s="83"/>
      <c r="N10" s="8" t="e">
        <f>SUM(AN_TE!B19:H19)</f>
        <v>#DIV/0!</v>
      </c>
      <c r="O10" t="e">
        <f t="shared" si="2"/>
        <v>#DIV/0!</v>
      </c>
    </row>
    <row r="11" spans="1:15" x14ac:dyDescent="0.2">
      <c r="A11">
        <v>7</v>
      </c>
      <c r="B11">
        <f t="shared" si="0"/>
        <v>0</v>
      </c>
      <c r="C11" s="2"/>
      <c r="D11" s="2"/>
      <c r="E11" s="83">
        <f t="shared" si="3"/>
        <v>0</v>
      </c>
      <c r="F11" s="83">
        <f t="shared" si="4"/>
        <v>0</v>
      </c>
      <c r="G11" s="83">
        <f t="shared" si="5"/>
        <v>0</v>
      </c>
      <c r="H11" s="83"/>
      <c r="I11" s="83"/>
      <c r="J11" s="83"/>
      <c r="K11" s="83"/>
      <c r="L11" s="83"/>
      <c r="N11" s="8" t="e">
        <f>SUM(AN_TE!B20:H20)</f>
        <v>#DIV/0!</v>
      </c>
      <c r="O11" t="e">
        <f t="shared" si="2"/>
        <v>#DIV/0!</v>
      </c>
    </row>
    <row r="12" spans="1:15" x14ac:dyDescent="0.2">
      <c r="A12">
        <v>8</v>
      </c>
      <c r="B12">
        <f t="shared" si="0"/>
        <v>0</v>
      </c>
      <c r="C12" s="2"/>
      <c r="D12" s="2"/>
      <c r="E12" s="83">
        <f t="shared" si="3"/>
        <v>0</v>
      </c>
      <c r="F12" s="83">
        <f t="shared" si="4"/>
        <v>0</v>
      </c>
      <c r="G12" s="83">
        <f t="shared" si="5"/>
        <v>0</v>
      </c>
      <c r="H12" s="83"/>
      <c r="I12" s="83"/>
      <c r="J12" s="83"/>
      <c r="K12" s="83"/>
      <c r="L12" s="83"/>
      <c r="N12" s="8" t="e">
        <f>SUM(AN_TE!B21:H21)</f>
        <v>#DIV/0!</v>
      </c>
      <c r="O12" t="e">
        <f t="shared" si="2"/>
        <v>#DIV/0!</v>
      </c>
    </row>
    <row r="13" spans="1:15" x14ac:dyDescent="0.2">
      <c r="A13">
        <v>9</v>
      </c>
      <c r="B13">
        <f t="shared" si="0"/>
        <v>0</v>
      </c>
      <c r="C13" s="2"/>
      <c r="D13" s="2"/>
      <c r="E13" s="83">
        <f t="shared" si="3"/>
        <v>0</v>
      </c>
      <c r="F13" s="83">
        <f t="shared" si="4"/>
        <v>0</v>
      </c>
      <c r="G13" s="83">
        <f t="shared" si="5"/>
        <v>0</v>
      </c>
      <c r="H13" s="83"/>
      <c r="I13" s="83"/>
      <c r="J13" s="83"/>
      <c r="K13" s="83"/>
      <c r="L13" s="83"/>
      <c r="N13" s="8" t="e">
        <f>SUM(AN_TE!B22:H22)</f>
        <v>#DIV/0!</v>
      </c>
      <c r="O13" t="e">
        <f t="shared" si="2"/>
        <v>#DIV/0!</v>
      </c>
    </row>
    <row r="14" spans="1:15" x14ac:dyDescent="0.2">
      <c r="A14">
        <v>10</v>
      </c>
      <c r="B14">
        <f t="shared" si="0"/>
        <v>0</v>
      </c>
      <c r="C14" s="2"/>
      <c r="D14" s="2"/>
      <c r="E14" s="83">
        <f t="shared" si="3"/>
        <v>0</v>
      </c>
      <c r="F14" s="83">
        <f t="shared" si="4"/>
        <v>0</v>
      </c>
      <c r="G14" s="83">
        <f t="shared" si="5"/>
        <v>0</v>
      </c>
      <c r="H14" s="83"/>
      <c r="I14" s="83"/>
      <c r="J14" s="83"/>
      <c r="K14" s="83"/>
      <c r="L14" s="83"/>
      <c r="N14" s="8" t="e">
        <f>SUM(AN_TE!B23:H23)</f>
        <v>#DIV/0!</v>
      </c>
      <c r="O14" t="e">
        <f t="shared" si="2"/>
        <v>#DIV/0!</v>
      </c>
    </row>
    <row r="15" spans="1:15" x14ac:dyDescent="0.2">
      <c r="A15">
        <v>11</v>
      </c>
      <c r="B15">
        <f t="shared" si="0"/>
        <v>0</v>
      </c>
      <c r="C15" s="2"/>
      <c r="D15" s="2"/>
      <c r="E15" s="83">
        <f t="shared" si="3"/>
        <v>0</v>
      </c>
      <c r="F15" s="83">
        <f t="shared" si="4"/>
        <v>0</v>
      </c>
      <c r="G15" s="83">
        <f t="shared" si="5"/>
        <v>0</v>
      </c>
      <c r="H15" s="83"/>
      <c r="I15" s="83"/>
      <c r="J15" s="83"/>
      <c r="K15" s="83"/>
      <c r="L15" s="83"/>
      <c r="N15" s="8" t="e">
        <f>SUM(AN_TE!B24:H24)</f>
        <v>#DIV/0!</v>
      </c>
      <c r="O15" t="e">
        <f t="shared" si="2"/>
        <v>#DIV/0!</v>
      </c>
    </row>
    <row r="16" spans="1:15" x14ac:dyDescent="0.2">
      <c r="A16">
        <v>12</v>
      </c>
      <c r="B16">
        <f t="shared" si="0"/>
        <v>0</v>
      </c>
      <c r="C16" s="2"/>
      <c r="D16" s="2"/>
      <c r="E16" s="83">
        <f t="shared" si="3"/>
        <v>0</v>
      </c>
      <c r="F16" s="83">
        <f t="shared" si="4"/>
        <v>0</v>
      </c>
      <c r="G16" s="83">
        <f t="shared" si="5"/>
        <v>0</v>
      </c>
      <c r="H16" s="83"/>
      <c r="I16" s="83"/>
      <c r="J16" s="83"/>
      <c r="K16" s="83"/>
      <c r="L16" s="83"/>
      <c r="N16" s="8" t="e">
        <f>SUM(AN_TE!B25:H25)</f>
        <v>#DIV/0!</v>
      </c>
      <c r="O16" t="e">
        <f t="shared" si="2"/>
        <v>#DIV/0!</v>
      </c>
    </row>
    <row r="17" spans="1:15" x14ac:dyDescent="0.2">
      <c r="A17">
        <v>13</v>
      </c>
      <c r="B17">
        <f t="shared" si="0"/>
        <v>0</v>
      </c>
      <c r="C17" s="2"/>
      <c r="D17" s="2"/>
      <c r="E17" s="83">
        <f t="shared" si="3"/>
        <v>0</v>
      </c>
      <c r="F17" s="83">
        <f t="shared" si="4"/>
        <v>0</v>
      </c>
      <c r="G17" s="83">
        <f t="shared" si="5"/>
        <v>0</v>
      </c>
      <c r="H17" s="83"/>
      <c r="I17" s="83"/>
      <c r="J17" s="83"/>
      <c r="K17" s="83"/>
      <c r="L17" s="83"/>
      <c r="N17" s="8" t="e">
        <f>SUM(AN_TE!B26:H26)</f>
        <v>#DIV/0!</v>
      </c>
      <c r="O17" t="e">
        <f t="shared" si="2"/>
        <v>#DIV/0!</v>
      </c>
    </row>
    <row r="18" spans="1:15" x14ac:dyDescent="0.2">
      <c r="A18">
        <v>14</v>
      </c>
      <c r="B18">
        <f t="shared" si="0"/>
        <v>0</v>
      </c>
      <c r="C18" s="2"/>
      <c r="D18" s="2"/>
      <c r="E18" s="83">
        <f t="shared" si="3"/>
        <v>0</v>
      </c>
      <c r="F18" s="83">
        <f t="shared" si="4"/>
        <v>0</v>
      </c>
      <c r="G18" s="83">
        <f t="shared" si="5"/>
        <v>0</v>
      </c>
      <c r="H18" s="83"/>
      <c r="I18" s="83"/>
      <c r="J18" s="83"/>
      <c r="K18" s="83"/>
      <c r="L18" s="83"/>
      <c r="N18" s="8" t="e">
        <f>SUM(AN_TE!B27:H27)</f>
        <v>#DIV/0!</v>
      </c>
      <c r="O18" t="e">
        <f t="shared" si="2"/>
        <v>#DIV/0!</v>
      </c>
    </row>
    <row r="19" spans="1:15" x14ac:dyDescent="0.2">
      <c r="A19">
        <v>15</v>
      </c>
      <c r="B19">
        <f t="shared" si="0"/>
        <v>0</v>
      </c>
      <c r="C19" s="2"/>
      <c r="D19" s="2"/>
      <c r="E19" s="83">
        <f t="shared" si="3"/>
        <v>0</v>
      </c>
      <c r="F19" s="83">
        <f t="shared" si="4"/>
        <v>0</v>
      </c>
      <c r="G19" s="83">
        <f t="shared" si="5"/>
        <v>0</v>
      </c>
      <c r="H19" s="83"/>
      <c r="I19" s="83"/>
      <c r="J19" s="83"/>
      <c r="K19" s="83"/>
      <c r="L19" s="83"/>
      <c r="N19" s="8" t="e">
        <f>SUM(AN_TE!B28:H28)</f>
        <v>#DIV/0!</v>
      </c>
      <c r="O19" t="e">
        <f t="shared" si="2"/>
        <v>#DIV/0!</v>
      </c>
    </row>
    <row r="20" spans="1:15" x14ac:dyDescent="0.2">
      <c r="A20">
        <v>16</v>
      </c>
      <c r="B20">
        <f t="shared" si="0"/>
        <v>0</v>
      </c>
      <c r="C20" s="2"/>
      <c r="D20" s="2"/>
      <c r="E20" s="83">
        <f t="shared" si="3"/>
        <v>0</v>
      </c>
      <c r="F20" s="83">
        <f t="shared" si="4"/>
        <v>0</v>
      </c>
      <c r="G20" s="83">
        <f t="shared" si="5"/>
        <v>0</v>
      </c>
      <c r="H20" s="83"/>
      <c r="I20" s="83"/>
      <c r="J20" s="83"/>
      <c r="K20" s="83"/>
      <c r="L20" s="83"/>
      <c r="N20" s="8" t="e">
        <f>SUM(AN_TE!B29:H29)</f>
        <v>#DIV/0!</v>
      </c>
      <c r="O20" t="e">
        <f t="shared" si="2"/>
        <v>#DIV/0!</v>
      </c>
    </row>
    <row r="21" spans="1:15" x14ac:dyDescent="0.2">
      <c r="A21">
        <v>17</v>
      </c>
      <c r="B21">
        <f t="shared" si="0"/>
        <v>0</v>
      </c>
      <c r="C21" s="2"/>
      <c r="D21" s="2"/>
      <c r="E21" s="83">
        <f t="shared" si="3"/>
        <v>0</v>
      </c>
      <c r="F21" s="83">
        <f t="shared" si="4"/>
        <v>0</v>
      </c>
      <c r="G21" s="83">
        <f t="shared" si="5"/>
        <v>0</v>
      </c>
      <c r="H21" s="83"/>
      <c r="I21" s="83"/>
      <c r="J21" s="83"/>
      <c r="K21" s="83"/>
      <c r="L21" s="83"/>
      <c r="N21" s="8" t="e">
        <f>SUM(AN_TE!B30:H30)</f>
        <v>#DIV/0!</v>
      </c>
      <c r="O21" t="e">
        <f t="shared" si="2"/>
        <v>#DIV/0!</v>
      </c>
    </row>
    <row r="22" spans="1:15" x14ac:dyDescent="0.2">
      <c r="A22">
        <v>18</v>
      </c>
      <c r="B22">
        <f t="shared" si="0"/>
        <v>0</v>
      </c>
      <c r="C22" s="2"/>
      <c r="D22" s="2"/>
      <c r="E22" s="83">
        <f t="shared" si="3"/>
        <v>0</v>
      </c>
      <c r="F22" s="83">
        <f t="shared" si="4"/>
        <v>0</v>
      </c>
      <c r="G22" s="83">
        <f t="shared" si="5"/>
        <v>0</v>
      </c>
      <c r="H22" s="83"/>
      <c r="I22" s="83"/>
      <c r="J22" s="83"/>
      <c r="K22" s="83"/>
      <c r="L22" s="83"/>
      <c r="N22" s="8" t="e">
        <f>SUM(AN_TE!B31:H31)</f>
        <v>#DIV/0!</v>
      </c>
      <c r="O22" t="e">
        <f t="shared" si="2"/>
        <v>#DIV/0!</v>
      </c>
    </row>
    <row r="23" spans="1:15" x14ac:dyDescent="0.2">
      <c r="A23">
        <v>19</v>
      </c>
      <c r="B23">
        <f t="shared" si="0"/>
        <v>0</v>
      </c>
      <c r="C23" s="2"/>
      <c r="D23" s="2"/>
      <c r="E23" s="83">
        <f t="shared" si="3"/>
        <v>0</v>
      </c>
      <c r="F23" s="83">
        <f t="shared" si="4"/>
        <v>0</v>
      </c>
      <c r="G23" s="83">
        <f t="shared" si="5"/>
        <v>0</v>
      </c>
      <c r="H23" s="83"/>
      <c r="I23" s="83"/>
      <c r="J23" s="83"/>
      <c r="K23" s="83"/>
      <c r="L23" s="83"/>
      <c r="N23" s="8" t="e">
        <f>SUM(AN_TE!B32:H32)</f>
        <v>#DIV/0!</v>
      </c>
      <c r="O23" t="e">
        <f t="shared" si="2"/>
        <v>#DIV/0!</v>
      </c>
    </row>
    <row r="24" spans="1:15" x14ac:dyDescent="0.2">
      <c r="A24">
        <v>20</v>
      </c>
      <c r="B24">
        <f t="shared" si="0"/>
        <v>0</v>
      </c>
      <c r="C24" s="2"/>
      <c r="D24" s="2"/>
      <c r="E24" s="83">
        <f t="shared" si="3"/>
        <v>0</v>
      </c>
      <c r="F24" s="83">
        <f t="shared" si="4"/>
        <v>0</v>
      </c>
      <c r="G24" s="83">
        <f t="shared" si="5"/>
        <v>0</v>
      </c>
      <c r="H24" s="83"/>
      <c r="I24" s="83"/>
      <c r="J24" s="83"/>
      <c r="K24" s="83"/>
      <c r="L24" s="83"/>
      <c r="N24" s="8" t="e">
        <f>SUM(AN_TE!B33:H33)</f>
        <v>#DIV/0!</v>
      </c>
      <c r="O24" t="e">
        <f t="shared" si="2"/>
        <v>#DIV/0!</v>
      </c>
    </row>
    <row r="25" spans="1:15" x14ac:dyDescent="0.2">
      <c r="A25">
        <v>21</v>
      </c>
      <c r="B25">
        <f t="shared" si="0"/>
        <v>0</v>
      </c>
      <c r="C25" s="2"/>
      <c r="D25" s="2"/>
      <c r="E25" s="83">
        <f t="shared" si="3"/>
        <v>0</v>
      </c>
      <c r="F25" s="83">
        <f t="shared" si="4"/>
        <v>0</v>
      </c>
      <c r="G25" s="83">
        <f t="shared" si="5"/>
        <v>0</v>
      </c>
      <c r="H25" s="83"/>
      <c r="I25" s="83"/>
      <c r="J25" s="83"/>
      <c r="K25" s="83"/>
      <c r="L25" s="83"/>
      <c r="N25" s="8" t="e">
        <f>SUM(AN_TE!B34:H34)</f>
        <v>#DIV/0!</v>
      </c>
      <c r="O25" t="e">
        <f t="shared" si="2"/>
        <v>#DIV/0!</v>
      </c>
    </row>
    <row r="26" spans="1:15" x14ac:dyDescent="0.2">
      <c r="A26">
        <v>22</v>
      </c>
      <c r="B26">
        <f t="shared" si="0"/>
        <v>0</v>
      </c>
      <c r="C26" s="2"/>
      <c r="D26" s="2"/>
      <c r="E26" s="83">
        <f t="shared" si="3"/>
        <v>0</v>
      </c>
      <c r="F26" s="83">
        <f t="shared" si="4"/>
        <v>0</v>
      </c>
      <c r="G26" s="83">
        <f t="shared" si="5"/>
        <v>0</v>
      </c>
      <c r="H26" s="83"/>
      <c r="I26" s="83"/>
      <c r="J26" s="83"/>
      <c r="K26" s="83"/>
      <c r="L26" s="83"/>
      <c r="N26" s="8" t="e">
        <f>SUM(AN_TE!B35:H35)</f>
        <v>#DIV/0!</v>
      </c>
      <c r="O26" t="e">
        <f t="shared" si="2"/>
        <v>#DIV/0!</v>
      </c>
    </row>
    <row r="27" spans="1:15" x14ac:dyDescent="0.2">
      <c r="A27">
        <v>23</v>
      </c>
      <c r="B27">
        <f t="shared" si="0"/>
        <v>0</v>
      </c>
      <c r="C27" s="2"/>
      <c r="D27" s="2"/>
      <c r="E27" s="83">
        <f t="shared" si="3"/>
        <v>0</v>
      </c>
      <c r="F27" s="83">
        <f t="shared" si="4"/>
        <v>0</v>
      </c>
      <c r="G27" s="83">
        <f t="shared" si="5"/>
        <v>0</v>
      </c>
      <c r="H27" s="83"/>
      <c r="I27" s="83"/>
      <c r="J27" s="83"/>
      <c r="K27" s="83"/>
      <c r="L27" s="83"/>
      <c r="N27" s="8" t="e">
        <f>SUM(AN_TE!B36:H36)</f>
        <v>#DIV/0!</v>
      </c>
      <c r="O27" t="e">
        <f t="shared" si="2"/>
        <v>#DIV/0!</v>
      </c>
    </row>
    <row r="28" spans="1:15" x14ac:dyDescent="0.2">
      <c r="A28">
        <v>24</v>
      </c>
      <c r="B28">
        <f t="shared" si="0"/>
        <v>0</v>
      </c>
      <c r="C28" s="2"/>
      <c r="D28" s="2"/>
      <c r="E28" s="83">
        <f t="shared" si="3"/>
        <v>0</v>
      </c>
      <c r="F28" s="83">
        <f t="shared" si="4"/>
        <v>0</v>
      </c>
      <c r="G28" s="83">
        <f t="shared" si="5"/>
        <v>0</v>
      </c>
      <c r="H28" s="83"/>
      <c r="I28" s="83"/>
      <c r="J28" s="83"/>
      <c r="K28" s="83"/>
      <c r="L28" s="83"/>
      <c r="N28" s="8" t="e">
        <f>SUM(AN_TE!B37:H37)</f>
        <v>#DIV/0!</v>
      </c>
      <c r="O28" t="e">
        <f t="shared" si="2"/>
        <v>#DIV/0!</v>
      </c>
    </row>
    <row r="29" spans="1:15" x14ac:dyDescent="0.2">
      <c r="E29" s="83"/>
      <c r="F29" s="83"/>
      <c r="G29" s="83"/>
      <c r="H29" s="83"/>
      <c r="I29" s="83"/>
      <c r="J29" s="83"/>
      <c r="K29" s="83"/>
      <c r="L29" s="83"/>
    </row>
    <row r="30" spans="1:15" x14ac:dyDescent="0.2">
      <c r="B30" t="s">
        <v>60</v>
      </c>
      <c r="C30" t="s">
        <v>11</v>
      </c>
      <c r="D30" t="s">
        <v>12</v>
      </c>
      <c r="E30" s="83"/>
      <c r="F30" s="83"/>
      <c r="G30" s="83"/>
      <c r="H30" s="83"/>
      <c r="I30" s="83"/>
      <c r="J30" s="83"/>
      <c r="K30" s="83"/>
      <c r="L30" s="83"/>
    </row>
    <row r="31" spans="1:15" x14ac:dyDescent="0.2">
      <c r="A31" t="s">
        <v>23</v>
      </c>
      <c r="B31">
        <f>SUM(B5:B28)</f>
        <v>0</v>
      </c>
      <c r="C31">
        <f>SUM(C5:C28)</f>
        <v>0</v>
      </c>
      <c r="D31">
        <f>SUM(D5:D28)</f>
        <v>0</v>
      </c>
      <c r="E31" s="83">
        <f t="shared" si="3"/>
        <v>0</v>
      </c>
      <c r="F31" s="83">
        <f t="shared" si="4"/>
        <v>0</v>
      </c>
      <c r="G31" s="83">
        <f t="shared" si="5"/>
        <v>0</v>
      </c>
      <c r="H31" s="83"/>
      <c r="I31" s="83"/>
      <c r="J31" s="83"/>
      <c r="K31" s="83"/>
      <c r="L31" s="83"/>
      <c r="N31" t="e">
        <f>SUM(N5:N28)</f>
        <v>#DIV/0!</v>
      </c>
      <c r="O31" t="e">
        <f>SUM(O5:O28)</f>
        <v>#DIV/0!</v>
      </c>
    </row>
    <row r="32" spans="1:15" x14ac:dyDescent="0.2">
      <c r="H32" s="5"/>
      <c r="I32" s="5"/>
      <c r="J32" s="5"/>
      <c r="K32" s="5"/>
      <c r="L32" s="5"/>
    </row>
    <row r="33" spans="1:15" x14ac:dyDescent="0.2">
      <c r="E33" s="5"/>
      <c r="F33" s="5"/>
      <c r="H33" s="5"/>
      <c r="I33" s="5"/>
      <c r="J33" s="5"/>
      <c r="K33" s="5"/>
      <c r="L33" s="5"/>
    </row>
    <row r="34" spans="1:15" x14ac:dyDescent="0.2">
      <c r="E34" s="5"/>
      <c r="F34" s="5"/>
    </row>
    <row r="35" spans="1:15" x14ac:dyDescent="0.2">
      <c r="A35" t="s">
        <v>63</v>
      </c>
      <c r="E35" s="5" t="s">
        <v>249</v>
      </c>
      <c r="F35" s="5"/>
      <c r="G35" s="5"/>
      <c r="I35" t="s">
        <v>64</v>
      </c>
      <c r="M35" s="5" t="s">
        <v>249</v>
      </c>
      <c r="N35" s="5"/>
      <c r="O35" s="5"/>
    </row>
    <row r="36" spans="1:15" x14ac:dyDescent="0.2">
      <c r="A36" t="s">
        <v>59</v>
      </c>
      <c r="B36" t="s">
        <v>60</v>
      </c>
      <c r="C36" t="s">
        <v>61</v>
      </c>
      <c r="D36" t="s">
        <v>62</v>
      </c>
      <c r="E36" s="5" t="s">
        <v>60</v>
      </c>
      <c r="F36" s="5" t="s">
        <v>61</v>
      </c>
      <c r="G36" s="5" t="s">
        <v>62</v>
      </c>
      <c r="I36" t="s">
        <v>59</v>
      </c>
      <c r="J36" t="s">
        <v>60</v>
      </c>
      <c r="K36" t="s">
        <v>61</v>
      </c>
      <c r="L36" t="s">
        <v>62</v>
      </c>
      <c r="M36" s="5" t="s">
        <v>60</v>
      </c>
      <c r="N36" s="5" t="s">
        <v>61</v>
      </c>
      <c r="O36" s="5" t="s">
        <v>62</v>
      </c>
    </row>
    <row r="37" spans="1:15" x14ac:dyDescent="0.2">
      <c r="A37">
        <v>1</v>
      </c>
      <c r="B37">
        <f t="shared" ref="B37:B60" si="6">C37+D37</f>
        <v>0</v>
      </c>
      <c r="C37" s="2"/>
      <c r="D37" s="2"/>
      <c r="E37" s="83">
        <f t="shared" ref="E37:G37" si="7">B37/2</f>
        <v>0</v>
      </c>
      <c r="F37" s="83">
        <f t="shared" si="7"/>
        <v>0</v>
      </c>
      <c r="G37" s="83">
        <f t="shared" si="7"/>
        <v>0</v>
      </c>
      <c r="I37">
        <v>1</v>
      </c>
      <c r="J37">
        <f t="shared" ref="J37:J60" si="8">K37+L37</f>
        <v>0</v>
      </c>
      <c r="K37">
        <f t="shared" ref="K37:K60" si="9">C5-C37</f>
        <v>0</v>
      </c>
      <c r="L37">
        <f t="shared" ref="L37:L60" si="10">D5-D37</f>
        <v>0</v>
      </c>
      <c r="M37" s="83">
        <f t="shared" ref="M37:O37" si="11">J37/5</f>
        <v>0</v>
      </c>
      <c r="N37" s="83">
        <f t="shared" si="11"/>
        <v>0</v>
      </c>
      <c r="O37" s="83">
        <f t="shared" si="11"/>
        <v>0</v>
      </c>
    </row>
    <row r="38" spans="1:15" x14ac:dyDescent="0.2">
      <c r="A38">
        <v>2</v>
      </c>
      <c r="B38">
        <f t="shared" si="6"/>
        <v>0</v>
      </c>
      <c r="C38" s="2"/>
      <c r="D38" s="2"/>
      <c r="E38" s="83">
        <f t="shared" ref="E38:E60" si="12">B38/2</f>
        <v>0</v>
      </c>
      <c r="F38" s="83">
        <f t="shared" ref="F38:F60" si="13">C38/2</f>
        <v>0</v>
      </c>
      <c r="G38" s="83">
        <f t="shared" ref="G38:G60" si="14">D38/2</f>
        <v>0</v>
      </c>
      <c r="I38">
        <v>2</v>
      </c>
      <c r="J38">
        <f t="shared" si="8"/>
        <v>0</v>
      </c>
      <c r="K38">
        <f t="shared" si="9"/>
        <v>0</v>
      </c>
      <c r="L38">
        <f t="shared" si="10"/>
        <v>0</v>
      </c>
      <c r="M38" s="83">
        <f t="shared" ref="M38:M60" si="15">J38/5</f>
        <v>0</v>
      </c>
      <c r="N38" s="83">
        <f t="shared" ref="N38:N60" si="16">K38/5</f>
        <v>0</v>
      </c>
      <c r="O38" s="83">
        <f t="shared" ref="O38:O60" si="17">L38/5</f>
        <v>0</v>
      </c>
    </row>
    <row r="39" spans="1:15" x14ac:dyDescent="0.2">
      <c r="A39">
        <v>3</v>
      </c>
      <c r="B39">
        <f t="shared" si="6"/>
        <v>0</v>
      </c>
      <c r="C39" s="2"/>
      <c r="D39" s="2"/>
      <c r="E39" s="83">
        <f t="shared" si="12"/>
        <v>0</v>
      </c>
      <c r="F39" s="83">
        <f t="shared" si="13"/>
        <v>0</v>
      </c>
      <c r="G39" s="83">
        <f t="shared" si="14"/>
        <v>0</v>
      </c>
      <c r="I39">
        <v>3</v>
      </c>
      <c r="J39">
        <f t="shared" si="8"/>
        <v>0</v>
      </c>
      <c r="K39">
        <f t="shared" si="9"/>
        <v>0</v>
      </c>
      <c r="L39">
        <f t="shared" si="10"/>
        <v>0</v>
      </c>
      <c r="M39" s="83">
        <f t="shared" si="15"/>
        <v>0</v>
      </c>
      <c r="N39" s="83">
        <f t="shared" si="16"/>
        <v>0</v>
      </c>
      <c r="O39" s="83">
        <f t="shared" si="17"/>
        <v>0</v>
      </c>
    </row>
    <row r="40" spans="1:15" x14ac:dyDescent="0.2">
      <c r="A40">
        <v>4</v>
      </c>
      <c r="B40">
        <f t="shared" si="6"/>
        <v>0</v>
      </c>
      <c r="C40" s="2"/>
      <c r="D40" s="2"/>
      <c r="E40" s="83">
        <f t="shared" si="12"/>
        <v>0</v>
      </c>
      <c r="F40" s="83">
        <f t="shared" si="13"/>
        <v>0</v>
      </c>
      <c r="G40" s="83">
        <f t="shared" si="14"/>
        <v>0</v>
      </c>
      <c r="I40">
        <v>4</v>
      </c>
      <c r="J40">
        <f t="shared" si="8"/>
        <v>0</v>
      </c>
      <c r="K40">
        <f t="shared" si="9"/>
        <v>0</v>
      </c>
      <c r="L40">
        <f t="shared" si="10"/>
        <v>0</v>
      </c>
      <c r="M40" s="83">
        <f t="shared" si="15"/>
        <v>0</v>
      </c>
      <c r="N40" s="83">
        <f t="shared" si="16"/>
        <v>0</v>
      </c>
      <c r="O40" s="83">
        <f t="shared" si="17"/>
        <v>0</v>
      </c>
    </row>
    <row r="41" spans="1:15" x14ac:dyDescent="0.2">
      <c r="A41">
        <v>5</v>
      </c>
      <c r="B41">
        <f t="shared" si="6"/>
        <v>0</v>
      </c>
      <c r="C41" s="2"/>
      <c r="D41" s="2"/>
      <c r="E41" s="83">
        <f t="shared" si="12"/>
        <v>0</v>
      </c>
      <c r="F41" s="83">
        <f t="shared" si="13"/>
        <v>0</v>
      </c>
      <c r="G41" s="83">
        <f t="shared" si="14"/>
        <v>0</v>
      </c>
      <c r="I41">
        <v>5</v>
      </c>
      <c r="J41">
        <f t="shared" si="8"/>
        <v>0</v>
      </c>
      <c r="K41">
        <f t="shared" si="9"/>
        <v>0</v>
      </c>
      <c r="L41">
        <f t="shared" si="10"/>
        <v>0</v>
      </c>
      <c r="M41" s="83">
        <f t="shared" si="15"/>
        <v>0</v>
      </c>
      <c r="N41" s="83">
        <f t="shared" si="16"/>
        <v>0</v>
      </c>
      <c r="O41" s="83">
        <f t="shared" si="17"/>
        <v>0</v>
      </c>
    </row>
    <row r="42" spans="1:15" x14ac:dyDescent="0.2">
      <c r="A42">
        <v>6</v>
      </c>
      <c r="B42">
        <f t="shared" si="6"/>
        <v>0</v>
      </c>
      <c r="C42" s="2"/>
      <c r="D42" s="2"/>
      <c r="E42" s="83">
        <f t="shared" si="12"/>
        <v>0</v>
      </c>
      <c r="F42" s="83">
        <f t="shared" si="13"/>
        <v>0</v>
      </c>
      <c r="G42" s="83">
        <f t="shared" si="14"/>
        <v>0</v>
      </c>
      <c r="I42">
        <v>6</v>
      </c>
      <c r="J42">
        <f t="shared" si="8"/>
        <v>0</v>
      </c>
      <c r="K42">
        <f t="shared" si="9"/>
        <v>0</v>
      </c>
      <c r="L42">
        <f t="shared" si="10"/>
        <v>0</v>
      </c>
      <c r="M42" s="83">
        <f t="shared" si="15"/>
        <v>0</v>
      </c>
      <c r="N42" s="83">
        <f t="shared" si="16"/>
        <v>0</v>
      </c>
      <c r="O42" s="83">
        <f t="shared" si="17"/>
        <v>0</v>
      </c>
    </row>
    <row r="43" spans="1:15" x14ac:dyDescent="0.2">
      <c r="A43">
        <v>7</v>
      </c>
      <c r="B43">
        <f t="shared" si="6"/>
        <v>0</v>
      </c>
      <c r="C43" s="2"/>
      <c r="D43" s="2"/>
      <c r="E43" s="83">
        <f t="shared" si="12"/>
        <v>0</v>
      </c>
      <c r="F43" s="83">
        <f t="shared" si="13"/>
        <v>0</v>
      </c>
      <c r="G43" s="83">
        <f t="shared" si="14"/>
        <v>0</v>
      </c>
      <c r="I43">
        <v>7</v>
      </c>
      <c r="J43">
        <f t="shared" si="8"/>
        <v>0</v>
      </c>
      <c r="K43">
        <f t="shared" si="9"/>
        <v>0</v>
      </c>
      <c r="L43">
        <f t="shared" si="10"/>
        <v>0</v>
      </c>
      <c r="M43" s="83">
        <f t="shared" si="15"/>
        <v>0</v>
      </c>
      <c r="N43" s="83">
        <f t="shared" si="16"/>
        <v>0</v>
      </c>
      <c r="O43" s="83">
        <f t="shared" si="17"/>
        <v>0</v>
      </c>
    </row>
    <row r="44" spans="1:15" x14ac:dyDescent="0.2">
      <c r="A44">
        <v>8</v>
      </c>
      <c r="B44">
        <f t="shared" si="6"/>
        <v>0</v>
      </c>
      <c r="C44" s="2"/>
      <c r="D44" s="2"/>
      <c r="E44" s="83">
        <f t="shared" si="12"/>
        <v>0</v>
      </c>
      <c r="F44" s="83">
        <f t="shared" si="13"/>
        <v>0</v>
      </c>
      <c r="G44" s="83">
        <f t="shared" si="14"/>
        <v>0</v>
      </c>
      <c r="I44">
        <v>8</v>
      </c>
      <c r="J44">
        <f t="shared" si="8"/>
        <v>0</v>
      </c>
      <c r="K44">
        <f t="shared" si="9"/>
        <v>0</v>
      </c>
      <c r="L44">
        <f t="shared" si="10"/>
        <v>0</v>
      </c>
      <c r="M44" s="83">
        <f t="shared" si="15"/>
        <v>0</v>
      </c>
      <c r="N44" s="83">
        <f t="shared" si="16"/>
        <v>0</v>
      </c>
      <c r="O44" s="83">
        <f t="shared" si="17"/>
        <v>0</v>
      </c>
    </row>
    <row r="45" spans="1:15" x14ac:dyDescent="0.2">
      <c r="A45">
        <v>9</v>
      </c>
      <c r="B45">
        <f t="shared" si="6"/>
        <v>0</v>
      </c>
      <c r="C45" s="2"/>
      <c r="D45" s="2"/>
      <c r="E45" s="83">
        <f t="shared" si="12"/>
        <v>0</v>
      </c>
      <c r="F45" s="83">
        <f t="shared" si="13"/>
        <v>0</v>
      </c>
      <c r="G45" s="83">
        <f t="shared" si="14"/>
        <v>0</v>
      </c>
      <c r="I45">
        <v>9</v>
      </c>
      <c r="J45">
        <f t="shared" si="8"/>
        <v>0</v>
      </c>
      <c r="K45">
        <f t="shared" si="9"/>
        <v>0</v>
      </c>
      <c r="L45">
        <f t="shared" si="10"/>
        <v>0</v>
      </c>
      <c r="M45" s="83">
        <f t="shared" si="15"/>
        <v>0</v>
      </c>
      <c r="N45" s="83">
        <f t="shared" si="16"/>
        <v>0</v>
      </c>
      <c r="O45" s="83">
        <f t="shared" si="17"/>
        <v>0</v>
      </c>
    </row>
    <row r="46" spans="1:15" x14ac:dyDescent="0.2">
      <c r="A46">
        <v>10</v>
      </c>
      <c r="B46">
        <f t="shared" si="6"/>
        <v>0</v>
      </c>
      <c r="C46" s="2"/>
      <c r="D46" s="2"/>
      <c r="E46" s="83">
        <f t="shared" si="12"/>
        <v>0</v>
      </c>
      <c r="F46" s="83">
        <f t="shared" si="13"/>
        <v>0</v>
      </c>
      <c r="G46" s="83">
        <f t="shared" si="14"/>
        <v>0</v>
      </c>
      <c r="I46">
        <v>10</v>
      </c>
      <c r="J46">
        <f t="shared" si="8"/>
        <v>0</v>
      </c>
      <c r="K46">
        <f t="shared" si="9"/>
        <v>0</v>
      </c>
      <c r="L46">
        <f t="shared" si="10"/>
        <v>0</v>
      </c>
      <c r="M46" s="83">
        <f t="shared" si="15"/>
        <v>0</v>
      </c>
      <c r="N46" s="83">
        <f t="shared" si="16"/>
        <v>0</v>
      </c>
      <c r="O46" s="83">
        <f t="shared" si="17"/>
        <v>0</v>
      </c>
    </row>
    <row r="47" spans="1:15" x14ac:dyDescent="0.2">
      <c r="A47">
        <v>11</v>
      </c>
      <c r="B47">
        <f t="shared" si="6"/>
        <v>0</v>
      </c>
      <c r="C47" s="2"/>
      <c r="D47" s="2"/>
      <c r="E47" s="83">
        <f t="shared" si="12"/>
        <v>0</v>
      </c>
      <c r="F47" s="83">
        <f t="shared" si="13"/>
        <v>0</v>
      </c>
      <c r="G47" s="83">
        <f t="shared" si="14"/>
        <v>0</v>
      </c>
      <c r="I47">
        <v>11</v>
      </c>
      <c r="J47">
        <f t="shared" si="8"/>
        <v>0</v>
      </c>
      <c r="K47">
        <f t="shared" si="9"/>
        <v>0</v>
      </c>
      <c r="L47">
        <f t="shared" si="10"/>
        <v>0</v>
      </c>
      <c r="M47" s="83">
        <f t="shared" si="15"/>
        <v>0</v>
      </c>
      <c r="N47" s="83">
        <f t="shared" si="16"/>
        <v>0</v>
      </c>
      <c r="O47" s="83">
        <f t="shared" si="17"/>
        <v>0</v>
      </c>
    </row>
    <row r="48" spans="1:15" x14ac:dyDescent="0.2">
      <c r="A48">
        <v>12</v>
      </c>
      <c r="B48">
        <f t="shared" si="6"/>
        <v>0</v>
      </c>
      <c r="C48" s="2"/>
      <c r="D48" s="2"/>
      <c r="E48" s="83">
        <f t="shared" si="12"/>
        <v>0</v>
      </c>
      <c r="F48" s="83">
        <f t="shared" si="13"/>
        <v>0</v>
      </c>
      <c r="G48" s="83">
        <f t="shared" si="14"/>
        <v>0</v>
      </c>
      <c r="I48">
        <v>12</v>
      </c>
      <c r="J48">
        <f t="shared" si="8"/>
        <v>0</v>
      </c>
      <c r="K48">
        <f t="shared" si="9"/>
        <v>0</v>
      </c>
      <c r="L48">
        <f t="shared" si="10"/>
        <v>0</v>
      </c>
      <c r="M48" s="83">
        <f t="shared" si="15"/>
        <v>0</v>
      </c>
      <c r="N48" s="83">
        <f t="shared" si="16"/>
        <v>0</v>
      </c>
      <c r="O48" s="83">
        <f t="shared" si="17"/>
        <v>0</v>
      </c>
    </row>
    <row r="49" spans="1:15" x14ac:dyDescent="0.2">
      <c r="A49">
        <v>13</v>
      </c>
      <c r="B49">
        <f t="shared" si="6"/>
        <v>0</v>
      </c>
      <c r="C49" s="2"/>
      <c r="D49" s="2"/>
      <c r="E49" s="83">
        <f t="shared" si="12"/>
        <v>0</v>
      </c>
      <c r="F49" s="83">
        <f t="shared" si="13"/>
        <v>0</v>
      </c>
      <c r="G49" s="83">
        <f t="shared" si="14"/>
        <v>0</v>
      </c>
      <c r="I49">
        <v>13</v>
      </c>
      <c r="J49">
        <f t="shared" si="8"/>
        <v>0</v>
      </c>
      <c r="K49">
        <f t="shared" si="9"/>
        <v>0</v>
      </c>
      <c r="L49">
        <f t="shared" si="10"/>
        <v>0</v>
      </c>
      <c r="M49" s="83">
        <f t="shared" si="15"/>
        <v>0</v>
      </c>
      <c r="N49" s="83">
        <f t="shared" si="16"/>
        <v>0</v>
      </c>
      <c r="O49" s="83">
        <f t="shared" si="17"/>
        <v>0</v>
      </c>
    </row>
    <row r="50" spans="1:15" x14ac:dyDescent="0.2">
      <c r="A50">
        <v>14</v>
      </c>
      <c r="B50">
        <f t="shared" si="6"/>
        <v>0</v>
      </c>
      <c r="C50" s="2"/>
      <c r="D50" s="2"/>
      <c r="E50" s="83">
        <f t="shared" si="12"/>
        <v>0</v>
      </c>
      <c r="F50" s="83">
        <f t="shared" si="13"/>
        <v>0</v>
      </c>
      <c r="G50" s="83">
        <f t="shared" si="14"/>
        <v>0</v>
      </c>
      <c r="I50">
        <v>14</v>
      </c>
      <c r="J50">
        <f t="shared" si="8"/>
        <v>0</v>
      </c>
      <c r="K50">
        <f t="shared" si="9"/>
        <v>0</v>
      </c>
      <c r="L50">
        <f t="shared" si="10"/>
        <v>0</v>
      </c>
      <c r="M50" s="83">
        <f t="shared" si="15"/>
        <v>0</v>
      </c>
      <c r="N50" s="83">
        <f t="shared" si="16"/>
        <v>0</v>
      </c>
      <c r="O50" s="83">
        <f t="shared" si="17"/>
        <v>0</v>
      </c>
    </row>
    <row r="51" spans="1:15" x14ac:dyDescent="0.2">
      <c r="A51">
        <v>15</v>
      </c>
      <c r="B51">
        <f t="shared" si="6"/>
        <v>0</v>
      </c>
      <c r="C51" s="2"/>
      <c r="D51" s="2"/>
      <c r="E51" s="83">
        <f t="shared" si="12"/>
        <v>0</v>
      </c>
      <c r="F51" s="83">
        <f t="shared" si="13"/>
        <v>0</v>
      </c>
      <c r="G51" s="83">
        <f t="shared" si="14"/>
        <v>0</v>
      </c>
      <c r="I51">
        <v>15</v>
      </c>
      <c r="J51">
        <f t="shared" si="8"/>
        <v>0</v>
      </c>
      <c r="K51">
        <f t="shared" si="9"/>
        <v>0</v>
      </c>
      <c r="L51">
        <f t="shared" si="10"/>
        <v>0</v>
      </c>
      <c r="M51" s="83">
        <f t="shared" si="15"/>
        <v>0</v>
      </c>
      <c r="N51" s="83">
        <f t="shared" si="16"/>
        <v>0</v>
      </c>
      <c r="O51" s="83">
        <f t="shared" si="17"/>
        <v>0</v>
      </c>
    </row>
    <row r="52" spans="1:15" x14ac:dyDescent="0.2">
      <c r="A52">
        <v>16</v>
      </c>
      <c r="B52">
        <f t="shared" si="6"/>
        <v>0</v>
      </c>
      <c r="C52" s="2"/>
      <c r="D52" s="2"/>
      <c r="E52" s="83">
        <f t="shared" si="12"/>
        <v>0</v>
      </c>
      <c r="F52" s="83">
        <f t="shared" si="13"/>
        <v>0</v>
      </c>
      <c r="G52" s="83">
        <f t="shared" si="14"/>
        <v>0</v>
      </c>
      <c r="I52">
        <v>16</v>
      </c>
      <c r="J52">
        <f t="shared" si="8"/>
        <v>0</v>
      </c>
      <c r="K52">
        <f t="shared" si="9"/>
        <v>0</v>
      </c>
      <c r="L52">
        <f t="shared" si="10"/>
        <v>0</v>
      </c>
      <c r="M52" s="83">
        <f t="shared" si="15"/>
        <v>0</v>
      </c>
      <c r="N52" s="83">
        <f t="shared" si="16"/>
        <v>0</v>
      </c>
      <c r="O52" s="83">
        <f t="shared" si="17"/>
        <v>0</v>
      </c>
    </row>
    <row r="53" spans="1:15" x14ac:dyDescent="0.2">
      <c r="A53">
        <v>17</v>
      </c>
      <c r="B53">
        <f t="shared" si="6"/>
        <v>0</v>
      </c>
      <c r="C53" s="2"/>
      <c r="D53" s="2"/>
      <c r="E53" s="83">
        <f t="shared" si="12"/>
        <v>0</v>
      </c>
      <c r="F53" s="83">
        <f t="shared" si="13"/>
        <v>0</v>
      </c>
      <c r="G53" s="83">
        <f t="shared" si="14"/>
        <v>0</v>
      </c>
      <c r="I53">
        <v>17</v>
      </c>
      <c r="J53">
        <f t="shared" si="8"/>
        <v>0</v>
      </c>
      <c r="K53">
        <f t="shared" si="9"/>
        <v>0</v>
      </c>
      <c r="L53">
        <f t="shared" si="10"/>
        <v>0</v>
      </c>
      <c r="M53" s="83">
        <f t="shared" si="15"/>
        <v>0</v>
      </c>
      <c r="N53" s="83">
        <f t="shared" si="16"/>
        <v>0</v>
      </c>
      <c r="O53" s="83">
        <f t="shared" si="17"/>
        <v>0</v>
      </c>
    </row>
    <row r="54" spans="1:15" x14ac:dyDescent="0.2">
      <c r="A54">
        <v>18</v>
      </c>
      <c r="B54">
        <f t="shared" si="6"/>
        <v>0</v>
      </c>
      <c r="C54" s="2"/>
      <c r="D54" s="2"/>
      <c r="E54" s="83">
        <f t="shared" si="12"/>
        <v>0</v>
      </c>
      <c r="F54" s="83">
        <f t="shared" si="13"/>
        <v>0</v>
      </c>
      <c r="G54" s="83">
        <f t="shared" si="14"/>
        <v>0</v>
      </c>
      <c r="I54">
        <v>18</v>
      </c>
      <c r="J54">
        <f t="shared" si="8"/>
        <v>0</v>
      </c>
      <c r="K54">
        <f t="shared" si="9"/>
        <v>0</v>
      </c>
      <c r="L54">
        <f t="shared" si="10"/>
        <v>0</v>
      </c>
      <c r="M54" s="83">
        <f t="shared" si="15"/>
        <v>0</v>
      </c>
      <c r="N54" s="83">
        <f t="shared" si="16"/>
        <v>0</v>
      </c>
      <c r="O54" s="83">
        <f t="shared" si="17"/>
        <v>0</v>
      </c>
    </row>
    <row r="55" spans="1:15" x14ac:dyDescent="0.2">
      <c r="A55">
        <v>19</v>
      </c>
      <c r="B55">
        <f t="shared" si="6"/>
        <v>0</v>
      </c>
      <c r="C55" s="2"/>
      <c r="D55" s="2"/>
      <c r="E55" s="83">
        <f t="shared" si="12"/>
        <v>0</v>
      </c>
      <c r="F55" s="83">
        <f t="shared" si="13"/>
        <v>0</v>
      </c>
      <c r="G55" s="83">
        <f t="shared" si="14"/>
        <v>0</v>
      </c>
      <c r="I55">
        <v>19</v>
      </c>
      <c r="J55">
        <f t="shared" si="8"/>
        <v>0</v>
      </c>
      <c r="K55">
        <f t="shared" si="9"/>
        <v>0</v>
      </c>
      <c r="L55">
        <f t="shared" si="10"/>
        <v>0</v>
      </c>
      <c r="M55" s="83">
        <f t="shared" si="15"/>
        <v>0</v>
      </c>
      <c r="N55" s="83">
        <f t="shared" si="16"/>
        <v>0</v>
      </c>
      <c r="O55" s="83">
        <f t="shared" si="17"/>
        <v>0</v>
      </c>
    </row>
    <row r="56" spans="1:15" x14ac:dyDescent="0.2">
      <c r="A56">
        <v>20</v>
      </c>
      <c r="B56">
        <f t="shared" si="6"/>
        <v>0</v>
      </c>
      <c r="C56" s="2"/>
      <c r="D56" s="2"/>
      <c r="E56" s="83">
        <f t="shared" si="12"/>
        <v>0</v>
      </c>
      <c r="F56" s="83">
        <f t="shared" si="13"/>
        <v>0</v>
      </c>
      <c r="G56" s="83">
        <f t="shared" si="14"/>
        <v>0</v>
      </c>
      <c r="I56">
        <v>20</v>
      </c>
      <c r="J56">
        <f t="shared" si="8"/>
        <v>0</v>
      </c>
      <c r="K56">
        <f t="shared" si="9"/>
        <v>0</v>
      </c>
      <c r="L56">
        <f t="shared" si="10"/>
        <v>0</v>
      </c>
      <c r="M56" s="83">
        <f t="shared" si="15"/>
        <v>0</v>
      </c>
      <c r="N56" s="83">
        <f t="shared" si="16"/>
        <v>0</v>
      </c>
      <c r="O56" s="83">
        <f t="shared" si="17"/>
        <v>0</v>
      </c>
    </row>
    <row r="57" spans="1:15" x14ac:dyDescent="0.2">
      <c r="A57">
        <v>21</v>
      </c>
      <c r="B57">
        <f t="shared" si="6"/>
        <v>0</v>
      </c>
      <c r="C57" s="2"/>
      <c r="D57" s="2"/>
      <c r="E57" s="83">
        <f t="shared" si="12"/>
        <v>0</v>
      </c>
      <c r="F57" s="83">
        <f t="shared" si="13"/>
        <v>0</v>
      </c>
      <c r="G57" s="83">
        <f t="shared" si="14"/>
        <v>0</v>
      </c>
      <c r="I57">
        <v>21</v>
      </c>
      <c r="J57">
        <f t="shared" si="8"/>
        <v>0</v>
      </c>
      <c r="K57">
        <f t="shared" si="9"/>
        <v>0</v>
      </c>
      <c r="L57">
        <f t="shared" si="10"/>
        <v>0</v>
      </c>
      <c r="M57" s="83">
        <f t="shared" si="15"/>
        <v>0</v>
      </c>
      <c r="N57" s="83">
        <f t="shared" si="16"/>
        <v>0</v>
      </c>
      <c r="O57" s="83">
        <f t="shared" si="17"/>
        <v>0</v>
      </c>
    </row>
    <row r="58" spans="1:15" x14ac:dyDescent="0.2">
      <c r="A58">
        <v>22</v>
      </c>
      <c r="B58">
        <f t="shared" si="6"/>
        <v>0</v>
      </c>
      <c r="C58" s="2"/>
      <c r="D58" s="2"/>
      <c r="E58" s="83">
        <f t="shared" si="12"/>
        <v>0</v>
      </c>
      <c r="F58" s="83">
        <f t="shared" si="13"/>
        <v>0</v>
      </c>
      <c r="G58" s="83">
        <f t="shared" si="14"/>
        <v>0</v>
      </c>
      <c r="I58">
        <v>22</v>
      </c>
      <c r="J58">
        <f t="shared" si="8"/>
        <v>0</v>
      </c>
      <c r="K58">
        <f t="shared" si="9"/>
        <v>0</v>
      </c>
      <c r="L58">
        <f t="shared" si="10"/>
        <v>0</v>
      </c>
      <c r="M58" s="83">
        <f t="shared" si="15"/>
        <v>0</v>
      </c>
      <c r="N58" s="83">
        <f t="shared" si="16"/>
        <v>0</v>
      </c>
      <c r="O58" s="83">
        <f t="shared" si="17"/>
        <v>0</v>
      </c>
    </row>
    <row r="59" spans="1:15" x14ac:dyDescent="0.2">
      <c r="A59">
        <v>23</v>
      </c>
      <c r="B59">
        <f t="shared" si="6"/>
        <v>0</v>
      </c>
      <c r="C59" s="2"/>
      <c r="D59" s="2"/>
      <c r="E59" s="83">
        <f t="shared" si="12"/>
        <v>0</v>
      </c>
      <c r="F59" s="83">
        <f t="shared" si="13"/>
        <v>0</v>
      </c>
      <c r="G59" s="83">
        <f t="shared" si="14"/>
        <v>0</v>
      </c>
      <c r="I59">
        <v>23</v>
      </c>
      <c r="J59">
        <f t="shared" si="8"/>
        <v>0</v>
      </c>
      <c r="K59">
        <f t="shared" si="9"/>
        <v>0</v>
      </c>
      <c r="L59">
        <f t="shared" si="10"/>
        <v>0</v>
      </c>
      <c r="M59" s="83">
        <f t="shared" si="15"/>
        <v>0</v>
      </c>
      <c r="N59" s="83">
        <f t="shared" si="16"/>
        <v>0</v>
      </c>
      <c r="O59" s="83">
        <f t="shared" si="17"/>
        <v>0</v>
      </c>
    </row>
    <row r="60" spans="1:15" x14ac:dyDescent="0.2">
      <c r="A60">
        <v>24</v>
      </c>
      <c r="B60">
        <f t="shared" si="6"/>
        <v>0</v>
      </c>
      <c r="C60" s="2"/>
      <c r="D60" s="2"/>
      <c r="E60" s="83">
        <f t="shared" si="12"/>
        <v>0</v>
      </c>
      <c r="F60" s="83">
        <f t="shared" si="13"/>
        <v>0</v>
      </c>
      <c r="G60" s="83">
        <f t="shared" si="14"/>
        <v>0</v>
      </c>
      <c r="I60">
        <v>24</v>
      </c>
      <c r="J60">
        <f t="shared" si="8"/>
        <v>0</v>
      </c>
      <c r="K60">
        <f t="shared" si="9"/>
        <v>0</v>
      </c>
      <c r="L60">
        <f t="shared" si="10"/>
        <v>0</v>
      </c>
      <c r="M60" s="83">
        <f t="shared" si="15"/>
        <v>0</v>
      </c>
      <c r="N60" s="83">
        <f t="shared" si="16"/>
        <v>0</v>
      </c>
      <c r="O60" s="83">
        <f t="shared" si="17"/>
        <v>0</v>
      </c>
    </row>
    <row r="61" spans="1:15" x14ac:dyDescent="0.2">
      <c r="E61" s="83"/>
      <c r="F61" s="83"/>
      <c r="G61" s="83"/>
      <c r="M61" s="83"/>
      <c r="N61" s="83"/>
      <c r="O61" s="83"/>
    </row>
    <row r="62" spans="1:15" x14ac:dyDescent="0.2">
      <c r="B62" t="s">
        <v>60</v>
      </c>
      <c r="C62" t="s">
        <v>11</v>
      </c>
      <c r="D62" t="s">
        <v>12</v>
      </c>
      <c r="E62" s="83"/>
      <c r="F62" s="83"/>
      <c r="G62" s="83"/>
      <c r="J62" t="s">
        <v>60</v>
      </c>
      <c r="K62" t="s">
        <v>11</v>
      </c>
      <c r="L62" t="s">
        <v>12</v>
      </c>
      <c r="M62" s="83"/>
      <c r="N62" s="83"/>
      <c r="O62" s="83"/>
    </row>
    <row r="63" spans="1:15" x14ac:dyDescent="0.2">
      <c r="A63" t="s">
        <v>23</v>
      </c>
      <c r="B63">
        <f>SUM(B37:B60)</f>
        <v>0</v>
      </c>
      <c r="C63">
        <f>SUM(C37:C60)</f>
        <v>0</v>
      </c>
      <c r="D63">
        <f>SUM(D37:D60)</f>
        <v>0</v>
      </c>
      <c r="E63" s="83">
        <f t="shared" ref="E63:G63" si="18">B63/2</f>
        <v>0</v>
      </c>
      <c r="F63" s="83">
        <f t="shared" si="18"/>
        <v>0</v>
      </c>
      <c r="G63" s="83">
        <f t="shared" si="18"/>
        <v>0</v>
      </c>
      <c r="I63" t="s">
        <v>23</v>
      </c>
      <c r="J63">
        <f>SUM(J37:J60)</f>
        <v>0</v>
      </c>
      <c r="K63">
        <f>SUM(K37:K60)</f>
        <v>0</v>
      </c>
      <c r="L63">
        <f>SUM(L37:L60)</f>
        <v>0</v>
      </c>
      <c r="M63" s="83">
        <f t="shared" ref="M63:O63" si="19">J63/5</f>
        <v>0</v>
      </c>
      <c r="N63" s="83">
        <f t="shared" si="19"/>
        <v>0</v>
      </c>
      <c r="O63" s="83">
        <f t="shared" si="19"/>
        <v>0</v>
      </c>
    </row>
    <row r="64" spans="1:15" x14ac:dyDescent="0.2">
      <c r="E64" s="5"/>
      <c r="F64" s="5"/>
    </row>
    <row r="68" spans="1:11" x14ac:dyDescent="0.2">
      <c r="A68" s="71" t="s">
        <v>61</v>
      </c>
      <c r="B68" s="81" t="s">
        <v>73</v>
      </c>
      <c r="C68" s="81" t="s">
        <v>74</v>
      </c>
      <c r="D68" s="81" t="s">
        <v>75</v>
      </c>
      <c r="E68" s="81" t="s">
        <v>76</v>
      </c>
      <c r="F68" s="81" t="s">
        <v>77</v>
      </c>
      <c r="G68" s="81" t="s">
        <v>78</v>
      </c>
      <c r="H68" s="81" t="s">
        <v>79</v>
      </c>
      <c r="I68" s="67" t="s">
        <v>232</v>
      </c>
      <c r="J68" s="67" t="s">
        <v>233</v>
      </c>
      <c r="K68" s="67" t="s">
        <v>23</v>
      </c>
    </row>
    <row r="69" spans="1:11" x14ac:dyDescent="0.2">
      <c r="A69" s="68" t="s">
        <v>80</v>
      </c>
      <c r="B69" s="105"/>
      <c r="C69" s="105"/>
      <c r="D69" s="105"/>
      <c r="E69" s="105"/>
      <c r="F69" s="105"/>
      <c r="G69" s="105"/>
      <c r="H69" s="105"/>
      <c r="I69" s="7">
        <f>SUM(B69:F69)</f>
        <v>0</v>
      </c>
      <c r="J69" s="7">
        <f>SUM(G69:H69)</f>
        <v>0</v>
      </c>
      <c r="K69" s="7">
        <f>SUM(I69:J69)</f>
        <v>0</v>
      </c>
    </row>
    <row r="70" spans="1:11" x14ac:dyDescent="0.2">
      <c r="A70" s="68" t="s">
        <v>81</v>
      </c>
      <c r="B70" s="105"/>
      <c r="C70" s="105"/>
      <c r="D70" s="105"/>
      <c r="E70" s="105"/>
      <c r="F70" s="105"/>
      <c r="G70" s="105"/>
      <c r="H70" s="105"/>
      <c r="I70" s="7">
        <f t="shared" ref="I70:I97" si="20">SUM(B70:F70)</f>
        <v>0</v>
      </c>
      <c r="J70" s="7">
        <f t="shared" ref="J70:J97" si="21">SUM(G70:H70)</f>
        <v>0</v>
      </c>
      <c r="K70" s="7">
        <f t="shared" ref="K70:K97" si="22">SUM(I70:J70)</f>
        <v>0</v>
      </c>
    </row>
    <row r="71" spans="1:11" x14ac:dyDescent="0.2">
      <c r="A71" s="68" t="s">
        <v>82</v>
      </c>
      <c r="B71" s="105"/>
      <c r="C71" s="105"/>
      <c r="D71" s="105"/>
      <c r="E71" s="105"/>
      <c r="F71" s="105"/>
      <c r="G71" s="105"/>
      <c r="H71" s="105"/>
      <c r="I71" s="7">
        <f t="shared" si="20"/>
        <v>0</v>
      </c>
      <c r="J71" s="7">
        <f t="shared" si="21"/>
        <v>0</v>
      </c>
      <c r="K71" s="7">
        <f t="shared" si="22"/>
        <v>0</v>
      </c>
    </row>
    <row r="72" spans="1:11" x14ac:dyDescent="0.2">
      <c r="A72" s="68" t="s">
        <v>83</v>
      </c>
      <c r="B72" s="105"/>
      <c r="C72" s="105"/>
      <c r="D72" s="105"/>
      <c r="E72" s="105"/>
      <c r="F72" s="105"/>
      <c r="G72" s="105"/>
      <c r="H72" s="105"/>
      <c r="I72" s="7">
        <f t="shared" si="20"/>
        <v>0</v>
      </c>
      <c r="J72" s="7">
        <f t="shared" si="21"/>
        <v>0</v>
      </c>
      <c r="K72" s="7">
        <f t="shared" si="22"/>
        <v>0</v>
      </c>
    </row>
    <row r="73" spans="1:11" x14ac:dyDescent="0.2">
      <c r="A73" s="68" t="s">
        <v>84</v>
      </c>
      <c r="B73" s="105"/>
      <c r="C73" s="105"/>
      <c r="D73" s="105"/>
      <c r="E73" s="105"/>
      <c r="F73" s="105"/>
      <c r="G73" s="105"/>
      <c r="H73" s="105"/>
      <c r="I73" s="7">
        <f t="shared" si="20"/>
        <v>0</v>
      </c>
      <c r="J73" s="7">
        <f t="shared" si="21"/>
        <v>0</v>
      </c>
      <c r="K73" s="7">
        <f t="shared" si="22"/>
        <v>0</v>
      </c>
    </row>
    <row r="74" spans="1:11" x14ac:dyDescent="0.2">
      <c r="A74" s="68" t="s">
        <v>85</v>
      </c>
      <c r="B74" s="105"/>
      <c r="C74" s="105"/>
      <c r="D74" s="105"/>
      <c r="E74" s="105"/>
      <c r="F74" s="105"/>
      <c r="G74" s="105"/>
      <c r="H74" s="105"/>
      <c r="I74" s="7">
        <f t="shared" si="20"/>
        <v>0</v>
      </c>
      <c r="J74" s="7">
        <f t="shared" si="21"/>
        <v>0</v>
      </c>
      <c r="K74" s="7">
        <f t="shared" si="22"/>
        <v>0</v>
      </c>
    </row>
    <row r="75" spans="1:11" x14ac:dyDescent="0.2">
      <c r="A75" s="68" t="s">
        <v>86</v>
      </c>
      <c r="B75" s="105"/>
      <c r="C75" s="105"/>
      <c r="D75" s="105"/>
      <c r="E75" s="105"/>
      <c r="F75" s="105"/>
      <c r="G75" s="105"/>
      <c r="H75" s="105"/>
      <c r="I75" s="7">
        <f t="shared" si="20"/>
        <v>0</v>
      </c>
      <c r="J75" s="7">
        <f t="shared" si="21"/>
        <v>0</v>
      </c>
      <c r="K75" s="7">
        <f t="shared" si="22"/>
        <v>0</v>
      </c>
    </row>
    <row r="76" spans="1:11" x14ac:dyDescent="0.2">
      <c r="A76" s="68" t="s">
        <v>87</v>
      </c>
      <c r="B76" s="105"/>
      <c r="C76" s="105"/>
      <c r="D76" s="105"/>
      <c r="E76" s="105"/>
      <c r="F76" s="105"/>
      <c r="G76" s="105"/>
      <c r="H76" s="105"/>
      <c r="I76" s="7">
        <f t="shared" si="20"/>
        <v>0</v>
      </c>
      <c r="J76" s="7">
        <f t="shared" si="21"/>
        <v>0</v>
      </c>
      <c r="K76" s="7">
        <f t="shared" si="22"/>
        <v>0</v>
      </c>
    </row>
    <row r="77" spans="1:11" x14ac:dyDescent="0.2">
      <c r="A77" s="68" t="s">
        <v>88</v>
      </c>
      <c r="B77" s="105"/>
      <c r="C77" s="105"/>
      <c r="D77" s="105"/>
      <c r="E77" s="105"/>
      <c r="F77" s="105"/>
      <c r="G77" s="105"/>
      <c r="H77" s="105"/>
      <c r="I77" s="7">
        <f t="shared" si="20"/>
        <v>0</v>
      </c>
      <c r="J77" s="7">
        <f t="shared" si="21"/>
        <v>0</v>
      </c>
      <c r="K77" s="7">
        <f t="shared" si="22"/>
        <v>0</v>
      </c>
    </row>
    <row r="78" spans="1:11" x14ac:dyDescent="0.2">
      <c r="A78" s="68" t="s">
        <v>89</v>
      </c>
      <c r="B78" s="105"/>
      <c r="C78" s="105"/>
      <c r="D78" s="105"/>
      <c r="E78" s="105"/>
      <c r="F78" s="105"/>
      <c r="G78" s="105"/>
      <c r="H78" s="105"/>
      <c r="I78" s="7">
        <f t="shared" si="20"/>
        <v>0</v>
      </c>
      <c r="J78" s="7">
        <f t="shared" si="21"/>
        <v>0</v>
      </c>
      <c r="K78" s="7">
        <f t="shared" si="22"/>
        <v>0</v>
      </c>
    </row>
    <row r="79" spans="1:11" x14ac:dyDescent="0.2">
      <c r="A79" s="68" t="s">
        <v>90</v>
      </c>
      <c r="B79" s="105"/>
      <c r="C79" s="105"/>
      <c r="D79" s="105"/>
      <c r="E79" s="105"/>
      <c r="F79" s="105"/>
      <c r="G79" s="105"/>
      <c r="H79" s="105"/>
      <c r="I79" s="7">
        <f t="shared" si="20"/>
        <v>0</v>
      </c>
      <c r="J79" s="7">
        <f t="shared" si="21"/>
        <v>0</v>
      </c>
      <c r="K79" s="7">
        <f t="shared" si="22"/>
        <v>0</v>
      </c>
    </row>
    <row r="80" spans="1:11" x14ac:dyDescent="0.2">
      <c r="A80" s="68" t="s">
        <v>91</v>
      </c>
      <c r="B80" s="105"/>
      <c r="C80" s="105"/>
      <c r="D80" s="105"/>
      <c r="E80" s="105"/>
      <c r="F80" s="105"/>
      <c r="G80" s="105"/>
      <c r="H80" s="105"/>
      <c r="I80" s="7">
        <f t="shared" si="20"/>
        <v>0</v>
      </c>
      <c r="J80" s="7">
        <f t="shared" si="21"/>
        <v>0</v>
      </c>
      <c r="K80" s="7">
        <f t="shared" si="22"/>
        <v>0</v>
      </c>
    </row>
    <row r="81" spans="1:11" x14ac:dyDescent="0.2">
      <c r="A81" s="68" t="s">
        <v>92</v>
      </c>
      <c r="B81" s="105"/>
      <c r="C81" s="105"/>
      <c r="D81" s="105"/>
      <c r="E81" s="105"/>
      <c r="F81" s="105"/>
      <c r="G81" s="105"/>
      <c r="H81" s="105"/>
      <c r="I81" s="7">
        <f t="shared" si="20"/>
        <v>0</v>
      </c>
      <c r="J81" s="7">
        <f t="shared" si="21"/>
        <v>0</v>
      </c>
      <c r="K81" s="7">
        <f t="shared" si="22"/>
        <v>0</v>
      </c>
    </row>
    <row r="82" spans="1:11" x14ac:dyDescent="0.2">
      <c r="A82" s="68" t="s">
        <v>93</v>
      </c>
      <c r="B82" s="105"/>
      <c r="C82" s="105"/>
      <c r="D82" s="105"/>
      <c r="E82" s="105"/>
      <c r="F82" s="105"/>
      <c r="G82" s="105"/>
      <c r="H82" s="105"/>
      <c r="I82" s="7">
        <f t="shared" si="20"/>
        <v>0</v>
      </c>
      <c r="J82" s="7">
        <f t="shared" si="21"/>
        <v>0</v>
      </c>
      <c r="K82" s="7">
        <f t="shared" si="22"/>
        <v>0</v>
      </c>
    </row>
    <row r="83" spans="1:11" x14ac:dyDescent="0.2">
      <c r="A83" s="68" t="s">
        <v>94</v>
      </c>
      <c r="B83" s="105"/>
      <c r="C83" s="105"/>
      <c r="D83" s="105"/>
      <c r="E83" s="105"/>
      <c r="F83" s="105"/>
      <c r="G83" s="105"/>
      <c r="H83" s="105"/>
      <c r="I83" s="7">
        <f t="shared" si="20"/>
        <v>0</v>
      </c>
      <c r="J83" s="7">
        <f t="shared" si="21"/>
        <v>0</v>
      </c>
      <c r="K83" s="7">
        <f t="shared" si="22"/>
        <v>0</v>
      </c>
    </row>
    <row r="84" spans="1:11" x14ac:dyDescent="0.2">
      <c r="A84" s="68" t="s">
        <v>95</v>
      </c>
      <c r="B84" s="105"/>
      <c r="C84" s="105"/>
      <c r="D84" s="105"/>
      <c r="E84" s="105"/>
      <c r="F84" s="105"/>
      <c r="G84" s="105"/>
      <c r="H84" s="105"/>
      <c r="I84" s="7">
        <f t="shared" si="20"/>
        <v>0</v>
      </c>
      <c r="J84" s="7">
        <f t="shared" si="21"/>
        <v>0</v>
      </c>
      <c r="K84" s="7">
        <f t="shared" si="22"/>
        <v>0</v>
      </c>
    </row>
    <row r="85" spans="1:11" x14ac:dyDescent="0.2">
      <c r="A85" s="68" t="s">
        <v>96</v>
      </c>
      <c r="B85" s="105"/>
      <c r="C85" s="105"/>
      <c r="D85" s="105"/>
      <c r="E85" s="105"/>
      <c r="F85" s="105"/>
      <c r="G85" s="105"/>
      <c r="H85" s="105"/>
      <c r="I85" s="7">
        <f t="shared" si="20"/>
        <v>0</v>
      </c>
      <c r="J85" s="7">
        <f t="shared" si="21"/>
        <v>0</v>
      </c>
      <c r="K85" s="7">
        <f t="shared" si="22"/>
        <v>0</v>
      </c>
    </row>
    <row r="86" spans="1:11" x14ac:dyDescent="0.2">
      <c r="A86" s="68" t="s">
        <v>97</v>
      </c>
      <c r="B86" s="105"/>
      <c r="C86" s="105"/>
      <c r="D86" s="105"/>
      <c r="E86" s="105"/>
      <c r="F86" s="105"/>
      <c r="G86" s="105"/>
      <c r="H86" s="105"/>
      <c r="I86" s="7">
        <f t="shared" si="20"/>
        <v>0</v>
      </c>
      <c r="J86" s="7">
        <f t="shared" si="21"/>
        <v>0</v>
      </c>
      <c r="K86" s="7">
        <f t="shared" si="22"/>
        <v>0</v>
      </c>
    </row>
    <row r="87" spans="1:11" x14ac:dyDescent="0.2">
      <c r="A87" s="68" t="s">
        <v>98</v>
      </c>
      <c r="B87" s="105"/>
      <c r="C87" s="105"/>
      <c r="D87" s="105"/>
      <c r="E87" s="105"/>
      <c r="F87" s="105"/>
      <c r="G87" s="105"/>
      <c r="H87" s="105"/>
      <c r="I87" s="7">
        <f t="shared" si="20"/>
        <v>0</v>
      </c>
      <c r="J87" s="7">
        <f t="shared" si="21"/>
        <v>0</v>
      </c>
      <c r="K87" s="7">
        <f t="shared" si="22"/>
        <v>0</v>
      </c>
    </row>
    <row r="88" spans="1:11" x14ac:dyDescent="0.2">
      <c r="A88" s="68" t="s">
        <v>99</v>
      </c>
      <c r="B88" s="105"/>
      <c r="C88" s="105"/>
      <c r="D88" s="105"/>
      <c r="E88" s="105"/>
      <c r="F88" s="105"/>
      <c r="G88" s="105"/>
      <c r="H88" s="105"/>
      <c r="I88" s="7">
        <f t="shared" si="20"/>
        <v>0</v>
      </c>
      <c r="J88" s="7">
        <f t="shared" si="21"/>
        <v>0</v>
      </c>
      <c r="K88" s="7">
        <f t="shared" si="22"/>
        <v>0</v>
      </c>
    </row>
    <row r="89" spans="1:11" x14ac:dyDescent="0.2">
      <c r="A89" s="68" t="s">
        <v>100</v>
      </c>
      <c r="B89" s="105"/>
      <c r="C89" s="105"/>
      <c r="D89" s="105"/>
      <c r="E89" s="105"/>
      <c r="F89" s="105"/>
      <c r="G89" s="105"/>
      <c r="H89" s="105"/>
      <c r="I89" s="7">
        <f t="shared" si="20"/>
        <v>0</v>
      </c>
      <c r="J89" s="7">
        <f t="shared" si="21"/>
        <v>0</v>
      </c>
      <c r="K89" s="7">
        <f t="shared" si="22"/>
        <v>0</v>
      </c>
    </row>
    <row r="90" spans="1:11" x14ac:dyDescent="0.2">
      <c r="A90" s="68" t="s">
        <v>101</v>
      </c>
      <c r="B90" s="105"/>
      <c r="C90" s="105"/>
      <c r="D90" s="105"/>
      <c r="E90" s="105"/>
      <c r="F90" s="105"/>
      <c r="G90" s="105"/>
      <c r="H90" s="105"/>
      <c r="I90" s="7">
        <f t="shared" si="20"/>
        <v>0</v>
      </c>
      <c r="J90" s="7">
        <f t="shared" si="21"/>
        <v>0</v>
      </c>
      <c r="K90" s="7">
        <f t="shared" si="22"/>
        <v>0</v>
      </c>
    </row>
    <row r="91" spans="1:11" x14ac:dyDescent="0.2">
      <c r="A91" s="68" t="s">
        <v>102</v>
      </c>
      <c r="B91" s="105"/>
      <c r="C91" s="105"/>
      <c r="D91" s="105"/>
      <c r="E91" s="105"/>
      <c r="F91" s="105"/>
      <c r="G91" s="105"/>
      <c r="H91" s="105"/>
      <c r="I91" s="7">
        <f t="shared" si="20"/>
        <v>0</v>
      </c>
      <c r="J91" s="7">
        <f t="shared" si="21"/>
        <v>0</v>
      </c>
      <c r="K91" s="7">
        <f t="shared" si="22"/>
        <v>0</v>
      </c>
    </row>
    <row r="92" spans="1:11" x14ac:dyDescent="0.2">
      <c r="A92" s="68" t="s">
        <v>103</v>
      </c>
      <c r="B92" s="105"/>
      <c r="C92" s="105"/>
      <c r="D92" s="105"/>
      <c r="E92" s="105"/>
      <c r="F92" s="105"/>
      <c r="G92" s="105"/>
      <c r="H92" s="105"/>
      <c r="I92" s="7">
        <f t="shared" si="20"/>
        <v>0</v>
      </c>
      <c r="J92" s="7">
        <f t="shared" si="21"/>
        <v>0</v>
      </c>
      <c r="K92" s="7">
        <f t="shared" si="22"/>
        <v>0</v>
      </c>
    </row>
    <row r="93" spans="1:11" x14ac:dyDescent="0.2">
      <c r="B93" s="7"/>
      <c r="C93" s="7"/>
      <c r="D93" s="7"/>
      <c r="E93" s="7"/>
      <c r="F93" s="7"/>
      <c r="G93" s="7"/>
      <c r="H93" s="7"/>
      <c r="I93" s="7"/>
      <c r="J93" s="7"/>
      <c r="K93" s="7"/>
    </row>
    <row r="94" spans="1:11" x14ac:dyDescent="0.2">
      <c r="A94" s="68" t="s">
        <v>135</v>
      </c>
      <c r="B94" s="76">
        <f t="shared" ref="B94:H94" si="23">SUM(B76:B87)</f>
        <v>0</v>
      </c>
      <c r="C94" s="76">
        <f t="shared" si="23"/>
        <v>0</v>
      </c>
      <c r="D94" s="76">
        <f t="shared" si="23"/>
        <v>0</v>
      </c>
      <c r="E94" s="76">
        <f t="shared" si="23"/>
        <v>0</v>
      </c>
      <c r="F94" s="76">
        <f t="shared" si="23"/>
        <v>0</v>
      </c>
      <c r="G94" s="76">
        <f t="shared" si="23"/>
        <v>0</v>
      </c>
      <c r="H94" s="76">
        <f t="shared" si="23"/>
        <v>0</v>
      </c>
      <c r="I94" s="7">
        <f t="shared" si="20"/>
        <v>0</v>
      </c>
      <c r="J94" s="7">
        <f t="shared" si="21"/>
        <v>0</v>
      </c>
      <c r="K94" s="7">
        <f t="shared" si="22"/>
        <v>0</v>
      </c>
    </row>
    <row r="95" spans="1:11" x14ac:dyDescent="0.2">
      <c r="A95" s="68" t="s">
        <v>136</v>
      </c>
      <c r="B95" s="76">
        <f t="shared" ref="B95:H95" si="24">SUM(B75:B90)</f>
        <v>0</v>
      </c>
      <c r="C95" s="76">
        <f t="shared" si="24"/>
        <v>0</v>
      </c>
      <c r="D95" s="76">
        <f t="shared" si="24"/>
        <v>0</v>
      </c>
      <c r="E95" s="76">
        <f t="shared" si="24"/>
        <v>0</v>
      </c>
      <c r="F95" s="76">
        <f t="shared" si="24"/>
        <v>0</v>
      </c>
      <c r="G95" s="76">
        <f t="shared" si="24"/>
        <v>0</v>
      </c>
      <c r="H95" s="76">
        <f t="shared" si="24"/>
        <v>0</v>
      </c>
      <c r="I95" s="7">
        <f t="shared" si="20"/>
        <v>0</v>
      </c>
      <c r="J95" s="7">
        <f t="shared" si="21"/>
        <v>0</v>
      </c>
      <c r="K95" s="7">
        <f t="shared" si="22"/>
        <v>0</v>
      </c>
    </row>
    <row r="96" spans="1:11" x14ac:dyDescent="0.2">
      <c r="A96" s="68" t="s">
        <v>137</v>
      </c>
      <c r="B96" s="76">
        <f t="shared" ref="B96:H96" si="25">SUM(B75:B92)</f>
        <v>0</v>
      </c>
      <c r="C96" s="76">
        <f t="shared" si="25"/>
        <v>0</v>
      </c>
      <c r="D96" s="76">
        <f t="shared" si="25"/>
        <v>0</v>
      </c>
      <c r="E96" s="76">
        <f t="shared" si="25"/>
        <v>0</v>
      </c>
      <c r="F96" s="76">
        <f t="shared" si="25"/>
        <v>0</v>
      </c>
      <c r="G96" s="76">
        <f t="shared" si="25"/>
        <v>0</v>
      </c>
      <c r="H96" s="76">
        <f t="shared" si="25"/>
        <v>0</v>
      </c>
      <c r="I96" s="7">
        <f t="shared" si="20"/>
        <v>0</v>
      </c>
      <c r="J96" s="7">
        <f t="shared" si="21"/>
        <v>0</v>
      </c>
      <c r="K96" s="7">
        <f t="shared" si="22"/>
        <v>0</v>
      </c>
    </row>
    <row r="97" spans="1:11" x14ac:dyDescent="0.2">
      <c r="A97" s="68" t="s">
        <v>138</v>
      </c>
      <c r="B97" s="76">
        <f t="shared" ref="B97:H97" si="26">SUM(B69:B92)</f>
        <v>0</v>
      </c>
      <c r="C97" s="76">
        <f t="shared" si="26"/>
        <v>0</v>
      </c>
      <c r="D97" s="76">
        <f t="shared" si="26"/>
        <v>0</v>
      </c>
      <c r="E97" s="76">
        <f t="shared" si="26"/>
        <v>0</v>
      </c>
      <c r="F97" s="76">
        <f t="shared" si="26"/>
        <v>0</v>
      </c>
      <c r="G97" s="76">
        <f t="shared" si="26"/>
        <v>0</v>
      </c>
      <c r="H97" s="76">
        <f t="shared" si="26"/>
        <v>0</v>
      </c>
      <c r="I97" s="7">
        <f t="shared" si="20"/>
        <v>0</v>
      </c>
      <c r="J97" s="7">
        <f t="shared" si="21"/>
        <v>0</v>
      </c>
      <c r="K97" s="7">
        <f t="shared" si="22"/>
        <v>0</v>
      </c>
    </row>
    <row r="98" spans="1:11" s="5" customFormat="1" x14ac:dyDescent="0.2">
      <c r="A98" s="68"/>
      <c r="B98" s="76"/>
      <c r="C98" s="76"/>
      <c r="D98" s="76"/>
      <c r="E98" s="76"/>
      <c r="F98" s="76"/>
      <c r="G98" s="76"/>
      <c r="H98" s="76"/>
      <c r="I98" s="7"/>
      <c r="J98" s="7"/>
      <c r="K98" s="7"/>
    </row>
    <row r="99" spans="1:11" x14ac:dyDescent="0.2">
      <c r="B99" s="7"/>
      <c r="C99" s="7"/>
      <c r="D99" s="7"/>
      <c r="E99" s="7"/>
      <c r="F99" s="7"/>
      <c r="G99" s="7"/>
      <c r="H99" s="7"/>
      <c r="I99" s="7"/>
      <c r="J99" s="7"/>
      <c r="K99" s="7"/>
    </row>
    <row r="100" spans="1:11" x14ac:dyDescent="0.2">
      <c r="A100" s="71" t="s">
        <v>62</v>
      </c>
      <c r="B100" s="106" t="s">
        <v>73</v>
      </c>
      <c r="C100" s="106" t="s">
        <v>74</v>
      </c>
      <c r="D100" s="106" t="s">
        <v>75</v>
      </c>
      <c r="E100" s="106" t="s">
        <v>76</v>
      </c>
      <c r="F100" s="106" t="s">
        <v>77</v>
      </c>
      <c r="G100" s="106" t="s">
        <v>78</v>
      </c>
      <c r="H100" s="106" t="s">
        <v>79</v>
      </c>
      <c r="I100" s="107" t="s">
        <v>232</v>
      </c>
      <c r="J100" s="107" t="s">
        <v>233</v>
      </c>
      <c r="K100" s="107" t="s">
        <v>23</v>
      </c>
    </row>
    <row r="101" spans="1:11" x14ac:dyDescent="0.2">
      <c r="A101" s="68" t="s">
        <v>80</v>
      </c>
      <c r="B101" s="105"/>
      <c r="C101" s="105"/>
      <c r="D101" s="105"/>
      <c r="E101" s="105"/>
      <c r="F101" s="105"/>
      <c r="G101" s="105"/>
      <c r="H101" s="105"/>
      <c r="I101" s="7">
        <f>SUM(B101:F101)</f>
        <v>0</v>
      </c>
      <c r="J101" s="7">
        <f>SUM(G101:H101)</f>
        <v>0</v>
      </c>
      <c r="K101" s="7">
        <f>SUM(I101:J101)</f>
        <v>0</v>
      </c>
    </row>
    <row r="102" spans="1:11" x14ac:dyDescent="0.2">
      <c r="A102" s="68" t="s">
        <v>81</v>
      </c>
      <c r="B102" s="105"/>
      <c r="C102" s="105"/>
      <c r="D102" s="105"/>
      <c r="E102" s="105"/>
      <c r="F102" s="105"/>
      <c r="G102" s="105"/>
      <c r="H102" s="105"/>
      <c r="I102" s="7">
        <f t="shared" ref="I102:I124" si="27">SUM(B102:F102)</f>
        <v>0</v>
      </c>
      <c r="J102" s="7">
        <f t="shared" ref="J102:J124" si="28">SUM(G102:H102)</f>
        <v>0</v>
      </c>
      <c r="K102" s="7">
        <f t="shared" ref="K102:K124" si="29">SUM(I102:J102)</f>
        <v>0</v>
      </c>
    </row>
    <row r="103" spans="1:11" x14ac:dyDescent="0.2">
      <c r="A103" s="68" t="s">
        <v>82</v>
      </c>
      <c r="B103" s="105"/>
      <c r="C103" s="105"/>
      <c r="D103" s="105"/>
      <c r="E103" s="105"/>
      <c r="F103" s="105"/>
      <c r="G103" s="105"/>
      <c r="H103" s="105"/>
      <c r="I103" s="7">
        <f t="shared" si="27"/>
        <v>0</v>
      </c>
      <c r="J103" s="7">
        <f t="shared" si="28"/>
        <v>0</v>
      </c>
      <c r="K103" s="7">
        <f t="shared" si="29"/>
        <v>0</v>
      </c>
    </row>
    <row r="104" spans="1:11" x14ac:dyDescent="0.2">
      <c r="A104" s="68" t="s">
        <v>83</v>
      </c>
      <c r="B104" s="105"/>
      <c r="C104" s="105"/>
      <c r="D104" s="105"/>
      <c r="E104" s="105"/>
      <c r="F104" s="105"/>
      <c r="G104" s="105"/>
      <c r="H104" s="105"/>
      <c r="I104" s="7">
        <f t="shared" si="27"/>
        <v>0</v>
      </c>
      <c r="J104" s="7">
        <f t="shared" si="28"/>
        <v>0</v>
      </c>
      <c r="K104" s="7">
        <f t="shared" si="29"/>
        <v>0</v>
      </c>
    </row>
    <row r="105" spans="1:11" x14ac:dyDescent="0.2">
      <c r="A105" s="68" t="s">
        <v>84</v>
      </c>
      <c r="B105" s="105"/>
      <c r="C105" s="105"/>
      <c r="D105" s="105"/>
      <c r="E105" s="105"/>
      <c r="F105" s="105"/>
      <c r="G105" s="105"/>
      <c r="H105" s="105"/>
      <c r="I105" s="7">
        <f t="shared" si="27"/>
        <v>0</v>
      </c>
      <c r="J105" s="7">
        <f t="shared" si="28"/>
        <v>0</v>
      </c>
      <c r="K105" s="7">
        <f t="shared" si="29"/>
        <v>0</v>
      </c>
    </row>
    <row r="106" spans="1:11" x14ac:dyDescent="0.2">
      <c r="A106" s="68" t="s">
        <v>85</v>
      </c>
      <c r="B106" s="105"/>
      <c r="C106" s="105"/>
      <c r="D106" s="105"/>
      <c r="E106" s="105"/>
      <c r="F106" s="105"/>
      <c r="G106" s="105"/>
      <c r="H106" s="105"/>
      <c r="I106" s="7">
        <f t="shared" si="27"/>
        <v>0</v>
      </c>
      <c r="J106" s="7">
        <f t="shared" si="28"/>
        <v>0</v>
      </c>
      <c r="K106" s="7">
        <f t="shared" si="29"/>
        <v>0</v>
      </c>
    </row>
    <row r="107" spans="1:11" x14ac:dyDescent="0.2">
      <c r="A107" s="68" t="s">
        <v>86</v>
      </c>
      <c r="B107" s="105"/>
      <c r="C107" s="105"/>
      <c r="D107" s="105"/>
      <c r="E107" s="105"/>
      <c r="F107" s="105"/>
      <c r="G107" s="105"/>
      <c r="H107" s="105"/>
      <c r="I107" s="7">
        <f t="shared" si="27"/>
        <v>0</v>
      </c>
      <c r="J107" s="7">
        <f t="shared" si="28"/>
        <v>0</v>
      </c>
      <c r="K107" s="7">
        <f t="shared" si="29"/>
        <v>0</v>
      </c>
    </row>
    <row r="108" spans="1:11" x14ac:dyDescent="0.2">
      <c r="A108" s="68" t="s">
        <v>87</v>
      </c>
      <c r="B108" s="105"/>
      <c r="C108" s="105"/>
      <c r="D108" s="105"/>
      <c r="E108" s="105"/>
      <c r="F108" s="105"/>
      <c r="G108" s="105"/>
      <c r="H108" s="105"/>
      <c r="I108" s="7">
        <f t="shared" si="27"/>
        <v>0</v>
      </c>
      <c r="J108" s="7">
        <f t="shared" si="28"/>
        <v>0</v>
      </c>
      <c r="K108" s="7">
        <f t="shared" si="29"/>
        <v>0</v>
      </c>
    </row>
    <row r="109" spans="1:11" x14ac:dyDescent="0.2">
      <c r="A109" s="68" t="s">
        <v>88</v>
      </c>
      <c r="B109" s="105"/>
      <c r="C109" s="105"/>
      <c r="D109" s="105"/>
      <c r="E109" s="105"/>
      <c r="F109" s="105"/>
      <c r="G109" s="105"/>
      <c r="H109" s="105"/>
      <c r="I109" s="7">
        <f t="shared" si="27"/>
        <v>0</v>
      </c>
      <c r="J109" s="7">
        <f t="shared" si="28"/>
        <v>0</v>
      </c>
      <c r="K109" s="7">
        <f t="shared" si="29"/>
        <v>0</v>
      </c>
    </row>
    <row r="110" spans="1:11" x14ac:dyDescent="0.2">
      <c r="A110" s="68" t="s">
        <v>89</v>
      </c>
      <c r="B110" s="105"/>
      <c r="C110" s="105"/>
      <c r="D110" s="105"/>
      <c r="E110" s="105"/>
      <c r="F110" s="105"/>
      <c r="G110" s="105"/>
      <c r="H110" s="105"/>
      <c r="I110" s="7">
        <f t="shared" si="27"/>
        <v>0</v>
      </c>
      <c r="J110" s="7">
        <f t="shared" si="28"/>
        <v>0</v>
      </c>
      <c r="K110" s="7">
        <f t="shared" si="29"/>
        <v>0</v>
      </c>
    </row>
    <row r="111" spans="1:11" x14ac:dyDescent="0.2">
      <c r="A111" s="68" t="s">
        <v>90</v>
      </c>
      <c r="B111" s="105"/>
      <c r="C111" s="105"/>
      <c r="D111" s="105"/>
      <c r="E111" s="105"/>
      <c r="F111" s="105"/>
      <c r="G111" s="105"/>
      <c r="H111" s="105"/>
      <c r="I111" s="7">
        <f t="shared" si="27"/>
        <v>0</v>
      </c>
      <c r="J111" s="7">
        <f t="shared" si="28"/>
        <v>0</v>
      </c>
      <c r="K111" s="7">
        <f t="shared" si="29"/>
        <v>0</v>
      </c>
    </row>
    <row r="112" spans="1:11" x14ac:dyDescent="0.2">
      <c r="A112" s="68" t="s">
        <v>91</v>
      </c>
      <c r="B112" s="105"/>
      <c r="C112" s="105"/>
      <c r="D112" s="105"/>
      <c r="E112" s="105"/>
      <c r="F112" s="105"/>
      <c r="G112" s="105"/>
      <c r="H112" s="105"/>
      <c r="I112" s="7">
        <f t="shared" si="27"/>
        <v>0</v>
      </c>
      <c r="J112" s="7">
        <f t="shared" si="28"/>
        <v>0</v>
      </c>
      <c r="K112" s="7">
        <f t="shared" si="29"/>
        <v>0</v>
      </c>
    </row>
    <row r="113" spans="1:11" x14ac:dyDescent="0.2">
      <c r="A113" s="68" t="s">
        <v>92</v>
      </c>
      <c r="B113" s="105"/>
      <c r="C113" s="105"/>
      <c r="D113" s="105"/>
      <c r="E113" s="105"/>
      <c r="F113" s="105"/>
      <c r="G113" s="105"/>
      <c r="H113" s="105"/>
      <c r="I113" s="7">
        <f t="shared" si="27"/>
        <v>0</v>
      </c>
      <c r="J113" s="7">
        <f t="shared" si="28"/>
        <v>0</v>
      </c>
      <c r="K113" s="7">
        <f t="shared" si="29"/>
        <v>0</v>
      </c>
    </row>
    <row r="114" spans="1:11" x14ac:dyDescent="0.2">
      <c r="A114" s="68" t="s">
        <v>93</v>
      </c>
      <c r="B114" s="105"/>
      <c r="C114" s="105"/>
      <c r="D114" s="105"/>
      <c r="E114" s="105"/>
      <c r="F114" s="105"/>
      <c r="G114" s="105"/>
      <c r="H114" s="105"/>
      <c r="I114" s="7">
        <f t="shared" si="27"/>
        <v>0</v>
      </c>
      <c r="J114" s="7">
        <f t="shared" si="28"/>
        <v>0</v>
      </c>
      <c r="K114" s="7">
        <f t="shared" si="29"/>
        <v>0</v>
      </c>
    </row>
    <row r="115" spans="1:11" x14ac:dyDescent="0.2">
      <c r="A115" s="68" t="s">
        <v>94</v>
      </c>
      <c r="B115" s="105"/>
      <c r="C115" s="105"/>
      <c r="D115" s="105"/>
      <c r="E115" s="105"/>
      <c r="F115" s="105"/>
      <c r="G115" s="105"/>
      <c r="H115" s="105"/>
      <c r="I115" s="7">
        <f t="shared" si="27"/>
        <v>0</v>
      </c>
      <c r="J115" s="7">
        <f t="shared" si="28"/>
        <v>0</v>
      </c>
      <c r="K115" s="7">
        <f t="shared" si="29"/>
        <v>0</v>
      </c>
    </row>
    <row r="116" spans="1:11" x14ac:dyDescent="0.2">
      <c r="A116" s="68" t="s">
        <v>95</v>
      </c>
      <c r="B116" s="105"/>
      <c r="C116" s="105"/>
      <c r="D116" s="105"/>
      <c r="E116" s="105"/>
      <c r="F116" s="105"/>
      <c r="G116" s="105"/>
      <c r="H116" s="105"/>
      <c r="I116" s="7">
        <f t="shared" si="27"/>
        <v>0</v>
      </c>
      <c r="J116" s="7">
        <f t="shared" si="28"/>
        <v>0</v>
      </c>
      <c r="K116" s="7">
        <f t="shared" si="29"/>
        <v>0</v>
      </c>
    </row>
    <row r="117" spans="1:11" x14ac:dyDescent="0.2">
      <c r="A117" s="68" t="s">
        <v>96</v>
      </c>
      <c r="B117" s="105"/>
      <c r="C117" s="105"/>
      <c r="D117" s="105"/>
      <c r="E117" s="105"/>
      <c r="F117" s="105"/>
      <c r="G117" s="105"/>
      <c r="H117" s="105"/>
      <c r="I117" s="7">
        <f t="shared" si="27"/>
        <v>0</v>
      </c>
      <c r="J117" s="7">
        <f t="shared" si="28"/>
        <v>0</v>
      </c>
      <c r="K117" s="7">
        <f t="shared" si="29"/>
        <v>0</v>
      </c>
    </row>
    <row r="118" spans="1:11" x14ac:dyDescent="0.2">
      <c r="A118" s="68" t="s">
        <v>97</v>
      </c>
      <c r="B118" s="105"/>
      <c r="C118" s="105"/>
      <c r="D118" s="105"/>
      <c r="E118" s="105"/>
      <c r="F118" s="105"/>
      <c r="G118" s="105"/>
      <c r="H118" s="105"/>
      <c r="I118" s="7">
        <f t="shared" si="27"/>
        <v>0</v>
      </c>
      <c r="J118" s="7">
        <f t="shared" si="28"/>
        <v>0</v>
      </c>
      <c r="K118" s="7">
        <f t="shared" si="29"/>
        <v>0</v>
      </c>
    </row>
    <row r="119" spans="1:11" x14ac:dyDescent="0.2">
      <c r="A119" s="68" t="s">
        <v>98</v>
      </c>
      <c r="B119" s="105"/>
      <c r="C119" s="105"/>
      <c r="D119" s="105"/>
      <c r="E119" s="105"/>
      <c r="F119" s="105"/>
      <c r="G119" s="105"/>
      <c r="H119" s="105"/>
      <c r="I119" s="7">
        <f t="shared" si="27"/>
        <v>0</v>
      </c>
      <c r="J119" s="7">
        <f t="shared" si="28"/>
        <v>0</v>
      </c>
      <c r="K119" s="7">
        <f t="shared" si="29"/>
        <v>0</v>
      </c>
    </row>
    <row r="120" spans="1:11" x14ac:dyDescent="0.2">
      <c r="A120" s="68" t="s">
        <v>99</v>
      </c>
      <c r="B120" s="105"/>
      <c r="C120" s="105"/>
      <c r="D120" s="105"/>
      <c r="E120" s="105"/>
      <c r="F120" s="105"/>
      <c r="G120" s="105"/>
      <c r="H120" s="105"/>
      <c r="I120" s="7">
        <f t="shared" si="27"/>
        <v>0</v>
      </c>
      <c r="J120" s="7">
        <f t="shared" si="28"/>
        <v>0</v>
      </c>
      <c r="K120" s="7">
        <f t="shared" si="29"/>
        <v>0</v>
      </c>
    </row>
    <row r="121" spans="1:11" x14ac:dyDescent="0.2">
      <c r="A121" s="68" t="s">
        <v>100</v>
      </c>
      <c r="B121" s="105"/>
      <c r="C121" s="105"/>
      <c r="D121" s="105"/>
      <c r="E121" s="105"/>
      <c r="F121" s="105"/>
      <c r="G121" s="105"/>
      <c r="H121" s="105"/>
      <c r="I121" s="7">
        <f t="shared" si="27"/>
        <v>0</v>
      </c>
      <c r="J121" s="7">
        <f t="shared" si="28"/>
        <v>0</v>
      </c>
      <c r="K121" s="7">
        <f t="shared" si="29"/>
        <v>0</v>
      </c>
    </row>
    <row r="122" spans="1:11" x14ac:dyDescent="0.2">
      <c r="A122" s="68" t="s">
        <v>101</v>
      </c>
      <c r="B122" s="105"/>
      <c r="C122" s="105"/>
      <c r="D122" s="105"/>
      <c r="E122" s="105"/>
      <c r="F122" s="105"/>
      <c r="G122" s="105"/>
      <c r="H122" s="105"/>
      <c r="I122" s="7">
        <f t="shared" si="27"/>
        <v>0</v>
      </c>
      <c r="J122" s="7">
        <f t="shared" si="28"/>
        <v>0</v>
      </c>
      <c r="K122" s="7">
        <f t="shared" si="29"/>
        <v>0</v>
      </c>
    </row>
    <row r="123" spans="1:11" x14ac:dyDescent="0.2">
      <c r="A123" s="68" t="s">
        <v>102</v>
      </c>
      <c r="B123" s="105"/>
      <c r="C123" s="105"/>
      <c r="D123" s="105"/>
      <c r="E123" s="105"/>
      <c r="F123" s="105"/>
      <c r="G123" s="105"/>
      <c r="H123" s="105"/>
      <c r="I123" s="7">
        <f t="shared" si="27"/>
        <v>0</v>
      </c>
      <c r="J123" s="7">
        <f t="shared" si="28"/>
        <v>0</v>
      </c>
      <c r="K123" s="7">
        <f t="shared" si="29"/>
        <v>0</v>
      </c>
    </row>
    <row r="124" spans="1:11" x14ac:dyDescent="0.2">
      <c r="A124" s="68" t="s">
        <v>103</v>
      </c>
      <c r="B124" s="105"/>
      <c r="C124" s="105"/>
      <c r="D124" s="105"/>
      <c r="E124" s="105"/>
      <c r="F124" s="105"/>
      <c r="G124" s="105"/>
      <c r="H124" s="105"/>
      <c r="I124" s="7">
        <f t="shared" si="27"/>
        <v>0</v>
      </c>
      <c r="J124" s="7">
        <f t="shared" si="28"/>
        <v>0</v>
      </c>
      <c r="K124" s="7">
        <f t="shared" si="29"/>
        <v>0</v>
      </c>
    </row>
    <row r="125" spans="1:11" x14ac:dyDescent="0.2"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 x14ac:dyDescent="0.2">
      <c r="A126" s="68" t="s">
        <v>135</v>
      </c>
      <c r="B126" s="76">
        <f t="shared" ref="B126:H126" si="30">SUM(B108:B119)</f>
        <v>0</v>
      </c>
      <c r="C126" s="76">
        <f t="shared" si="30"/>
        <v>0</v>
      </c>
      <c r="D126" s="76">
        <f t="shared" si="30"/>
        <v>0</v>
      </c>
      <c r="E126" s="76">
        <f t="shared" si="30"/>
        <v>0</v>
      </c>
      <c r="F126" s="76">
        <f t="shared" si="30"/>
        <v>0</v>
      </c>
      <c r="G126" s="76">
        <f t="shared" si="30"/>
        <v>0</v>
      </c>
      <c r="H126" s="76">
        <f t="shared" si="30"/>
        <v>0</v>
      </c>
      <c r="I126" s="7">
        <f t="shared" ref="I126:I129" si="31">SUM(B126:F126)</f>
        <v>0</v>
      </c>
      <c r="J126" s="7">
        <f t="shared" ref="J126:J129" si="32">SUM(G126:H126)</f>
        <v>0</v>
      </c>
      <c r="K126" s="7">
        <f t="shared" ref="K126:K129" si="33">SUM(I126:J126)</f>
        <v>0</v>
      </c>
    </row>
    <row r="127" spans="1:11" x14ac:dyDescent="0.2">
      <c r="A127" s="68" t="s">
        <v>136</v>
      </c>
      <c r="B127" s="76">
        <f t="shared" ref="B127:H127" si="34">SUM(B107:B122)</f>
        <v>0</v>
      </c>
      <c r="C127" s="76">
        <f t="shared" si="34"/>
        <v>0</v>
      </c>
      <c r="D127" s="76">
        <f t="shared" si="34"/>
        <v>0</v>
      </c>
      <c r="E127" s="76">
        <f t="shared" si="34"/>
        <v>0</v>
      </c>
      <c r="F127" s="76">
        <f t="shared" si="34"/>
        <v>0</v>
      </c>
      <c r="G127" s="76">
        <f t="shared" si="34"/>
        <v>0</v>
      </c>
      <c r="H127" s="76">
        <f t="shared" si="34"/>
        <v>0</v>
      </c>
      <c r="I127" s="7">
        <f t="shared" si="31"/>
        <v>0</v>
      </c>
      <c r="J127" s="7">
        <f t="shared" si="32"/>
        <v>0</v>
      </c>
      <c r="K127" s="7">
        <f t="shared" si="33"/>
        <v>0</v>
      </c>
    </row>
    <row r="128" spans="1:11" x14ac:dyDescent="0.2">
      <c r="A128" s="68" t="s">
        <v>137</v>
      </c>
      <c r="B128" s="76">
        <f t="shared" ref="B128:H128" si="35">SUM(B107:B124)</f>
        <v>0</v>
      </c>
      <c r="C128" s="76">
        <f t="shared" si="35"/>
        <v>0</v>
      </c>
      <c r="D128" s="76">
        <f t="shared" si="35"/>
        <v>0</v>
      </c>
      <c r="E128" s="76">
        <f t="shared" si="35"/>
        <v>0</v>
      </c>
      <c r="F128" s="76">
        <f t="shared" si="35"/>
        <v>0</v>
      </c>
      <c r="G128" s="76">
        <f t="shared" si="35"/>
        <v>0</v>
      </c>
      <c r="H128" s="76">
        <f t="shared" si="35"/>
        <v>0</v>
      </c>
      <c r="I128" s="7">
        <f t="shared" si="31"/>
        <v>0</v>
      </c>
      <c r="J128" s="7">
        <f t="shared" si="32"/>
        <v>0</v>
      </c>
      <c r="K128" s="7">
        <f t="shared" si="33"/>
        <v>0</v>
      </c>
    </row>
    <row r="129" spans="1:11" x14ac:dyDescent="0.2">
      <c r="A129" s="68" t="s">
        <v>138</v>
      </c>
      <c r="B129" s="76">
        <f t="shared" ref="B129:H129" si="36">SUM(B101:B124)</f>
        <v>0</v>
      </c>
      <c r="C129" s="76">
        <f t="shared" si="36"/>
        <v>0</v>
      </c>
      <c r="D129" s="76">
        <f t="shared" si="36"/>
        <v>0</v>
      </c>
      <c r="E129" s="76">
        <f t="shared" si="36"/>
        <v>0</v>
      </c>
      <c r="F129" s="76">
        <f t="shared" si="36"/>
        <v>0</v>
      </c>
      <c r="G129" s="76">
        <f t="shared" si="36"/>
        <v>0</v>
      </c>
      <c r="H129" s="76">
        <f t="shared" si="36"/>
        <v>0</v>
      </c>
      <c r="I129" s="7">
        <f t="shared" si="31"/>
        <v>0</v>
      </c>
      <c r="J129" s="7">
        <f t="shared" si="32"/>
        <v>0</v>
      </c>
      <c r="K129" s="7">
        <f t="shared" si="33"/>
        <v>0</v>
      </c>
    </row>
    <row r="130" spans="1:11" x14ac:dyDescent="0.2"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x14ac:dyDescent="0.2"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 x14ac:dyDescent="0.2">
      <c r="A132" s="71" t="s">
        <v>60</v>
      </c>
      <c r="B132" s="106" t="s">
        <v>73</v>
      </c>
      <c r="C132" s="106" t="s">
        <v>74</v>
      </c>
      <c r="D132" s="106" t="s">
        <v>75</v>
      </c>
      <c r="E132" s="106" t="s">
        <v>76</v>
      </c>
      <c r="F132" s="106" t="s">
        <v>77</v>
      </c>
      <c r="G132" s="106" t="s">
        <v>78</v>
      </c>
      <c r="H132" s="106" t="s">
        <v>79</v>
      </c>
      <c r="I132" s="107" t="s">
        <v>232</v>
      </c>
      <c r="J132" s="107" t="s">
        <v>233</v>
      </c>
      <c r="K132" s="107" t="s">
        <v>23</v>
      </c>
    </row>
    <row r="133" spans="1:11" x14ac:dyDescent="0.2">
      <c r="A133" s="68" t="s">
        <v>80</v>
      </c>
      <c r="B133" s="108">
        <f t="shared" ref="B133:H142" si="37">B69+B101</f>
        <v>0</v>
      </c>
      <c r="C133" s="108">
        <f t="shared" si="37"/>
        <v>0</v>
      </c>
      <c r="D133" s="108">
        <f t="shared" si="37"/>
        <v>0</v>
      </c>
      <c r="E133" s="108">
        <f t="shared" si="37"/>
        <v>0</v>
      </c>
      <c r="F133" s="108">
        <f t="shared" si="37"/>
        <v>0</v>
      </c>
      <c r="G133" s="108">
        <f t="shared" si="37"/>
        <v>0</v>
      </c>
      <c r="H133" s="108">
        <f t="shared" si="37"/>
        <v>0</v>
      </c>
      <c r="I133" s="7">
        <f>SUM(B133:F133)</f>
        <v>0</v>
      </c>
      <c r="J133" s="7">
        <f>SUM(G133:H133)</f>
        <v>0</v>
      </c>
      <c r="K133" s="7">
        <f>SUM(I133:J133)</f>
        <v>0</v>
      </c>
    </row>
    <row r="134" spans="1:11" x14ac:dyDescent="0.2">
      <c r="A134" s="68" t="s">
        <v>81</v>
      </c>
      <c r="B134" s="108">
        <f t="shared" si="37"/>
        <v>0</v>
      </c>
      <c r="C134" s="108">
        <f t="shared" si="37"/>
        <v>0</v>
      </c>
      <c r="D134" s="108">
        <f t="shared" si="37"/>
        <v>0</v>
      </c>
      <c r="E134" s="108">
        <f t="shared" si="37"/>
        <v>0</v>
      </c>
      <c r="F134" s="108">
        <f t="shared" si="37"/>
        <v>0</v>
      </c>
      <c r="G134" s="108">
        <f t="shared" si="37"/>
        <v>0</v>
      </c>
      <c r="H134" s="108">
        <f t="shared" si="37"/>
        <v>0</v>
      </c>
      <c r="I134" s="7">
        <f t="shared" ref="I134:I156" si="38">SUM(B134:F134)</f>
        <v>0</v>
      </c>
      <c r="J134" s="7">
        <f t="shared" ref="J134:J156" si="39">SUM(G134:H134)</f>
        <v>0</v>
      </c>
      <c r="K134" s="7">
        <f t="shared" ref="K134:K156" si="40">SUM(I134:J134)</f>
        <v>0</v>
      </c>
    </row>
    <row r="135" spans="1:11" x14ac:dyDescent="0.2">
      <c r="A135" s="68" t="s">
        <v>82</v>
      </c>
      <c r="B135" s="108">
        <f t="shared" si="37"/>
        <v>0</v>
      </c>
      <c r="C135" s="108">
        <f t="shared" si="37"/>
        <v>0</v>
      </c>
      <c r="D135" s="108">
        <f t="shared" si="37"/>
        <v>0</v>
      </c>
      <c r="E135" s="108">
        <f t="shared" si="37"/>
        <v>0</v>
      </c>
      <c r="F135" s="108">
        <f t="shared" si="37"/>
        <v>0</v>
      </c>
      <c r="G135" s="108">
        <f t="shared" si="37"/>
        <v>0</v>
      </c>
      <c r="H135" s="108">
        <f t="shared" si="37"/>
        <v>0</v>
      </c>
      <c r="I135" s="7">
        <f t="shared" si="38"/>
        <v>0</v>
      </c>
      <c r="J135" s="7">
        <f t="shared" si="39"/>
        <v>0</v>
      </c>
      <c r="K135" s="7">
        <f t="shared" si="40"/>
        <v>0</v>
      </c>
    </row>
    <row r="136" spans="1:11" x14ac:dyDescent="0.2">
      <c r="A136" s="68" t="s">
        <v>83</v>
      </c>
      <c r="B136" s="108">
        <f t="shared" si="37"/>
        <v>0</v>
      </c>
      <c r="C136" s="108">
        <f t="shared" si="37"/>
        <v>0</v>
      </c>
      <c r="D136" s="108">
        <f t="shared" si="37"/>
        <v>0</v>
      </c>
      <c r="E136" s="108">
        <f t="shared" si="37"/>
        <v>0</v>
      </c>
      <c r="F136" s="108">
        <f t="shared" si="37"/>
        <v>0</v>
      </c>
      <c r="G136" s="108">
        <f t="shared" si="37"/>
        <v>0</v>
      </c>
      <c r="H136" s="108">
        <f t="shared" si="37"/>
        <v>0</v>
      </c>
      <c r="I136" s="7">
        <f t="shared" si="38"/>
        <v>0</v>
      </c>
      <c r="J136" s="7">
        <f t="shared" si="39"/>
        <v>0</v>
      </c>
      <c r="K136" s="7">
        <f t="shared" si="40"/>
        <v>0</v>
      </c>
    </row>
    <row r="137" spans="1:11" x14ac:dyDescent="0.2">
      <c r="A137" s="68" t="s">
        <v>84</v>
      </c>
      <c r="B137" s="108">
        <f t="shared" si="37"/>
        <v>0</v>
      </c>
      <c r="C137" s="108">
        <f t="shared" si="37"/>
        <v>0</v>
      </c>
      <c r="D137" s="108">
        <f t="shared" si="37"/>
        <v>0</v>
      </c>
      <c r="E137" s="108">
        <f t="shared" si="37"/>
        <v>0</v>
      </c>
      <c r="F137" s="108">
        <f t="shared" si="37"/>
        <v>0</v>
      </c>
      <c r="G137" s="108">
        <f t="shared" si="37"/>
        <v>0</v>
      </c>
      <c r="H137" s="108">
        <f t="shared" si="37"/>
        <v>0</v>
      </c>
      <c r="I137" s="7">
        <f t="shared" si="38"/>
        <v>0</v>
      </c>
      <c r="J137" s="7">
        <f t="shared" si="39"/>
        <v>0</v>
      </c>
      <c r="K137" s="7">
        <f t="shared" si="40"/>
        <v>0</v>
      </c>
    </row>
    <row r="138" spans="1:11" x14ac:dyDescent="0.2">
      <c r="A138" s="68" t="s">
        <v>85</v>
      </c>
      <c r="B138" s="108">
        <f t="shared" si="37"/>
        <v>0</v>
      </c>
      <c r="C138" s="108">
        <f t="shared" si="37"/>
        <v>0</v>
      </c>
      <c r="D138" s="108">
        <f t="shared" si="37"/>
        <v>0</v>
      </c>
      <c r="E138" s="108">
        <f t="shared" si="37"/>
        <v>0</v>
      </c>
      <c r="F138" s="108">
        <f t="shared" si="37"/>
        <v>0</v>
      </c>
      <c r="G138" s="108">
        <f t="shared" si="37"/>
        <v>0</v>
      </c>
      <c r="H138" s="108">
        <f t="shared" si="37"/>
        <v>0</v>
      </c>
      <c r="I138" s="7">
        <f t="shared" si="38"/>
        <v>0</v>
      </c>
      <c r="J138" s="7">
        <f t="shared" si="39"/>
        <v>0</v>
      </c>
      <c r="K138" s="7">
        <f t="shared" si="40"/>
        <v>0</v>
      </c>
    </row>
    <row r="139" spans="1:11" x14ac:dyDescent="0.2">
      <c r="A139" s="68" t="s">
        <v>86</v>
      </c>
      <c r="B139" s="108">
        <f t="shared" si="37"/>
        <v>0</v>
      </c>
      <c r="C139" s="108">
        <f t="shared" si="37"/>
        <v>0</v>
      </c>
      <c r="D139" s="108">
        <f t="shared" si="37"/>
        <v>0</v>
      </c>
      <c r="E139" s="108">
        <f t="shared" si="37"/>
        <v>0</v>
      </c>
      <c r="F139" s="108">
        <f t="shared" si="37"/>
        <v>0</v>
      </c>
      <c r="G139" s="108">
        <f t="shared" si="37"/>
        <v>0</v>
      </c>
      <c r="H139" s="108">
        <f t="shared" si="37"/>
        <v>0</v>
      </c>
      <c r="I139" s="7">
        <f t="shared" si="38"/>
        <v>0</v>
      </c>
      <c r="J139" s="7">
        <f t="shared" si="39"/>
        <v>0</v>
      </c>
      <c r="K139" s="7">
        <f t="shared" si="40"/>
        <v>0</v>
      </c>
    </row>
    <row r="140" spans="1:11" x14ac:dyDescent="0.2">
      <c r="A140" s="68" t="s">
        <v>87</v>
      </c>
      <c r="B140" s="108">
        <f t="shared" si="37"/>
        <v>0</v>
      </c>
      <c r="C140" s="108">
        <f t="shared" si="37"/>
        <v>0</v>
      </c>
      <c r="D140" s="108">
        <f t="shared" si="37"/>
        <v>0</v>
      </c>
      <c r="E140" s="108">
        <f t="shared" si="37"/>
        <v>0</v>
      </c>
      <c r="F140" s="108">
        <f t="shared" si="37"/>
        <v>0</v>
      </c>
      <c r="G140" s="108">
        <f t="shared" si="37"/>
        <v>0</v>
      </c>
      <c r="H140" s="108">
        <f t="shared" si="37"/>
        <v>0</v>
      </c>
      <c r="I140" s="7">
        <f t="shared" si="38"/>
        <v>0</v>
      </c>
      <c r="J140" s="7">
        <f t="shared" si="39"/>
        <v>0</v>
      </c>
      <c r="K140" s="7">
        <f t="shared" si="40"/>
        <v>0</v>
      </c>
    </row>
    <row r="141" spans="1:11" x14ac:dyDescent="0.2">
      <c r="A141" s="68" t="s">
        <v>88</v>
      </c>
      <c r="B141" s="108">
        <f t="shared" si="37"/>
        <v>0</v>
      </c>
      <c r="C141" s="108">
        <f t="shared" si="37"/>
        <v>0</v>
      </c>
      <c r="D141" s="108">
        <f t="shared" si="37"/>
        <v>0</v>
      </c>
      <c r="E141" s="108">
        <f t="shared" si="37"/>
        <v>0</v>
      </c>
      <c r="F141" s="108">
        <f t="shared" si="37"/>
        <v>0</v>
      </c>
      <c r="G141" s="108">
        <f t="shared" si="37"/>
        <v>0</v>
      </c>
      <c r="H141" s="108">
        <f t="shared" si="37"/>
        <v>0</v>
      </c>
      <c r="I141" s="7">
        <f t="shared" si="38"/>
        <v>0</v>
      </c>
      <c r="J141" s="7">
        <f t="shared" si="39"/>
        <v>0</v>
      </c>
      <c r="K141" s="7">
        <f t="shared" si="40"/>
        <v>0</v>
      </c>
    </row>
    <row r="142" spans="1:11" x14ac:dyDescent="0.2">
      <c r="A142" s="68" t="s">
        <v>89</v>
      </c>
      <c r="B142" s="108">
        <f t="shared" si="37"/>
        <v>0</v>
      </c>
      <c r="C142" s="108">
        <f t="shared" si="37"/>
        <v>0</v>
      </c>
      <c r="D142" s="108">
        <f t="shared" si="37"/>
        <v>0</v>
      </c>
      <c r="E142" s="108">
        <f t="shared" si="37"/>
        <v>0</v>
      </c>
      <c r="F142" s="108">
        <f t="shared" si="37"/>
        <v>0</v>
      </c>
      <c r="G142" s="108">
        <f t="shared" si="37"/>
        <v>0</v>
      </c>
      <c r="H142" s="108">
        <f t="shared" si="37"/>
        <v>0</v>
      </c>
      <c r="I142" s="7">
        <f t="shared" si="38"/>
        <v>0</v>
      </c>
      <c r="J142" s="7">
        <f t="shared" si="39"/>
        <v>0</v>
      </c>
      <c r="K142" s="7">
        <f t="shared" si="40"/>
        <v>0</v>
      </c>
    </row>
    <row r="143" spans="1:11" x14ac:dyDescent="0.2">
      <c r="A143" s="68" t="s">
        <v>90</v>
      </c>
      <c r="B143" s="108">
        <f t="shared" ref="B143:H152" si="41">B79+B111</f>
        <v>0</v>
      </c>
      <c r="C143" s="108">
        <f t="shared" si="41"/>
        <v>0</v>
      </c>
      <c r="D143" s="108">
        <f t="shared" si="41"/>
        <v>0</v>
      </c>
      <c r="E143" s="108">
        <f t="shared" si="41"/>
        <v>0</v>
      </c>
      <c r="F143" s="108">
        <f t="shared" si="41"/>
        <v>0</v>
      </c>
      <c r="G143" s="108">
        <f t="shared" si="41"/>
        <v>0</v>
      </c>
      <c r="H143" s="108">
        <f t="shared" si="41"/>
        <v>0</v>
      </c>
      <c r="I143" s="7">
        <f t="shared" si="38"/>
        <v>0</v>
      </c>
      <c r="J143" s="7">
        <f t="shared" si="39"/>
        <v>0</v>
      </c>
      <c r="K143" s="7">
        <f t="shared" si="40"/>
        <v>0</v>
      </c>
    </row>
    <row r="144" spans="1:11" x14ac:dyDescent="0.2">
      <c r="A144" s="68" t="s">
        <v>91</v>
      </c>
      <c r="B144" s="108">
        <f t="shared" si="41"/>
        <v>0</v>
      </c>
      <c r="C144" s="108">
        <f t="shared" si="41"/>
        <v>0</v>
      </c>
      <c r="D144" s="108">
        <f t="shared" si="41"/>
        <v>0</v>
      </c>
      <c r="E144" s="108">
        <f t="shared" si="41"/>
        <v>0</v>
      </c>
      <c r="F144" s="108">
        <f t="shared" si="41"/>
        <v>0</v>
      </c>
      <c r="G144" s="108">
        <f t="shared" si="41"/>
        <v>0</v>
      </c>
      <c r="H144" s="108">
        <f t="shared" si="41"/>
        <v>0</v>
      </c>
      <c r="I144" s="7">
        <f t="shared" si="38"/>
        <v>0</v>
      </c>
      <c r="J144" s="7">
        <f t="shared" si="39"/>
        <v>0</v>
      </c>
      <c r="K144" s="7">
        <f t="shared" si="40"/>
        <v>0</v>
      </c>
    </row>
    <row r="145" spans="1:11" x14ac:dyDescent="0.2">
      <c r="A145" s="68" t="s">
        <v>92</v>
      </c>
      <c r="B145" s="108">
        <f t="shared" si="41"/>
        <v>0</v>
      </c>
      <c r="C145" s="108">
        <f t="shared" si="41"/>
        <v>0</v>
      </c>
      <c r="D145" s="108">
        <f t="shared" si="41"/>
        <v>0</v>
      </c>
      <c r="E145" s="108">
        <f t="shared" si="41"/>
        <v>0</v>
      </c>
      <c r="F145" s="108">
        <f t="shared" si="41"/>
        <v>0</v>
      </c>
      <c r="G145" s="108">
        <f t="shared" si="41"/>
        <v>0</v>
      </c>
      <c r="H145" s="108">
        <f t="shared" si="41"/>
        <v>0</v>
      </c>
      <c r="I145" s="7">
        <f t="shared" si="38"/>
        <v>0</v>
      </c>
      <c r="J145" s="7">
        <f t="shared" si="39"/>
        <v>0</v>
      </c>
      <c r="K145" s="7">
        <f t="shared" si="40"/>
        <v>0</v>
      </c>
    </row>
    <row r="146" spans="1:11" x14ac:dyDescent="0.2">
      <c r="A146" s="68" t="s">
        <v>93</v>
      </c>
      <c r="B146" s="108">
        <f t="shared" si="41"/>
        <v>0</v>
      </c>
      <c r="C146" s="108">
        <f t="shared" si="41"/>
        <v>0</v>
      </c>
      <c r="D146" s="108">
        <f t="shared" si="41"/>
        <v>0</v>
      </c>
      <c r="E146" s="108">
        <f t="shared" si="41"/>
        <v>0</v>
      </c>
      <c r="F146" s="108">
        <f t="shared" si="41"/>
        <v>0</v>
      </c>
      <c r="G146" s="108">
        <f t="shared" si="41"/>
        <v>0</v>
      </c>
      <c r="H146" s="108">
        <f t="shared" si="41"/>
        <v>0</v>
      </c>
      <c r="I146" s="7">
        <f t="shared" si="38"/>
        <v>0</v>
      </c>
      <c r="J146" s="7">
        <f t="shared" si="39"/>
        <v>0</v>
      </c>
      <c r="K146" s="7">
        <f t="shared" si="40"/>
        <v>0</v>
      </c>
    </row>
    <row r="147" spans="1:11" x14ac:dyDescent="0.2">
      <c r="A147" s="68" t="s">
        <v>94</v>
      </c>
      <c r="B147" s="108">
        <f t="shared" si="41"/>
        <v>0</v>
      </c>
      <c r="C147" s="108">
        <f t="shared" si="41"/>
        <v>0</v>
      </c>
      <c r="D147" s="108">
        <f t="shared" si="41"/>
        <v>0</v>
      </c>
      <c r="E147" s="108">
        <f t="shared" si="41"/>
        <v>0</v>
      </c>
      <c r="F147" s="108">
        <f t="shared" si="41"/>
        <v>0</v>
      </c>
      <c r="G147" s="108">
        <f t="shared" si="41"/>
        <v>0</v>
      </c>
      <c r="H147" s="108">
        <f t="shared" si="41"/>
        <v>0</v>
      </c>
      <c r="I147" s="7">
        <f t="shared" si="38"/>
        <v>0</v>
      </c>
      <c r="J147" s="7">
        <f t="shared" si="39"/>
        <v>0</v>
      </c>
      <c r="K147" s="7">
        <f t="shared" si="40"/>
        <v>0</v>
      </c>
    </row>
    <row r="148" spans="1:11" x14ac:dyDescent="0.2">
      <c r="A148" s="68" t="s">
        <v>95</v>
      </c>
      <c r="B148" s="108">
        <f t="shared" si="41"/>
        <v>0</v>
      </c>
      <c r="C148" s="108">
        <f t="shared" si="41"/>
        <v>0</v>
      </c>
      <c r="D148" s="108">
        <f t="shared" si="41"/>
        <v>0</v>
      </c>
      <c r="E148" s="108">
        <f t="shared" si="41"/>
        <v>0</v>
      </c>
      <c r="F148" s="108">
        <f t="shared" si="41"/>
        <v>0</v>
      </c>
      <c r="G148" s="108">
        <f t="shared" si="41"/>
        <v>0</v>
      </c>
      <c r="H148" s="108">
        <f t="shared" si="41"/>
        <v>0</v>
      </c>
      <c r="I148" s="7">
        <f t="shared" si="38"/>
        <v>0</v>
      </c>
      <c r="J148" s="7">
        <f t="shared" si="39"/>
        <v>0</v>
      </c>
      <c r="K148" s="7">
        <f t="shared" si="40"/>
        <v>0</v>
      </c>
    </row>
    <row r="149" spans="1:11" x14ac:dyDescent="0.2">
      <c r="A149" s="68" t="s">
        <v>96</v>
      </c>
      <c r="B149" s="108">
        <f t="shared" si="41"/>
        <v>0</v>
      </c>
      <c r="C149" s="108">
        <f t="shared" si="41"/>
        <v>0</v>
      </c>
      <c r="D149" s="108">
        <f t="shared" si="41"/>
        <v>0</v>
      </c>
      <c r="E149" s="108">
        <f t="shared" si="41"/>
        <v>0</v>
      </c>
      <c r="F149" s="108">
        <f t="shared" si="41"/>
        <v>0</v>
      </c>
      <c r="G149" s="108">
        <f t="shared" si="41"/>
        <v>0</v>
      </c>
      <c r="H149" s="108">
        <f t="shared" si="41"/>
        <v>0</v>
      </c>
      <c r="I149" s="7">
        <f t="shared" si="38"/>
        <v>0</v>
      </c>
      <c r="J149" s="7">
        <f t="shared" si="39"/>
        <v>0</v>
      </c>
      <c r="K149" s="7">
        <f t="shared" si="40"/>
        <v>0</v>
      </c>
    </row>
    <row r="150" spans="1:11" x14ac:dyDescent="0.2">
      <c r="A150" s="68" t="s">
        <v>97</v>
      </c>
      <c r="B150" s="108">
        <f t="shared" si="41"/>
        <v>0</v>
      </c>
      <c r="C150" s="108">
        <f t="shared" si="41"/>
        <v>0</v>
      </c>
      <c r="D150" s="108">
        <f t="shared" si="41"/>
        <v>0</v>
      </c>
      <c r="E150" s="108">
        <f t="shared" si="41"/>
        <v>0</v>
      </c>
      <c r="F150" s="108">
        <f t="shared" si="41"/>
        <v>0</v>
      </c>
      <c r="G150" s="108">
        <f t="shared" si="41"/>
        <v>0</v>
      </c>
      <c r="H150" s="108">
        <f t="shared" si="41"/>
        <v>0</v>
      </c>
      <c r="I150" s="7">
        <f t="shared" si="38"/>
        <v>0</v>
      </c>
      <c r="J150" s="7">
        <f t="shared" si="39"/>
        <v>0</v>
      </c>
      <c r="K150" s="7">
        <f t="shared" si="40"/>
        <v>0</v>
      </c>
    </row>
    <row r="151" spans="1:11" x14ac:dyDescent="0.2">
      <c r="A151" s="68" t="s">
        <v>98</v>
      </c>
      <c r="B151" s="108">
        <f t="shared" si="41"/>
        <v>0</v>
      </c>
      <c r="C151" s="108">
        <f t="shared" si="41"/>
        <v>0</v>
      </c>
      <c r="D151" s="108">
        <f t="shared" si="41"/>
        <v>0</v>
      </c>
      <c r="E151" s="108">
        <f t="shared" si="41"/>
        <v>0</v>
      </c>
      <c r="F151" s="108">
        <f t="shared" si="41"/>
        <v>0</v>
      </c>
      <c r="G151" s="108">
        <f t="shared" si="41"/>
        <v>0</v>
      </c>
      <c r="H151" s="108">
        <f t="shared" si="41"/>
        <v>0</v>
      </c>
      <c r="I151" s="7">
        <f t="shared" si="38"/>
        <v>0</v>
      </c>
      <c r="J151" s="7">
        <f t="shared" si="39"/>
        <v>0</v>
      </c>
      <c r="K151" s="7">
        <f t="shared" si="40"/>
        <v>0</v>
      </c>
    </row>
    <row r="152" spans="1:11" x14ac:dyDescent="0.2">
      <c r="A152" s="68" t="s">
        <v>99</v>
      </c>
      <c r="B152" s="108">
        <f t="shared" si="41"/>
        <v>0</v>
      </c>
      <c r="C152" s="108">
        <f t="shared" si="41"/>
        <v>0</v>
      </c>
      <c r="D152" s="108">
        <f t="shared" si="41"/>
        <v>0</v>
      </c>
      <c r="E152" s="108">
        <f t="shared" si="41"/>
        <v>0</v>
      </c>
      <c r="F152" s="108">
        <f t="shared" si="41"/>
        <v>0</v>
      </c>
      <c r="G152" s="108">
        <f t="shared" si="41"/>
        <v>0</v>
      </c>
      <c r="H152" s="108">
        <f t="shared" si="41"/>
        <v>0</v>
      </c>
      <c r="I152" s="7">
        <f t="shared" si="38"/>
        <v>0</v>
      </c>
      <c r="J152" s="7">
        <f t="shared" si="39"/>
        <v>0</v>
      </c>
      <c r="K152" s="7">
        <f t="shared" si="40"/>
        <v>0</v>
      </c>
    </row>
    <row r="153" spans="1:11" x14ac:dyDescent="0.2">
      <c r="A153" s="68" t="s">
        <v>100</v>
      </c>
      <c r="B153" s="108">
        <f t="shared" ref="B153:H156" si="42">B89+B121</f>
        <v>0</v>
      </c>
      <c r="C153" s="108">
        <f t="shared" si="42"/>
        <v>0</v>
      </c>
      <c r="D153" s="108">
        <f t="shared" si="42"/>
        <v>0</v>
      </c>
      <c r="E153" s="108">
        <f t="shared" si="42"/>
        <v>0</v>
      </c>
      <c r="F153" s="108">
        <f t="shared" si="42"/>
        <v>0</v>
      </c>
      <c r="G153" s="108">
        <f t="shared" si="42"/>
        <v>0</v>
      </c>
      <c r="H153" s="108">
        <f t="shared" si="42"/>
        <v>0</v>
      </c>
      <c r="I153" s="7">
        <f t="shared" si="38"/>
        <v>0</v>
      </c>
      <c r="J153" s="7">
        <f t="shared" si="39"/>
        <v>0</v>
      </c>
      <c r="K153" s="7">
        <f t="shared" si="40"/>
        <v>0</v>
      </c>
    </row>
    <row r="154" spans="1:11" x14ac:dyDescent="0.2">
      <c r="A154" s="68" t="s">
        <v>101</v>
      </c>
      <c r="B154" s="108">
        <f t="shared" si="42"/>
        <v>0</v>
      </c>
      <c r="C154" s="108">
        <f t="shared" si="42"/>
        <v>0</v>
      </c>
      <c r="D154" s="108">
        <f t="shared" si="42"/>
        <v>0</v>
      </c>
      <c r="E154" s="108">
        <f t="shared" si="42"/>
        <v>0</v>
      </c>
      <c r="F154" s="108">
        <f t="shared" si="42"/>
        <v>0</v>
      </c>
      <c r="G154" s="108">
        <f t="shared" si="42"/>
        <v>0</v>
      </c>
      <c r="H154" s="108">
        <f t="shared" si="42"/>
        <v>0</v>
      </c>
      <c r="I154" s="7">
        <f t="shared" si="38"/>
        <v>0</v>
      </c>
      <c r="J154" s="7">
        <f t="shared" si="39"/>
        <v>0</v>
      </c>
      <c r="K154" s="7">
        <f t="shared" si="40"/>
        <v>0</v>
      </c>
    </row>
    <row r="155" spans="1:11" x14ac:dyDescent="0.2">
      <c r="A155" s="68" t="s">
        <v>102</v>
      </c>
      <c r="B155" s="108">
        <f t="shared" si="42"/>
        <v>0</v>
      </c>
      <c r="C155" s="108">
        <f t="shared" si="42"/>
        <v>0</v>
      </c>
      <c r="D155" s="108">
        <f t="shared" si="42"/>
        <v>0</v>
      </c>
      <c r="E155" s="108">
        <f t="shared" si="42"/>
        <v>0</v>
      </c>
      <c r="F155" s="108">
        <f t="shared" si="42"/>
        <v>0</v>
      </c>
      <c r="G155" s="108">
        <f t="shared" si="42"/>
        <v>0</v>
      </c>
      <c r="H155" s="108">
        <f t="shared" si="42"/>
        <v>0</v>
      </c>
      <c r="I155" s="7">
        <f t="shared" si="38"/>
        <v>0</v>
      </c>
      <c r="J155" s="7">
        <f t="shared" si="39"/>
        <v>0</v>
      </c>
      <c r="K155" s="7">
        <f t="shared" si="40"/>
        <v>0</v>
      </c>
    </row>
    <row r="156" spans="1:11" x14ac:dyDescent="0.2">
      <c r="A156" s="68" t="s">
        <v>103</v>
      </c>
      <c r="B156" s="108">
        <f t="shared" si="42"/>
        <v>0</v>
      </c>
      <c r="C156" s="108">
        <f t="shared" si="42"/>
        <v>0</v>
      </c>
      <c r="D156" s="108">
        <f t="shared" si="42"/>
        <v>0</v>
      </c>
      <c r="E156" s="108">
        <f t="shared" si="42"/>
        <v>0</v>
      </c>
      <c r="F156" s="108">
        <f t="shared" si="42"/>
        <v>0</v>
      </c>
      <c r="G156" s="108">
        <f t="shared" si="42"/>
        <v>0</v>
      </c>
      <c r="H156" s="108">
        <f t="shared" si="42"/>
        <v>0</v>
      </c>
      <c r="I156" s="7">
        <f t="shared" si="38"/>
        <v>0</v>
      </c>
      <c r="J156" s="7">
        <f t="shared" si="39"/>
        <v>0</v>
      </c>
      <c r="K156" s="7">
        <f t="shared" si="40"/>
        <v>0</v>
      </c>
    </row>
    <row r="157" spans="1:11" x14ac:dyDescent="0.2"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spans="1:11" x14ac:dyDescent="0.2">
      <c r="A158" s="68" t="s">
        <v>135</v>
      </c>
      <c r="B158" s="76">
        <f t="shared" ref="B158:H158" si="43">SUM(B140:B151)</f>
        <v>0</v>
      </c>
      <c r="C158" s="76">
        <f t="shared" si="43"/>
        <v>0</v>
      </c>
      <c r="D158" s="76">
        <f t="shared" si="43"/>
        <v>0</v>
      </c>
      <c r="E158" s="76">
        <f t="shared" si="43"/>
        <v>0</v>
      </c>
      <c r="F158" s="76">
        <f t="shared" si="43"/>
        <v>0</v>
      </c>
      <c r="G158" s="76">
        <f t="shared" si="43"/>
        <v>0</v>
      </c>
      <c r="H158" s="76">
        <f t="shared" si="43"/>
        <v>0</v>
      </c>
      <c r="I158" s="7">
        <f t="shared" ref="I158:I161" si="44">SUM(B158:F158)</f>
        <v>0</v>
      </c>
      <c r="J158" s="7">
        <f t="shared" ref="J158:J161" si="45">SUM(G158:H158)</f>
        <v>0</v>
      </c>
      <c r="K158" s="7">
        <f t="shared" ref="K158:K161" si="46">SUM(I158:J158)</f>
        <v>0</v>
      </c>
    </row>
    <row r="159" spans="1:11" x14ac:dyDescent="0.2">
      <c r="A159" s="68" t="s">
        <v>136</v>
      </c>
      <c r="B159" s="76">
        <f t="shared" ref="B159:H159" si="47">SUM(B139:B154)</f>
        <v>0</v>
      </c>
      <c r="C159" s="76">
        <f t="shared" si="47"/>
        <v>0</v>
      </c>
      <c r="D159" s="76">
        <f t="shared" si="47"/>
        <v>0</v>
      </c>
      <c r="E159" s="76">
        <f t="shared" si="47"/>
        <v>0</v>
      </c>
      <c r="F159" s="76">
        <f t="shared" si="47"/>
        <v>0</v>
      </c>
      <c r="G159" s="76">
        <f t="shared" si="47"/>
        <v>0</v>
      </c>
      <c r="H159" s="76">
        <f t="shared" si="47"/>
        <v>0</v>
      </c>
      <c r="I159" s="7">
        <f t="shared" si="44"/>
        <v>0</v>
      </c>
      <c r="J159" s="7">
        <f t="shared" si="45"/>
        <v>0</v>
      </c>
      <c r="K159" s="7">
        <f t="shared" si="46"/>
        <v>0</v>
      </c>
    </row>
    <row r="160" spans="1:11" x14ac:dyDescent="0.2">
      <c r="A160" s="68" t="s">
        <v>137</v>
      </c>
      <c r="B160" s="76">
        <f t="shared" ref="B160:H160" si="48">SUM(B139:B156)</f>
        <v>0</v>
      </c>
      <c r="C160" s="76">
        <f t="shared" si="48"/>
        <v>0</v>
      </c>
      <c r="D160" s="76">
        <f t="shared" si="48"/>
        <v>0</v>
      </c>
      <c r="E160" s="76">
        <f t="shared" si="48"/>
        <v>0</v>
      </c>
      <c r="F160" s="76">
        <f t="shared" si="48"/>
        <v>0</v>
      </c>
      <c r="G160" s="76">
        <f t="shared" si="48"/>
        <v>0</v>
      </c>
      <c r="H160" s="76">
        <f t="shared" si="48"/>
        <v>0</v>
      </c>
      <c r="I160" s="7">
        <f t="shared" si="44"/>
        <v>0</v>
      </c>
      <c r="J160" s="7">
        <f t="shared" si="45"/>
        <v>0</v>
      </c>
      <c r="K160" s="7">
        <f t="shared" si="46"/>
        <v>0</v>
      </c>
    </row>
    <row r="161" spans="1:11" x14ac:dyDescent="0.2">
      <c r="A161" s="68" t="s">
        <v>138</v>
      </c>
      <c r="B161" s="76">
        <f t="shared" ref="B161:H161" si="49">SUM(B133:B156)</f>
        <v>0</v>
      </c>
      <c r="C161" s="76">
        <f t="shared" si="49"/>
        <v>0</v>
      </c>
      <c r="D161" s="76">
        <f t="shared" si="49"/>
        <v>0</v>
      </c>
      <c r="E161" s="76">
        <f t="shared" si="49"/>
        <v>0</v>
      </c>
      <c r="F161" s="76">
        <f t="shared" si="49"/>
        <v>0</v>
      </c>
      <c r="G161" s="76">
        <f t="shared" si="49"/>
        <v>0</v>
      </c>
      <c r="H161" s="76">
        <f t="shared" si="49"/>
        <v>0</v>
      </c>
      <c r="I161" s="7">
        <f t="shared" si="44"/>
        <v>0</v>
      </c>
      <c r="J161" s="7">
        <f t="shared" si="45"/>
        <v>0</v>
      </c>
      <c r="K161" s="7">
        <f t="shared" si="46"/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 &amp;A</oddHeader>
    <oddFooter>&amp;C&amp;"Times New Roman,Normal"&amp;12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"/>
  <sheetViews>
    <sheetView zoomScaleNormal="100" workbookViewId="0"/>
  </sheetViews>
  <sheetFormatPr baseColWidth="10" defaultColWidth="11.5703125" defaultRowHeight="12.75" x14ac:dyDescent="0.2"/>
  <cols>
    <col min="11" max="12" width="11.5703125" style="5"/>
  </cols>
  <sheetData>
    <row r="1" spans="1:14" x14ac:dyDescent="0.2">
      <c r="A1" t="s">
        <v>231</v>
      </c>
      <c r="B1" s="5" t="s">
        <v>19</v>
      </c>
    </row>
    <row r="2" spans="1:14" s="5" customFormat="1" x14ac:dyDescent="0.2"/>
    <row r="3" spans="1:14" x14ac:dyDescent="0.2">
      <c r="A3" t="s">
        <v>230</v>
      </c>
    </row>
    <row r="4" spans="1:14" x14ac:dyDescent="0.2">
      <c r="A4" t="s">
        <v>229</v>
      </c>
      <c r="B4" s="68" t="s">
        <v>73</v>
      </c>
      <c r="C4" s="68" t="s">
        <v>74</v>
      </c>
      <c r="D4" s="68" t="s">
        <v>75</v>
      </c>
      <c r="E4" s="68" t="s">
        <v>76</v>
      </c>
      <c r="F4" s="68" t="s">
        <v>77</v>
      </c>
      <c r="G4" s="68" t="s">
        <v>78</v>
      </c>
      <c r="H4" s="68" t="s">
        <v>79</v>
      </c>
      <c r="I4" s="67" t="s">
        <v>232</v>
      </c>
      <c r="J4" s="67" t="s">
        <v>233</v>
      </c>
      <c r="K4" s="67" t="s">
        <v>23</v>
      </c>
    </row>
    <row r="5" spans="1:14" x14ac:dyDescent="0.2">
      <c r="A5">
        <v>0</v>
      </c>
      <c r="B5" s="2"/>
      <c r="C5" s="2"/>
      <c r="D5" s="2"/>
      <c r="E5" s="2"/>
      <c r="F5" s="2"/>
      <c r="G5" s="2"/>
      <c r="H5" s="2"/>
      <c r="I5">
        <f>B5+C5+D5+E5+F5</f>
        <v>0</v>
      </c>
      <c r="J5">
        <f>G5+H5</f>
        <v>0</v>
      </c>
      <c r="K5" s="5">
        <f>I5+J5</f>
        <v>0</v>
      </c>
      <c r="M5" s="9" t="s">
        <v>114</v>
      </c>
    </row>
    <row r="6" spans="1:14" x14ac:dyDescent="0.2">
      <c r="A6">
        <v>1</v>
      </c>
      <c r="B6" s="2"/>
      <c r="C6" s="2"/>
      <c r="D6" s="2"/>
      <c r="E6" s="2"/>
      <c r="F6" s="2"/>
      <c r="G6" s="2"/>
      <c r="H6" s="2"/>
      <c r="I6" s="5">
        <f t="shared" ref="I6:I19" si="0">B6+C6+D6+E6+F6</f>
        <v>0</v>
      </c>
      <c r="J6" s="5">
        <f t="shared" ref="J6:J19" si="1">G6+H6</f>
        <v>0</v>
      </c>
      <c r="K6" s="5">
        <f t="shared" ref="K6:K19" si="2">I6+J6</f>
        <v>0</v>
      </c>
      <c r="M6" t="s">
        <v>115</v>
      </c>
    </row>
    <row r="7" spans="1:14" x14ac:dyDescent="0.2">
      <c r="A7">
        <v>2</v>
      </c>
      <c r="B7" s="2"/>
      <c r="C7" s="2"/>
      <c r="D7" s="2"/>
      <c r="E7" s="2"/>
      <c r="F7" s="2"/>
      <c r="G7" s="2"/>
      <c r="H7" s="2"/>
      <c r="I7" s="5">
        <f t="shared" si="0"/>
        <v>0</v>
      </c>
      <c r="J7" s="5">
        <f t="shared" si="1"/>
        <v>0</v>
      </c>
      <c r="K7" s="5">
        <f t="shared" si="2"/>
        <v>0</v>
      </c>
      <c r="M7" t="s">
        <v>116</v>
      </c>
    </row>
    <row r="8" spans="1:14" x14ac:dyDescent="0.2">
      <c r="A8">
        <v>3</v>
      </c>
      <c r="B8" s="2"/>
      <c r="C8" s="2"/>
      <c r="D8" s="2"/>
      <c r="E8" s="2"/>
      <c r="F8" s="2"/>
      <c r="G8" s="2"/>
      <c r="H8" s="2"/>
      <c r="I8" s="5">
        <f t="shared" si="0"/>
        <v>0</v>
      </c>
      <c r="J8" s="5">
        <f t="shared" si="1"/>
        <v>0</v>
      </c>
      <c r="K8" s="5">
        <f t="shared" si="2"/>
        <v>0</v>
      </c>
      <c r="M8" t="s">
        <v>117</v>
      </c>
    </row>
    <row r="9" spans="1:14" x14ac:dyDescent="0.2">
      <c r="A9">
        <v>4</v>
      </c>
      <c r="B9" s="2"/>
      <c r="C9" s="2"/>
      <c r="D9" s="2"/>
      <c r="E9" s="2"/>
      <c r="F9" s="2"/>
      <c r="G9" s="2"/>
      <c r="H9" s="2"/>
      <c r="I9" s="5">
        <f t="shared" si="0"/>
        <v>0</v>
      </c>
      <c r="J9" s="5">
        <f t="shared" si="1"/>
        <v>0</v>
      </c>
      <c r="K9" s="5">
        <f t="shared" si="2"/>
        <v>0</v>
      </c>
      <c r="M9" t="s">
        <v>118</v>
      </c>
    </row>
    <row r="10" spans="1:14" x14ac:dyDescent="0.2">
      <c r="A10">
        <v>5</v>
      </c>
      <c r="B10" s="2"/>
      <c r="C10" s="2"/>
      <c r="D10" s="2"/>
      <c r="E10" s="2"/>
      <c r="F10" s="2"/>
      <c r="G10" s="2"/>
      <c r="H10" s="2"/>
      <c r="I10" s="5">
        <f t="shared" si="0"/>
        <v>0</v>
      </c>
      <c r="J10" s="5">
        <f t="shared" si="1"/>
        <v>0</v>
      </c>
      <c r="K10" s="5">
        <f t="shared" si="2"/>
        <v>0</v>
      </c>
      <c r="M10" t="s">
        <v>119</v>
      </c>
    </row>
    <row r="11" spans="1:14" x14ac:dyDescent="0.2">
      <c r="A11">
        <v>6</v>
      </c>
      <c r="B11" s="2"/>
      <c r="C11" s="2"/>
      <c r="D11" s="2"/>
      <c r="E11" s="2"/>
      <c r="F11" s="2"/>
      <c r="G11" s="2"/>
      <c r="H11" s="2"/>
      <c r="I11" s="5">
        <f t="shared" si="0"/>
        <v>0</v>
      </c>
      <c r="J11" s="5">
        <f t="shared" si="1"/>
        <v>0</v>
      </c>
      <c r="K11" s="5">
        <f t="shared" si="2"/>
        <v>0</v>
      </c>
      <c r="M11" s="9" t="s">
        <v>120</v>
      </c>
      <c r="N11" t="s">
        <v>121</v>
      </c>
    </row>
    <row r="12" spans="1:14" x14ac:dyDescent="0.2">
      <c r="A12">
        <v>7</v>
      </c>
      <c r="B12" s="2"/>
      <c r="C12" s="2"/>
      <c r="D12" s="2"/>
      <c r="E12" s="2"/>
      <c r="F12" s="2"/>
      <c r="G12" s="2"/>
      <c r="H12" s="2"/>
      <c r="I12" s="5">
        <f t="shared" si="0"/>
        <v>0</v>
      </c>
      <c r="J12" s="5">
        <f t="shared" si="1"/>
        <v>0</v>
      </c>
      <c r="K12" s="5">
        <f t="shared" si="2"/>
        <v>0</v>
      </c>
      <c r="M12" s="9" t="s">
        <v>120</v>
      </c>
      <c r="N12" t="s">
        <v>122</v>
      </c>
    </row>
    <row r="13" spans="1:14" x14ac:dyDescent="0.2">
      <c r="A13">
        <v>8</v>
      </c>
      <c r="B13" s="2"/>
      <c r="C13" s="2"/>
      <c r="D13" s="2"/>
      <c r="E13" s="2"/>
      <c r="F13" s="2"/>
      <c r="G13" s="2"/>
      <c r="H13" s="2"/>
      <c r="I13" s="5">
        <f t="shared" si="0"/>
        <v>0</v>
      </c>
      <c r="J13" s="5">
        <f t="shared" si="1"/>
        <v>0</v>
      </c>
      <c r="K13" s="5">
        <f t="shared" si="2"/>
        <v>0</v>
      </c>
      <c r="M13" s="9" t="s">
        <v>120</v>
      </c>
      <c r="N13" t="s">
        <v>123</v>
      </c>
    </row>
    <row r="14" spans="1:14" x14ac:dyDescent="0.2">
      <c r="A14">
        <v>9</v>
      </c>
      <c r="B14" s="2"/>
      <c r="C14" s="2"/>
      <c r="D14" s="2"/>
      <c r="E14" s="2"/>
      <c r="F14" s="2"/>
      <c r="G14" s="2"/>
      <c r="H14" s="2"/>
      <c r="I14" s="5">
        <f t="shared" si="0"/>
        <v>0</v>
      </c>
      <c r="J14" s="5">
        <f t="shared" si="1"/>
        <v>0</v>
      </c>
      <c r="K14" s="5">
        <f t="shared" si="2"/>
        <v>0</v>
      </c>
    </row>
    <row r="15" spans="1:14" x14ac:dyDescent="0.2">
      <c r="A15">
        <v>10</v>
      </c>
      <c r="B15" s="2"/>
      <c r="C15" s="2"/>
      <c r="D15" s="2"/>
      <c r="E15" s="2"/>
      <c r="F15" s="2"/>
      <c r="G15" s="2"/>
      <c r="H15" s="2"/>
      <c r="I15" s="5">
        <f t="shared" si="0"/>
        <v>0</v>
      </c>
      <c r="J15" s="5">
        <f t="shared" si="1"/>
        <v>0</v>
      </c>
      <c r="K15" s="5">
        <f t="shared" si="2"/>
        <v>0</v>
      </c>
    </row>
    <row r="16" spans="1:14" x14ac:dyDescent="0.2">
      <c r="A16">
        <v>11</v>
      </c>
      <c r="B16" s="2"/>
      <c r="C16" s="2"/>
      <c r="D16" s="2"/>
      <c r="E16" s="2"/>
      <c r="F16" s="2"/>
      <c r="G16" s="2"/>
      <c r="H16" s="2"/>
      <c r="I16" s="5">
        <f t="shared" si="0"/>
        <v>0</v>
      </c>
      <c r="J16" s="5">
        <f t="shared" si="1"/>
        <v>0</v>
      </c>
      <c r="K16" s="5">
        <f t="shared" si="2"/>
        <v>0</v>
      </c>
    </row>
    <row r="17" spans="1:13" x14ac:dyDescent="0.2">
      <c r="A17">
        <v>12</v>
      </c>
      <c r="B17" s="2"/>
      <c r="C17" s="2"/>
      <c r="D17" s="2"/>
      <c r="E17" s="2"/>
      <c r="F17" s="2"/>
      <c r="G17" s="2"/>
      <c r="H17" s="2"/>
      <c r="I17" s="5">
        <f t="shared" si="0"/>
        <v>0</v>
      </c>
      <c r="J17" s="5">
        <f t="shared" si="1"/>
        <v>0</v>
      </c>
      <c r="K17" s="5">
        <f t="shared" si="2"/>
        <v>0</v>
      </c>
    </row>
    <row r="18" spans="1:13" x14ac:dyDescent="0.2">
      <c r="A18">
        <v>13</v>
      </c>
      <c r="B18" s="2"/>
      <c r="C18" s="2"/>
      <c r="D18" s="2"/>
      <c r="E18" s="2"/>
      <c r="F18" s="2"/>
      <c r="G18" s="2"/>
      <c r="H18" s="2"/>
      <c r="I18" s="5">
        <f t="shared" si="0"/>
        <v>0</v>
      </c>
      <c r="J18" s="5">
        <f t="shared" si="1"/>
        <v>0</v>
      </c>
      <c r="K18" s="5">
        <f t="shared" si="2"/>
        <v>0</v>
      </c>
    </row>
    <row r="19" spans="1:13" x14ac:dyDescent="0.2">
      <c r="A19">
        <v>14</v>
      </c>
      <c r="B19" s="2"/>
      <c r="C19" s="2"/>
      <c r="D19" s="2"/>
      <c r="E19" s="2"/>
      <c r="F19" s="2"/>
      <c r="G19" s="2"/>
      <c r="H19" s="2"/>
      <c r="I19" s="5">
        <f t="shared" si="0"/>
        <v>0</v>
      </c>
      <c r="J19" s="5">
        <f t="shared" si="1"/>
        <v>0</v>
      </c>
      <c r="K19" s="5">
        <f t="shared" si="2"/>
        <v>0</v>
      </c>
    </row>
    <row r="20" spans="1:13" x14ac:dyDescent="0.2">
      <c r="A20" t="s">
        <v>23</v>
      </c>
      <c r="B20">
        <f t="shared" ref="B20:K20" si="3">SUM(B5:B19)</f>
        <v>0</v>
      </c>
      <c r="C20" s="5">
        <f t="shared" si="3"/>
        <v>0</v>
      </c>
      <c r="D20" s="5">
        <f t="shared" si="3"/>
        <v>0</v>
      </c>
      <c r="E20" s="5">
        <f t="shared" si="3"/>
        <v>0</v>
      </c>
      <c r="F20" s="5">
        <f t="shared" si="3"/>
        <v>0</v>
      </c>
      <c r="G20" s="5">
        <f t="shared" si="3"/>
        <v>0</v>
      </c>
      <c r="H20" s="5">
        <f t="shared" si="3"/>
        <v>0</v>
      </c>
      <c r="I20" s="5">
        <f t="shared" si="3"/>
        <v>0</v>
      </c>
      <c r="J20" s="5">
        <f t="shared" si="3"/>
        <v>0</v>
      </c>
      <c r="K20" s="5">
        <f t="shared" si="3"/>
        <v>0</v>
      </c>
    </row>
    <row r="21" spans="1:13" x14ac:dyDescent="0.2">
      <c r="C21" s="5"/>
      <c r="D21" s="5"/>
      <c r="E21" s="5"/>
      <c r="F21" s="5"/>
      <c r="G21" s="5"/>
      <c r="H21" s="5"/>
      <c r="I21" s="5"/>
      <c r="J21" s="5"/>
    </row>
    <row r="22" spans="1:13" x14ac:dyDescent="0.2">
      <c r="A22" t="s">
        <v>124</v>
      </c>
      <c r="B22">
        <f t="shared" ref="B22:K22" si="4">SUM(B6:B10)</f>
        <v>0</v>
      </c>
      <c r="C22" s="5">
        <f t="shared" si="4"/>
        <v>0</v>
      </c>
      <c r="D22" s="5">
        <f t="shared" si="4"/>
        <v>0</v>
      </c>
      <c r="E22" s="5">
        <f t="shared" si="4"/>
        <v>0</v>
      </c>
      <c r="F22" s="5">
        <f t="shared" si="4"/>
        <v>0</v>
      </c>
      <c r="G22" s="5">
        <f t="shared" si="4"/>
        <v>0</v>
      </c>
      <c r="H22" s="5">
        <f t="shared" si="4"/>
        <v>0</v>
      </c>
      <c r="I22" s="5">
        <f t="shared" si="4"/>
        <v>0</v>
      </c>
      <c r="J22" s="5">
        <f t="shared" si="4"/>
        <v>0</v>
      </c>
      <c r="K22" s="5">
        <f t="shared" si="4"/>
        <v>0</v>
      </c>
    </row>
    <row r="23" spans="1:13" x14ac:dyDescent="0.2">
      <c r="A23" t="s">
        <v>236</v>
      </c>
      <c r="B23">
        <f t="shared" ref="B23:K23" si="5">B6</f>
        <v>0</v>
      </c>
      <c r="C23" s="5">
        <f t="shared" si="5"/>
        <v>0</v>
      </c>
      <c r="D23" s="5">
        <f t="shared" si="5"/>
        <v>0</v>
      </c>
      <c r="E23" s="5">
        <f t="shared" si="5"/>
        <v>0</v>
      </c>
      <c r="F23" s="5">
        <f t="shared" si="5"/>
        <v>0</v>
      </c>
      <c r="G23" s="5">
        <f t="shared" si="5"/>
        <v>0</v>
      </c>
      <c r="H23" s="5">
        <f t="shared" si="5"/>
        <v>0</v>
      </c>
      <c r="I23" s="5">
        <f t="shared" si="5"/>
        <v>0</v>
      </c>
      <c r="J23" s="5">
        <f t="shared" si="5"/>
        <v>0</v>
      </c>
      <c r="K23" s="5">
        <f t="shared" si="5"/>
        <v>0</v>
      </c>
    </row>
    <row r="24" spans="1:13" x14ac:dyDescent="0.2">
      <c r="A24" t="s">
        <v>263</v>
      </c>
      <c r="B24">
        <f t="shared" ref="B24:K24" si="6">SUM(B7:B10)</f>
        <v>0</v>
      </c>
      <c r="C24" s="5">
        <f t="shared" si="6"/>
        <v>0</v>
      </c>
      <c r="D24" s="5">
        <f t="shared" si="6"/>
        <v>0</v>
      </c>
      <c r="E24" s="5">
        <f t="shared" si="6"/>
        <v>0</v>
      </c>
      <c r="F24" s="5">
        <f t="shared" si="6"/>
        <v>0</v>
      </c>
      <c r="G24" s="5">
        <f t="shared" si="6"/>
        <v>0</v>
      </c>
      <c r="H24" s="5">
        <f t="shared" si="6"/>
        <v>0</v>
      </c>
      <c r="I24" s="5">
        <f t="shared" si="6"/>
        <v>0</v>
      </c>
      <c r="J24" s="5">
        <f t="shared" si="6"/>
        <v>0</v>
      </c>
      <c r="K24" s="5">
        <f t="shared" si="6"/>
        <v>0</v>
      </c>
    </row>
    <row r="26" spans="1:13" s="5" customFormat="1" x14ac:dyDescent="0.2"/>
    <row r="27" spans="1:13" s="5" customFormat="1" x14ac:dyDescent="0.2">
      <c r="A27" s="5" t="s">
        <v>70</v>
      </c>
    </row>
    <row r="28" spans="1:13" s="5" customFormat="1" x14ac:dyDescent="0.2">
      <c r="A28" s="5" t="s">
        <v>229</v>
      </c>
      <c r="B28" s="68" t="s">
        <v>73</v>
      </c>
      <c r="C28" s="68" t="s">
        <v>74</v>
      </c>
      <c r="D28" s="68" t="s">
        <v>75</v>
      </c>
      <c r="E28" s="68" t="s">
        <v>76</v>
      </c>
      <c r="F28" s="68" t="s">
        <v>77</v>
      </c>
      <c r="G28" s="68" t="s">
        <v>78</v>
      </c>
      <c r="H28" s="68" t="s">
        <v>79</v>
      </c>
      <c r="I28" s="67" t="s">
        <v>232</v>
      </c>
      <c r="J28" s="67" t="s">
        <v>233</v>
      </c>
      <c r="K28" s="67" t="s">
        <v>23</v>
      </c>
    </row>
    <row r="29" spans="1:13" s="5" customFormat="1" x14ac:dyDescent="0.2">
      <c r="A29" s="5">
        <v>0</v>
      </c>
      <c r="B29" s="2"/>
      <c r="C29" s="2"/>
      <c r="D29" s="2"/>
      <c r="E29" s="2"/>
      <c r="F29" s="2"/>
      <c r="G29" s="2"/>
      <c r="H29" s="2"/>
      <c r="I29" s="5">
        <f>B29+C29+D29+E29+F29</f>
        <v>0</v>
      </c>
      <c r="J29" s="5">
        <f>G29+H29</f>
        <v>0</v>
      </c>
      <c r="K29" s="5">
        <f>I29+J29</f>
        <v>0</v>
      </c>
      <c r="M29" s="9" t="s">
        <v>114</v>
      </c>
    </row>
    <row r="30" spans="1:13" s="5" customFormat="1" x14ac:dyDescent="0.2">
      <c r="A30" s="5">
        <v>1</v>
      </c>
      <c r="B30" s="2"/>
      <c r="C30" s="2"/>
      <c r="D30" s="2"/>
      <c r="E30" s="2"/>
      <c r="F30" s="2"/>
      <c r="G30" s="2"/>
      <c r="H30" s="2"/>
      <c r="I30" s="5">
        <f t="shared" ref="I30:I43" si="7">B30+C30+D30+E30+F30</f>
        <v>0</v>
      </c>
      <c r="J30" s="5">
        <f t="shared" ref="J30:J43" si="8">G30+H30</f>
        <v>0</v>
      </c>
      <c r="K30" s="5">
        <f t="shared" ref="K30:K43" si="9">I30+J30</f>
        <v>0</v>
      </c>
      <c r="M30" s="5" t="s">
        <v>115</v>
      </c>
    </row>
    <row r="31" spans="1:13" s="5" customFormat="1" x14ac:dyDescent="0.2">
      <c r="A31" s="5">
        <v>2</v>
      </c>
      <c r="B31" s="2"/>
      <c r="C31" s="2"/>
      <c r="D31" s="2"/>
      <c r="E31" s="2"/>
      <c r="F31" s="2"/>
      <c r="G31" s="2"/>
      <c r="H31" s="2"/>
      <c r="I31" s="5">
        <f t="shared" si="7"/>
        <v>0</v>
      </c>
      <c r="J31" s="5">
        <f t="shared" si="8"/>
        <v>0</v>
      </c>
      <c r="K31" s="5">
        <f t="shared" si="9"/>
        <v>0</v>
      </c>
      <c r="M31" s="5" t="s">
        <v>116</v>
      </c>
    </row>
    <row r="32" spans="1:13" s="5" customFormat="1" x14ac:dyDescent="0.2">
      <c r="A32" s="5">
        <v>3</v>
      </c>
      <c r="B32" s="2"/>
      <c r="C32" s="2"/>
      <c r="D32" s="2"/>
      <c r="E32" s="2"/>
      <c r="F32" s="2"/>
      <c r="G32" s="2"/>
      <c r="H32" s="2"/>
      <c r="I32" s="5">
        <f t="shared" si="7"/>
        <v>0</v>
      </c>
      <c r="J32" s="5">
        <f t="shared" si="8"/>
        <v>0</v>
      </c>
      <c r="K32" s="5">
        <f t="shared" si="9"/>
        <v>0</v>
      </c>
      <c r="M32" s="5" t="s">
        <v>117</v>
      </c>
    </row>
    <row r="33" spans="1:14" s="5" customFormat="1" x14ac:dyDescent="0.2">
      <c r="A33" s="5">
        <v>4</v>
      </c>
      <c r="B33" s="2"/>
      <c r="C33" s="2"/>
      <c r="D33" s="2"/>
      <c r="E33" s="2"/>
      <c r="F33" s="2"/>
      <c r="G33" s="2"/>
      <c r="H33" s="2"/>
      <c r="I33" s="5">
        <f t="shared" si="7"/>
        <v>0</v>
      </c>
      <c r="J33" s="5">
        <f t="shared" si="8"/>
        <v>0</v>
      </c>
      <c r="K33" s="5">
        <f t="shared" si="9"/>
        <v>0</v>
      </c>
      <c r="M33" s="5" t="s">
        <v>118</v>
      </c>
    </row>
    <row r="34" spans="1:14" s="5" customFormat="1" x14ac:dyDescent="0.2">
      <c r="A34" s="5">
        <v>5</v>
      </c>
      <c r="B34" s="2"/>
      <c r="C34" s="2"/>
      <c r="D34" s="2"/>
      <c r="E34" s="2"/>
      <c r="F34" s="2"/>
      <c r="G34" s="2"/>
      <c r="H34" s="2"/>
      <c r="I34" s="5">
        <f t="shared" si="7"/>
        <v>0</v>
      </c>
      <c r="J34" s="5">
        <f t="shared" si="8"/>
        <v>0</v>
      </c>
      <c r="K34" s="5">
        <f t="shared" si="9"/>
        <v>0</v>
      </c>
      <c r="M34" s="5" t="s">
        <v>119</v>
      </c>
    </row>
    <row r="35" spans="1:14" s="5" customFormat="1" x14ac:dyDescent="0.2">
      <c r="A35" s="5">
        <v>6</v>
      </c>
      <c r="B35" s="2"/>
      <c r="C35" s="2"/>
      <c r="D35" s="2"/>
      <c r="E35" s="2"/>
      <c r="F35" s="2"/>
      <c r="G35" s="2"/>
      <c r="H35" s="2"/>
      <c r="I35" s="5">
        <f t="shared" si="7"/>
        <v>0</v>
      </c>
      <c r="J35" s="5">
        <f t="shared" si="8"/>
        <v>0</v>
      </c>
      <c r="K35" s="5">
        <f t="shared" si="9"/>
        <v>0</v>
      </c>
      <c r="M35" s="9" t="s">
        <v>120</v>
      </c>
      <c r="N35" s="5" t="s">
        <v>121</v>
      </c>
    </row>
    <row r="36" spans="1:14" s="5" customFormat="1" x14ac:dyDescent="0.2">
      <c r="A36" s="5">
        <v>7</v>
      </c>
      <c r="B36" s="2"/>
      <c r="C36" s="2"/>
      <c r="D36" s="2"/>
      <c r="E36" s="2"/>
      <c r="F36" s="2"/>
      <c r="G36" s="2"/>
      <c r="H36" s="2"/>
      <c r="I36" s="5">
        <f t="shared" si="7"/>
        <v>0</v>
      </c>
      <c r="J36" s="5">
        <f t="shared" si="8"/>
        <v>0</v>
      </c>
      <c r="K36" s="5">
        <f t="shared" si="9"/>
        <v>0</v>
      </c>
      <c r="M36" s="9" t="s">
        <v>120</v>
      </c>
      <c r="N36" s="5" t="s">
        <v>122</v>
      </c>
    </row>
    <row r="37" spans="1:14" s="5" customFormat="1" x14ac:dyDescent="0.2">
      <c r="A37" s="5">
        <v>8</v>
      </c>
      <c r="B37" s="2"/>
      <c r="C37" s="2"/>
      <c r="D37" s="2"/>
      <c r="E37" s="2"/>
      <c r="F37" s="2"/>
      <c r="G37" s="2"/>
      <c r="H37" s="2"/>
      <c r="I37" s="5">
        <f t="shared" si="7"/>
        <v>0</v>
      </c>
      <c r="J37" s="5">
        <f t="shared" si="8"/>
        <v>0</v>
      </c>
      <c r="K37" s="5">
        <f t="shared" si="9"/>
        <v>0</v>
      </c>
      <c r="M37" s="9" t="s">
        <v>120</v>
      </c>
      <c r="N37" s="5" t="s">
        <v>123</v>
      </c>
    </row>
    <row r="38" spans="1:14" s="5" customFormat="1" x14ac:dyDescent="0.2">
      <c r="A38" s="5">
        <v>9</v>
      </c>
      <c r="B38" s="2"/>
      <c r="C38" s="2"/>
      <c r="D38" s="2"/>
      <c r="E38" s="2"/>
      <c r="F38" s="2"/>
      <c r="G38" s="2"/>
      <c r="H38" s="2"/>
      <c r="I38" s="5">
        <f t="shared" si="7"/>
        <v>0</v>
      </c>
      <c r="J38" s="5">
        <f t="shared" si="8"/>
        <v>0</v>
      </c>
      <c r="K38" s="5">
        <f t="shared" si="9"/>
        <v>0</v>
      </c>
    </row>
    <row r="39" spans="1:14" s="5" customFormat="1" x14ac:dyDescent="0.2">
      <c r="A39" s="5">
        <v>10</v>
      </c>
      <c r="B39" s="2"/>
      <c r="C39" s="2"/>
      <c r="D39" s="2"/>
      <c r="E39" s="2"/>
      <c r="F39" s="2"/>
      <c r="G39" s="2"/>
      <c r="H39" s="2"/>
      <c r="I39" s="5">
        <f t="shared" si="7"/>
        <v>0</v>
      </c>
      <c r="J39" s="5">
        <f t="shared" si="8"/>
        <v>0</v>
      </c>
      <c r="K39" s="5">
        <f t="shared" si="9"/>
        <v>0</v>
      </c>
    </row>
    <row r="40" spans="1:14" s="5" customFormat="1" x14ac:dyDescent="0.2">
      <c r="A40" s="5">
        <v>11</v>
      </c>
      <c r="B40" s="2"/>
      <c r="C40" s="2"/>
      <c r="D40" s="2"/>
      <c r="E40" s="2"/>
      <c r="F40" s="2"/>
      <c r="G40" s="2"/>
      <c r="H40" s="2"/>
      <c r="I40" s="5">
        <f t="shared" si="7"/>
        <v>0</v>
      </c>
      <c r="J40" s="5">
        <f t="shared" si="8"/>
        <v>0</v>
      </c>
      <c r="K40" s="5">
        <f t="shared" si="9"/>
        <v>0</v>
      </c>
    </row>
    <row r="41" spans="1:14" s="5" customFormat="1" x14ac:dyDescent="0.2">
      <c r="A41" s="5">
        <v>12</v>
      </c>
      <c r="B41" s="2"/>
      <c r="C41" s="2"/>
      <c r="D41" s="2"/>
      <c r="E41" s="2"/>
      <c r="F41" s="2"/>
      <c r="G41" s="2"/>
      <c r="H41" s="2"/>
      <c r="I41" s="5">
        <f t="shared" si="7"/>
        <v>0</v>
      </c>
      <c r="J41" s="5">
        <f t="shared" si="8"/>
        <v>0</v>
      </c>
      <c r="K41" s="5">
        <f t="shared" si="9"/>
        <v>0</v>
      </c>
    </row>
    <row r="42" spans="1:14" s="5" customFormat="1" x14ac:dyDescent="0.2">
      <c r="A42" s="5">
        <v>13</v>
      </c>
      <c r="B42" s="2"/>
      <c r="C42" s="2"/>
      <c r="D42" s="2"/>
      <c r="E42" s="2"/>
      <c r="F42" s="2"/>
      <c r="G42" s="2"/>
      <c r="H42" s="2"/>
      <c r="I42" s="5">
        <f t="shared" si="7"/>
        <v>0</v>
      </c>
      <c r="J42" s="5">
        <f t="shared" si="8"/>
        <v>0</v>
      </c>
      <c r="K42" s="5">
        <f t="shared" si="9"/>
        <v>0</v>
      </c>
    </row>
    <row r="43" spans="1:14" s="5" customFormat="1" x14ac:dyDescent="0.2">
      <c r="A43" s="5">
        <v>14</v>
      </c>
      <c r="B43" s="2"/>
      <c r="C43" s="2"/>
      <c r="D43" s="2"/>
      <c r="E43" s="2"/>
      <c r="F43" s="2"/>
      <c r="G43" s="2"/>
      <c r="H43" s="2"/>
      <c r="I43" s="5">
        <f t="shared" si="7"/>
        <v>0</v>
      </c>
      <c r="J43" s="5">
        <f t="shared" si="8"/>
        <v>0</v>
      </c>
      <c r="K43" s="5">
        <f t="shared" si="9"/>
        <v>0</v>
      </c>
    </row>
    <row r="44" spans="1:14" s="5" customFormat="1" x14ac:dyDescent="0.2">
      <c r="A44" s="5" t="s">
        <v>23</v>
      </c>
      <c r="B44" s="5">
        <f t="shared" ref="B44:K44" si="10">SUM(B29:B43)</f>
        <v>0</v>
      </c>
      <c r="C44" s="5">
        <f t="shared" si="10"/>
        <v>0</v>
      </c>
      <c r="D44" s="5">
        <f t="shared" si="10"/>
        <v>0</v>
      </c>
      <c r="E44" s="5">
        <f t="shared" si="10"/>
        <v>0</v>
      </c>
      <c r="F44" s="5">
        <f t="shared" si="10"/>
        <v>0</v>
      </c>
      <c r="G44" s="5">
        <f t="shared" si="10"/>
        <v>0</v>
      </c>
      <c r="H44" s="5">
        <f t="shared" si="10"/>
        <v>0</v>
      </c>
      <c r="I44" s="5">
        <f t="shared" si="10"/>
        <v>0</v>
      </c>
      <c r="J44" s="5">
        <f t="shared" si="10"/>
        <v>0</v>
      </c>
      <c r="K44" s="5">
        <f t="shared" si="10"/>
        <v>0</v>
      </c>
    </row>
    <row r="45" spans="1:14" s="5" customFormat="1" x14ac:dyDescent="0.2"/>
    <row r="46" spans="1:14" s="5" customFormat="1" x14ac:dyDescent="0.2">
      <c r="A46" s="5" t="s">
        <v>124</v>
      </c>
      <c r="B46" s="5">
        <f t="shared" ref="B46:K46" si="11">SUM(B30:B34)</f>
        <v>0</v>
      </c>
      <c r="C46" s="5">
        <f t="shared" si="11"/>
        <v>0</v>
      </c>
      <c r="D46" s="5">
        <f t="shared" si="11"/>
        <v>0</v>
      </c>
      <c r="E46" s="5">
        <f t="shared" si="11"/>
        <v>0</v>
      </c>
      <c r="F46" s="5">
        <f t="shared" si="11"/>
        <v>0</v>
      </c>
      <c r="G46" s="5">
        <f t="shared" si="11"/>
        <v>0</v>
      </c>
      <c r="H46" s="5">
        <f t="shared" si="11"/>
        <v>0</v>
      </c>
      <c r="I46" s="5">
        <f t="shared" si="11"/>
        <v>0</v>
      </c>
      <c r="J46" s="5">
        <f t="shared" si="11"/>
        <v>0</v>
      </c>
      <c r="K46" s="5">
        <f t="shared" si="11"/>
        <v>0</v>
      </c>
    </row>
    <row r="47" spans="1:14" s="5" customFormat="1" x14ac:dyDescent="0.2">
      <c r="A47" s="5" t="s">
        <v>236</v>
      </c>
      <c r="B47" s="5">
        <f t="shared" ref="B47:K47" si="12">B30</f>
        <v>0</v>
      </c>
      <c r="C47" s="5">
        <f t="shared" si="12"/>
        <v>0</v>
      </c>
      <c r="D47" s="5">
        <f t="shared" si="12"/>
        <v>0</v>
      </c>
      <c r="E47" s="5">
        <f t="shared" si="12"/>
        <v>0</v>
      </c>
      <c r="F47" s="5">
        <f t="shared" si="12"/>
        <v>0</v>
      </c>
      <c r="G47" s="5">
        <f t="shared" si="12"/>
        <v>0</v>
      </c>
      <c r="H47" s="5">
        <f t="shared" si="12"/>
        <v>0</v>
      </c>
      <c r="I47" s="5">
        <f t="shared" si="12"/>
        <v>0</v>
      </c>
      <c r="J47" s="5">
        <f t="shared" si="12"/>
        <v>0</v>
      </c>
      <c r="K47" s="5">
        <f t="shared" si="12"/>
        <v>0</v>
      </c>
    </row>
    <row r="48" spans="1:14" s="5" customFormat="1" x14ac:dyDescent="0.2">
      <c r="A48" s="5" t="s">
        <v>263</v>
      </c>
      <c r="B48" s="5">
        <f t="shared" ref="B48:K48" si="13">SUM(B31:B34)</f>
        <v>0</v>
      </c>
      <c r="C48" s="5">
        <f t="shared" si="13"/>
        <v>0</v>
      </c>
      <c r="D48" s="5">
        <f t="shared" si="13"/>
        <v>0</v>
      </c>
      <c r="E48" s="5">
        <f t="shared" si="13"/>
        <v>0</v>
      </c>
      <c r="F48" s="5">
        <f t="shared" si="13"/>
        <v>0</v>
      </c>
      <c r="G48" s="5">
        <f t="shared" si="13"/>
        <v>0</v>
      </c>
      <c r="H48" s="5">
        <f t="shared" si="13"/>
        <v>0</v>
      </c>
      <c r="I48" s="5">
        <f>SUM(I31:I34)</f>
        <v>0</v>
      </c>
      <c r="J48" s="5">
        <f t="shared" si="13"/>
        <v>0</v>
      </c>
      <c r="K48" s="5">
        <f t="shared" si="13"/>
        <v>0</v>
      </c>
    </row>
    <row r="49" spans="1:25" s="5" customFormat="1" x14ac:dyDescent="0.2"/>
    <row r="50" spans="1:25" s="5" customFormat="1" x14ac:dyDescent="0.2"/>
    <row r="51" spans="1:25" s="5" customFormat="1" x14ac:dyDescent="0.2">
      <c r="A51" s="5" t="s">
        <v>60</v>
      </c>
      <c r="O51" s="5" t="s">
        <v>60</v>
      </c>
    </row>
    <row r="52" spans="1:25" s="5" customFormat="1" x14ac:dyDescent="0.2">
      <c r="A52" s="5" t="s">
        <v>229</v>
      </c>
      <c r="B52" s="68" t="s">
        <v>73</v>
      </c>
      <c r="C52" s="68" t="s">
        <v>74</v>
      </c>
      <c r="D52" s="68" t="s">
        <v>75</v>
      </c>
      <c r="E52" s="68" t="s">
        <v>76</v>
      </c>
      <c r="F52" s="68" t="s">
        <v>77</v>
      </c>
      <c r="G52" s="68" t="s">
        <v>78</v>
      </c>
      <c r="H52" s="68" t="s">
        <v>79</v>
      </c>
      <c r="I52" s="67" t="s">
        <v>232</v>
      </c>
      <c r="J52" s="67" t="s">
        <v>233</v>
      </c>
      <c r="K52" s="67" t="s">
        <v>23</v>
      </c>
      <c r="O52" s="5" t="s">
        <v>229</v>
      </c>
      <c r="P52" s="68" t="s">
        <v>73</v>
      </c>
      <c r="Q52" s="68" t="s">
        <v>74</v>
      </c>
      <c r="R52" s="68" t="s">
        <v>75</v>
      </c>
      <c r="S52" s="68" t="s">
        <v>76</v>
      </c>
      <c r="T52" s="68" t="s">
        <v>77</v>
      </c>
      <c r="U52" s="68" t="s">
        <v>78</v>
      </c>
      <c r="V52" s="68" t="s">
        <v>79</v>
      </c>
      <c r="W52" s="67" t="s">
        <v>232</v>
      </c>
      <c r="X52" s="67" t="s">
        <v>233</v>
      </c>
      <c r="Y52" s="67" t="s">
        <v>23</v>
      </c>
    </row>
    <row r="53" spans="1:25" s="5" customFormat="1" x14ac:dyDescent="0.2">
      <c r="A53" s="5">
        <v>0</v>
      </c>
      <c r="B53" s="80"/>
      <c r="C53" s="80"/>
      <c r="D53" s="80"/>
      <c r="E53" s="80"/>
      <c r="F53" s="80"/>
      <c r="G53" s="80"/>
      <c r="H53" s="80"/>
      <c r="I53" s="5">
        <f>B53+C53+D53+E53+F53</f>
        <v>0</v>
      </c>
      <c r="J53" s="5">
        <f>G53+H53</f>
        <v>0</v>
      </c>
      <c r="K53" s="5">
        <f>I53+J53</f>
        <v>0</v>
      </c>
      <c r="M53" s="9" t="s">
        <v>114</v>
      </c>
      <c r="O53" s="5">
        <v>0</v>
      </c>
      <c r="P53" s="60">
        <f t="shared" ref="P53:P67" si="14">SUM(B5,B29)</f>
        <v>0</v>
      </c>
      <c r="Q53" s="60">
        <f t="shared" ref="Q53:Q67" si="15">SUM(C5,C29)</f>
        <v>0</v>
      </c>
      <c r="R53" s="60">
        <f t="shared" ref="R53:R67" si="16">SUM(D5,D29)</f>
        <v>0</v>
      </c>
      <c r="S53" s="60">
        <f t="shared" ref="S53:S67" si="17">SUM(E5,E29)</f>
        <v>0</v>
      </c>
      <c r="T53" s="60">
        <f t="shared" ref="T53:T67" si="18">SUM(F5,F29)</f>
        <v>0</v>
      </c>
      <c r="U53" s="60">
        <f t="shared" ref="U53:U67" si="19">SUM(G5,G29)</f>
        <v>0</v>
      </c>
      <c r="V53" s="60">
        <f t="shared" ref="V53:V67" si="20">SUM(H5,H29)</f>
        <v>0</v>
      </c>
      <c r="W53" s="5">
        <f>P53+Q53+R53+S53+T53</f>
        <v>0</v>
      </c>
      <c r="X53" s="5">
        <f>U53+V53</f>
        <v>0</v>
      </c>
      <c r="Y53" s="5">
        <f>W53+X53</f>
        <v>0</v>
      </c>
    </row>
    <row r="54" spans="1:25" s="5" customFormat="1" x14ac:dyDescent="0.2">
      <c r="A54" s="5">
        <v>1</v>
      </c>
      <c r="B54" s="80"/>
      <c r="C54" s="80"/>
      <c r="D54" s="80"/>
      <c r="E54" s="80"/>
      <c r="F54" s="80"/>
      <c r="G54" s="80"/>
      <c r="H54" s="80"/>
      <c r="I54" s="5">
        <f t="shared" ref="I54:I67" si="21">B54+C54+D54+E54+F54</f>
        <v>0</v>
      </c>
      <c r="J54" s="5">
        <f t="shared" ref="J54:J67" si="22">G54+H54</f>
        <v>0</v>
      </c>
      <c r="K54" s="5">
        <f t="shared" ref="K54:K56" si="23">I54+J54</f>
        <v>0</v>
      </c>
      <c r="M54" s="5" t="s">
        <v>115</v>
      </c>
      <c r="O54" s="5">
        <v>1</v>
      </c>
      <c r="P54" s="60">
        <f t="shared" si="14"/>
        <v>0</v>
      </c>
      <c r="Q54" s="60">
        <f t="shared" si="15"/>
        <v>0</v>
      </c>
      <c r="R54" s="60">
        <f t="shared" si="16"/>
        <v>0</v>
      </c>
      <c r="S54" s="60">
        <f t="shared" si="17"/>
        <v>0</v>
      </c>
      <c r="T54" s="60">
        <f t="shared" si="18"/>
        <v>0</v>
      </c>
      <c r="U54" s="60">
        <f t="shared" si="19"/>
        <v>0</v>
      </c>
      <c r="V54" s="60">
        <f t="shared" si="20"/>
        <v>0</v>
      </c>
      <c r="W54" s="5">
        <f t="shared" ref="W54:W67" si="24">P54+Q54+R54+S54+T54</f>
        <v>0</v>
      </c>
      <c r="X54" s="5">
        <f t="shared" ref="X54:X67" si="25">U54+V54</f>
        <v>0</v>
      </c>
      <c r="Y54" s="5">
        <f t="shared" ref="Y54:Y67" si="26">W54+X54</f>
        <v>0</v>
      </c>
    </row>
    <row r="55" spans="1:25" s="5" customFormat="1" x14ac:dyDescent="0.2">
      <c r="A55" s="5">
        <v>2</v>
      </c>
      <c r="B55" s="80"/>
      <c r="C55" s="80"/>
      <c r="D55" s="80"/>
      <c r="E55" s="80"/>
      <c r="F55" s="80"/>
      <c r="G55" s="80"/>
      <c r="H55" s="80"/>
      <c r="I55" s="5">
        <f t="shared" si="21"/>
        <v>0</v>
      </c>
      <c r="J55" s="5">
        <f t="shared" si="22"/>
        <v>0</v>
      </c>
      <c r="K55" s="5">
        <f t="shared" si="23"/>
        <v>0</v>
      </c>
      <c r="M55" s="5" t="s">
        <v>116</v>
      </c>
      <c r="O55" s="5">
        <v>2</v>
      </c>
      <c r="P55" s="60">
        <f t="shared" si="14"/>
        <v>0</v>
      </c>
      <c r="Q55" s="60">
        <f t="shared" si="15"/>
        <v>0</v>
      </c>
      <c r="R55" s="60">
        <f t="shared" si="16"/>
        <v>0</v>
      </c>
      <c r="S55" s="60">
        <f t="shared" si="17"/>
        <v>0</v>
      </c>
      <c r="T55" s="60">
        <f t="shared" si="18"/>
        <v>0</v>
      </c>
      <c r="U55" s="60">
        <f t="shared" si="19"/>
        <v>0</v>
      </c>
      <c r="V55" s="60">
        <f t="shared" si="20"/>
        <v>0</v>
      </c>
      <c r="W55" s="5">
        <f t="shared" si="24"/>
        <v>0</v>
      </c>
      <c r="X55" s="5">
        <f t="shared" si="25"/>
        <v>0</v>
      </c>
      <c r="Y55" s="5">
        <f t="shared" si="26"/>
        <v>0</v>
      </c>
    </row>
    <row r="56" spans="1:25" s="5" customFormat="1" x14ac:dyDescent="0.2">
      <c r="A56" s="5">
        <v>3</v>
      </c>
      <c r="B56" s="80"/>
      <c r="C56" s="80"/>
      <c r="D56" s="80"/>
      <c r="E56" s="80"/>
      <c r="F56" s="80"/>
      <c r="G56" s="80"/>
      <c r="H56" s="80"/>
      <c r="I56" s="5">
        <f t="shared" si="21"/>
        <v>0</v>
      </c>
      <c r="J56" s="5">
        <f t="shared" si="22"/>
        <v>0</v>
      </c>
      <c r="K56" s="5">
        <f t="shared" si="23"/>
        <v>0</v>
      </c>
      <c r="M56" s="5" t="s">
        <v>117</v>
      </c>
      <c r="O56" s="5">
        <v>3</v>
      </c>
      <c r="P56" s="60">
        <f t="shared" si="14"/>
        <v>0</v>
      </c>
      <c r="Q56" s="60">
        <f t="shared" si="15"/>
        <v>0</v>
      </c>
      <c r="R56" s="60">
        <f t="shared" si="16"/>
        <v>0</v>
      </c>
      <c r="S56" s="60">
        <f t="shared" si="17"/>
        <v>0</v>
      </c>
      <c r="T56" s="60">
        <f t="shared" si="18"/>
        <v>0</v>
      </c>
      <c r="U56" s="60">
        <f t="shared" si="19"/>
        <v>0</v>
      </c>
      <c r="V56" s="60">
        <f t="shared" si="20"/>
        <v>0</v>
      </c>
      <c r="W56" s="5">
        <f t="shared" si="24"/>
        <v>0</v>
      </c>
      <c r="X56" s="5">
        <f t="shared" si="25"/>
        <v>0</v>
      </c>
      <c r="Y56" s="5">
        <f t="shared" si="26"/>
        <v>0</v>
      </c>
    </row>
    <row r="57" spans="1:25" s="5" customFormat="1" x14ac:dyDescent="0.2">
      <c r="A57" s="5">
        <v>4</v>
      </c>
      <c r="B57" s="80"/>
      <c r="C57" s="80"/>
      <c r="D57" s="80"/>
      <c r="E57" s="80"/>
      <c r="F57" s="80"/>
      <c r="G57" s="80"/>
      <c r="H57" s="80"/>
      <c r="I57" s="5">
        <f t="shared" si="21"/>
        <v>0</v>
      </c>
      <c r="J57" s="5">
        <f t="shared" si="22"/>
        <v>0</v>
      </c>
      <c r="K57" s="5">
        <f t="shared" ref="K56:K57" si="27">I57+J57</f>
        <v>0</v>
      </c>
      <c r="M57" s="5" t="s">
        <v>118</v>
      </c>
      <c r="O57" s="5">
        <v>4</v>
      </c>
      <c r="P57" s="60">
        <f t="shared" si="14"/>
        <v>0</v>
      </c>
      <c r="Q57" s="60">
        <f t="shared" si="15"/>
        <v>0</v>
      </c>
      <c r="R57" s="60">
        <f t="shared" si="16"/>
        <v>0</v>
      </c>
      <c r="S57" s="60">
        <f t="shared" si="17"/>
        <v>0</v>
      </c>
      <c r="T57" s="60">
        <f t="shared" si="18"/>
        <v>0</v>
      </c>
      <c r="U57" s="60">
        <f t="shared" si="19"/>
        <v>0</v>
      </c>
      <c r="V57" s="60">
        <f t="shared" si="20"/>
        <v>0</v>
      </c>
      <c r="W57" s="5">
        <f t="shared" si="24"/>
        <v>0</v>
      </c>
      <c r="X57" s="5">
        <f t="shared" si="25"/>
        <v>0</v>
      </c>
      <c r="Y57" s="5">
        <f t="shared" si="26"/>
        <v>0</v>
      </c>
    </row>
    <row r="58" spans="1:25" s="5" customFormat="1" x14ac:dyDescent="0.2">
      <c r="A58" s="5">
        <v>5</v>
      </c>
      <c r="B58" s="80"/>
      <c r="C58" s="80"/>
      <c r="D58" s="80"/>
      <c r="E58" s="80"/>
      <c r="F58" s="80"/>
      <c r="G58" s="80"/>
      <c r="H58" s="80"/>
      <c r="I58" s="5">
        <f t="shared" si="21"/>
        <v>0</v>
      </c>
      <c r="J58" s="5">
        <f t="shared" si="22"/>
        <v>0</v>
      </c>
      <c r="K58" s="5">
        <f t="shared" ref="K58:K67" si="28">I58+J58</f>
        <v>0</v>
      </c>
      <c r="M58" s="5" t="s">
        <v>119</v>
      </c>
      <c r="O58" s="5">
        <v>5</v>
      </c>
      <c r="P58" s="60">
        <f t="shared" si="14"/>
        <v>0</v>
      </c>
      <c r="Q58" s="60">
        <f t="shared" si="15"/>
        <v>0</v>
      </c>
      <c r="R58" s="60">
        <f t="shared" si="16"/>
        <v>0</v>
      </c>
      <c r="S58" s="60">
        <f t="shared" si="17"/>
        <v>0</v>
      </c>
      <c r="T58" s="60">
        <f t="shared" si="18"/>
        <v>0</v>
      </c>
      <c r="U58" s="60">
        <f t="shared" si="19"/>
        <v>0</v>
      </c>
      <c r="V58" s="60">
        <f t="shared" si="20"/>
        <v>0</v>
      </c>
      <c r="W58" s="5">
        <f t="shared" si="24"/>
        <v>0</v>
      </c>
      <c r="X58" s="5">
        <f t="shared" si="25"/>
        <v>0</v>
      </c>
      <c r="Y58" s="5">
        <f t="shared" si="26"/>
        <v>0</v>
      </c>
    </row>
    <row r="59" spans="1:25" s="5" customFormat="1" x14ac:dyDescent="0.2">
      <c r="A59" s="5">
        <v>6</v>
      </c>
      <c r="B59" s="80"/>
      <c r="C59" s="80"/>
      <c r="D59" s="80"/>
      <c r="E59" s="80"/>
      <c r="F59" s="80"/>
      <c r="G59" s="80"/>
      <c r="H59" s="80"/>
      <c r="I59" s="5">
        <f t="shared" si="21"/>
        <v>0</v>
      </c>
      <c r="J59" s="5">
        <f t="shared" si="22"/>
        <v>0</v>
      </c>
      <c r="K59" s="5">
        <f t="shared" si="28"/>
        <v>0</v>
      </c>
      <c r="M59" s="9" t="s">
        <v>120</v>
      </c>
      <c r="N59" s="5" t="s">
        <v>121</v>
      </c>
      <c r="O59" s="5">
        <v>6</v>
      </c>
      <c r="P59" s="60">
        <f t="shared" si="14"/>
        <v>0</v>
      </c>
      <c r="Q59" s="60">
        <f t="shared" si="15"/>
        <v>0</v>
      </c>
      <c r="R59" s="60">
        <f t="shared" si="16"/>
        <v>0</v>
      </c>
      <c r="S59" s="60">
        <f t="shared" si="17"/>
        <v>0</v>
      </c>
      <c r="T59" s="60">
        <f t="shared" si="18"/>
        <v>0</v>
      </c>
      <c r="U59" s="60">
        <f t="shared" si="19"/>
        <v>0</v>
      </c>
      <c r="V59" s="60">
        <f t="shared" si="20"/>
        <v>0</v>
      </c>
      <c r="W59" s="5">
        <f t="shared" si="24"/>
        <v>0</v>
      </c>
      <c r="X59" s="5">
        <f t="shared" si="25"/>
        <v>0</v>
      </c>
      <c r="Y59" s="5">
        <f t="shared" si="26"/>
        <v>0</v>
      </c>
    </row>
    <row r="60" spans="1:25" s="5" customFormat="1" x14ac:dyDescent="0.2">
      <c r="A60" s="5">
        <v>7</v>
      </c>
      <c r="B60" s="80"/>
      <c r="C60" s="80"/>
      <c r="D60" s="80"/>
      <c r="E60" s="80"/>
      <c r="F60" s="80"/>
      <c r="G60" s="80"/>
      <c r="H60" s="80"/>
      <c r="I60" s="5">
        <f t="shared" si="21"/>
        <v>0</v>
      </c>
      <c r="J60" s="5">
        <f t="shared" si="22"/>
        <v>0</v>
      </c>
      <c r="K60" s="5">
        <f t="shared" si="28"/>
        <v>0</v>
      </c>
      <c r="M60" s="9" t="s">
        <v>120</v>
      </c>
      <c r="N60" s="5" t="s">
        <v>122</v>
      </c>
      <c r="O60" s="5">
        <v>7</v>
      </c>
      <c r="P60" s="60">
        <f t="shared" si="14"/>
        <v>0</v>
      </c>
      <c r="Q60" s="60">
        <f t="shared" si="15"/>
        <v>0</v>
      </c>
      <c r="R60" s="60">
        <f t="shared" si="16"/>
        <v>0</v>
      </c>
      <c r="S60" s="60">
        <f t="shared" si="17"/>
        <v>0</v>
      </c>
      <c r="T60" s="60">
        <f t="shared" si="18"/>
        <v>0</v>
      </c>
      <c r="U60" s="60">
        <f t="shared" si="19"/>
        <v>0</v>
      </c>
      <c r="V60" s="60">
        <f t="shared" si="20"/>
        <v>0</v>
      </c>
      <c r="W60" s="5">
        <f t="shared" si="24"/>
        <v>0</v>
      </c>
      <c r="X60" s="5">
        <f t="shared" si="25"/>
        <v>0</v>
      </c>
      <c r="Y60" s="5">
        <f t="shared" si="26"/>
        <v>0</v>
      </c>
    </row>
    <row r="61" spans="1:25" s="5" customFormat="1" x14ac:dyDescent="0.2">
      <c r="A61" s="5">
        <v>8</v>
      </c>
      <c r="B61" s="80"/>
      <c r="C61" s="80"/>
      <c r="D61" s="80"/>
      <c r="E61" s="80"/>
      <c r="F61" s="80"/>
      <c r="G61" s="80"/>
      <c r="H61" s="80"/>
      <c r="I61" s="5">
        <f t="shared" si="21"/>
        <v>0</v>
      </c>
      <c r="J61" s="5">
        <f t="shared" si="22"/>
        <v>0</v>
      </c>
      <c r="K61" s="5">
        <f t="shared" si="28"/>
        <v>0</v>
      </c>
      <c r="M61" s="9" t="s">
        <v>120</v>
      </c>
      <c r="N61" s="5" t="s">
        <v>123</v>
      </c>
      <c r="O61" s="5">
        <v>8</v>
      </c>
      <c r="P61" s="60">
        <f t="shared" si="14"/>
        <v>0</v>
      </c>
      <c r="Q61" s="60">
        <f t="shared" si="15"/>
        <v>0</v>
      </c>
      <c r="R61" s="60">
        <f t="shared" si="16"/>
        <v>0</v>
      </c>
      <c r="S61" s="60">
        <f t="shared" si="17"/>
        <v>0</v>
      </c>
      <c r="T61" s="60">
        <f t="shared" si="18"/>
        <v>0</v>
      </c>
      <c r="U61" s="60">
        <f t="shared" si="19"/>
        <v>0</v>
      </c>
      <c r="V61" s="60">
        <f t="shared" si="20"/>
        <v>0</v>
      </c>
      <c r="W61" s="5">
        <f t="shared" si="24"/>
        <v>0</v>
      </c>
      <c r="X61" s="5">
        <f t="shared" si="25"/>
        <v>0</v>
      </c>
      <c r="Y61" s="5">
        <f t="shared" si="26"/>
        <v>0</v>
      </c>
    </row>
    <row r="62" spans="1:25" s="5" customFormat="1" x14ac:dyDescent="0.2">
      <c r="A62" s="5">
        <v>9</v>
      </c>
      <c r="B62" s="80"/>
      <c r="C62" s="80"/>
      <c r="D62" s="80"/>
      <c r="E62" s="80"/>
      <c r="F62" s="80"/>
      <c r="G62" s="80"/>
      <c r="H62" s="80"/>
      <c r="I62" s="5">
        <f t="shared" si="21"/>
        <v>0</v>
      </c>
      <c r="J62" s="5">
        <f t="shared" si="22"/>
        <v>0</v>
      </c>
      <c r="K62" s="5">
        <f t="shared" si="28"/>
        <v>0</v>
      </c>
      <c r="O62" s="5">
        <v>9</v>
      </c>
      <c r="P62" s="60">
        <f t="shared" si="14"/>
        <v>0</v>
      </c>
      <c r="Q62" s="60">
        <f t="shared" si="15"/>
        <v>0</v>
      </c>
      <c r="R62" s="60">
        <f t="shared" si="16"/>
        <v>0</v>
      </c>
      <c r="S62" s="60">
        <f t="shared" si="17"/>
        <v>0</v>
      </c>
      <c r="T62" s="60">
        <f t="shared" si="18"/>
        <v>0</v>
      </c>
      <c r="U62" s="60">
        <f t="shared" si="19"/>
        <v>0</v>
      </c>
      <c r="V62" s="60">
        <f t="shared" si="20"/>
        <v>0</v>
      </c>
      <c r="W62" s="5">
        <f t="shared" si="24"/>
        <v>0</v>
      </c>
      <c r="X62" s="5">
        <f t="shared" si="25"/>
        <v>0</v>
      </c>
      <c r="Y62" s="5">
        <f t="shared" si="26"/>
        <v>0</v>
      </c>
    </row>
    <row r="63" spans="1:25" s="5" customFormat="1" x14ac:dyDescent="0.2">
      <c r="A63" s="5">
        <v>10</v>
      </c>
      <c r="B63" s="80"/>
      <c r="C63" s="80"/>
      <c r="D63" s="80"/>
      <c r="E63" s="80"/>
      <c r="F63" s="80"/>
      <c r="G63" s="80"/>
      <c r="H63" s="80"/>
      <c r="I63" s="5">
        <f t="shared" si="21"/>
        <v>0</v>
      </c>
      <c r="J63" s="5">
        <f t="shared" si="22"/>
        <v>0</v>
      </c>
      <c r="K63" s="5">
        <f t="shared" si="28"/>
        <v>0</v>
      </c>
      <c r="O63" s="5">
        <v>10</v>
      </c>
      <c r="P63" s="60">
        <f t="shared" si="14"/>
        <v>0</v>
      </c>
      <c r="Q63" s="60">
        <f t="shared" si="15"/>
        <v>0</v>
      </c>
      <c r="R63" s="60">
        <f t="shared" si="16"/>
        <v>0</v>
      </c>
      <c r="S63" s="60">
        <f t="shared" si="17"/>
        <v>0</v>
      </c>
      <c r="T63" s="60">
        <f t="shared" si="18"/>
        <v>0</v>
      </c>
      <c r="U63" s="60">
        <f t="shared" si="19"/>
        <v>0</v>
      </c>
      <c r="V63" s="60">
        <f t="shared" si="20"/>
        <v>0</v>
      </c>
      <c r="W63" s="5">
        <f t="shared" si="24"/>
        <v>0</v>
      </c>
      <c r="X63" s="5">
        <f t="shared" si="25"/>
        <v>0</v>
      </c>
      <c r="Y63" s="5">
        <f t="shared" si="26"/>
        <v>0</v>
      </c>
    </row>
    <row r="64" spans="1:25" s="5" customFormat="1" x14ac:dyDescent="0.2">
      <c r="A64" s="5">
        <v>11</v>
      </c>
      <c r="B64" s="80"/>
      <c r="C64" s="80"/>
      <c r="D64" s="80"/>
      <c r="E64" s="80"/>
      <c r="F64" s="80"/>
      <c r="G64" s="80"/>
      <c r="H64" s="80"/>
      <c r="I64" s="5">
        <f t="shared" si="21"/>
        <v>0</v>
      </c>
      <c r="J64" s="5">
        <f t="shared" si="22"/>
        <v>0</v>
      </c>
      <c r="K64" s="5">
        <f t="shared" si="28"/>
        <v>0</v>
      </c>
      <c r="O64" s="5">
        <v>11</v>
      </c>
      <c r="P64" s="60">
        <f t="shared" si="14"/>
        <v>0</v>
      </c>
      <c r="Q64" s="60">
        <f t="shared" si="15"/>
        <v>0</v>
      </c>
      <c r="R64" s="60">
        <f t="shared" si="16"/>
        <v>0</v>
      </c>
      <c r="S64" s="60">
        <f t="shared" si="17"/>
        <v>0</v>
      </c>
      <c r="T64" s="60">
        <f t="shared" si="18"/>
        <v>0</v>
      </c>
      <c r="U64" s="60">
        <f t="shared" si="19"/>
        <v>0</v>
      </c>
      <c r="V64" s="60">
        <f t="shared" si="20"/>
        <v>0</v>
      </c>
      <c r="W64" s="5">
        <f t="shared" si="24"/>
        <v>0</v>
      </c>
      <c r="X64" s="5">
        <f t="shared" si="25"/>
        <v>0</v>
      </c>
      <c r="Y64" s="5">
        <f t="shared" si="26"/>
        <v>0</v>
      </c>
    </row>
    <row r="65" spans="1:25" s="5" customFormat="1" x14ac:dyDescent="0.2">
      <c r="A65" s="5">
        <v>12</v>
      </c>
      <c r="B65" s="80"/>
      <c r="C65" s="80"/>
      <c r="D65" s="80"/>
      <c r="E65" s="80"/>
      <c r="F65" s="80"/>
      <c r="G65" s="80"/>
      <c r="H65" s="80"/>
      <c r="I65" s="5">
        <f t="shared" si="21"/>
        <v>0</v>
      </c>
      <c r="J65" s="5">
        <f t="shared" si="22"/>
        <v>0</v>
      </c>
      <c r="K65" s="5">
        <f t="shared" si="28"/>
        <v>0</v>
      </c>
      <c r="O65" s="5">
        <v>12</v>
      </c>
      <c r="P65" s="60">
        <f t="shared" si="14"/>
        <v>0</v>
      </c>
      <c r="Q65" s="60">
        <f t="shared" si="15"/>
        <v>0</v>
      </c>
      <c r="R65" s="60">
        <f t="shared" si="16"/>
        <v>0</v>
      </c>
      <c r="S65" s="60">
        <f t="shared" si="17"/>
        <v>0</v>
      </c>
      <c r="T65" s="60">
        <f t="shared" si="18"/>
        <v>0</v>
      </c>
      <c r="U65" s="60">
        <f t="shared" si="19"/>
        <v>0</v>
      </c>
      <c r="V65" s="60">
        <f t="shared" si="20"/>
        <v>0</v>
      </c>
      <c r="W65" s="5">
        <f t="shared" si="24"/>
        <v>0</v>
      </c>
      <c r="X65" s="5">
        <f t="shared" si="25"/>
        <v>0</v>
      </c>
      <c r="Y65" s="5">
        <f t="shared" si="26"/>
        <v>0</v>
      </c>
    </row>
    <row r="66" spans="1:25" s="5" customFormat="1" x14ac:dyDescent="0.2">
      <c r="A66" s="5">
        <v>13</v>
      </c>
      <c r="B66" s="80"/>
      <c r="C66" s="80"/>
      <c r="D66" s="80"/>
      <c r="E66" s="80"/>
      <c r="F66" s="80"/>
      <c r="G66" s="80"/>
      <c r="H66" s="80"/>
      <c r="I66" s="5">
        <f t="shared" si="21"/>
        <v>0</v>
      </c>
      <c r="J66" s="5">
        <f t="shared" si="22"/>
        <v>0</v>
      </c>
      <c r="K66" s="5">
        <f t="shared" si="28"/>
        <v>0</v>
      </c>
      <c r="O66" s="5">
        <v>13</v>
      </c>
      <c r="P66" s="60">
        <f t="shared" si="14"/>
        <v>0</v>
      </c>
      <c r="Q66" s="60">
        <f t="shared" si="15"/>
        <v>0</v>
      </c>
      <c r="R66" s="60">
        <f t="shared" si="16"/>
        <v>0</v>
      </c>
      <c r="S66" s="60">
        <f t="shared" si="17"/>
        <v>0</v>
      </c>
      <c r="T66" s="60">
        <f t="shared" si="18"/>
        <v>0</v>
      </c>
      <c r="U66" s="60">
        <f t="shared" si="19"/>
        <v>0</v>
      </c>
      <c r="V66" s="60">
        <f t="shared" si="20"/>
        <v>0</v>
      </c>
      <c r="W66" s="5">
        <f t="shared" si="24"/>
        <v>0</v>
      </c>
      <c r="X66" s="5">
        <f t="shared" si="25"/>
        <v>0</v>
      </c>
      <c r="Y66" s="5">
        <f t="shared" si="26"/>
        <v>0</v>
      </c>
    </row>
    <row r="67" spans="1:25" s="5" customFormat="1" x14ac:dyDescent="0.2">
      <c r="A67" s="5">
        <v>14</v>
      </c>
      <c r="B67" s="80"/>
      <c r="C67" s="80"/>
      <c r="D67" s="80"/>
      <c r="E67" s="80"/>
      <c r="F67" s="80"/>
      <c r="G67" s="80"/>
      <c r="H67" s="80"/>
      <c r="I67" s="5">
        <f t="shared" si="21"/>
        <v>0</v>
      </c>
      <c r="J67" s="5">
        <f t="shared" si="22"/>
        <v>0</v>
      </c>
      <c r="K67" s="5">
        <f t="shared" si="28"/>
        <v>0</v>
      </c>
      <c r="O67" s="5">
        <v>14</v>
      </c>
      <c r="P67" s="60">
        <f t="shared" si="14"/>
        <v>0</v>
      </c>
      <c r="Q67" s="60">
        <f t="shared" si="15"/>
        <v>0</v>
      </c>
      <c r="R67" s="60">
        <f t="shared" si="16"/>
        <v>0</v>
      </c>
      <c r="S67" s="60">
        <f t="shared" si="17"/>
        <v>0</v>
      </c>
      <c r="T67" s="60">
        <f t="shared" si="18"/>
        <v>0</v>
      </c>
      <c r="U67" s="60">
        <f t="shared" si="19"/>
        <v>0</v>
      </c>
      <c r="V67" s="60">
        <f t="shared" si="20"/>
        <v>0</v>
      </c>
      <c r="W67" s="5">
        <f t="shared" si="24"/>
        <v>0</v>
      </c>
      <c r="X67" s="5">
        <f t="shared" si="25"/>
        <v>0</v>
      </c>
      <c r="Y67" s="5">
        <f t="shared" si="26"/>
        <v>0</v>
      </c>
    </row>
    <row r="68" spans="1:25" s="5" customFormat="1" x14ac:dyDescent="0.2">
      <c r="A68" s="5" t="s">
        <v>23</v>
      </c>
      <c r="B68" s="5">
        <f>SUM(B53:B67)</f>
        <v>0</v>
      </c>
      <c r="C68" s="5">
        <f t="shared" ref="C68:K68" si="29">SUM(C53:C67)</f>
        <v>0</v>
      </c>
      <c r="D68" s="5">
        <f t="shared" si="29"/>
        <v>0</v>
      </c>
      <c r="E68" s="5">
        <f t="shared" si="29"/>
        <v>0</v>
      </c>
      <c r="F68" s="5">
        <f t="shared" si="29"/>
        <v>0</v>
      </c>
      <c r="G68" s="5">
        <f t="shared" si="29"/>
        <v>0</v>
      </c>
      <c r="H68" s="5">
        <f t="shared" si="29"/>
        <v>0</v>
      </c>
      <c r="I68" s="5">
        <f t="shared" si="29"/>
        <v>0</v>
      </c>
      <c r="J68" s="5">
        <f t="shared" si="29"/>
        <v>0</v>
      </c>
      <c r="K68" s="5">
        <f t="shared" si="29"/>
        <v>0</v>
      </c>
      <c r="O68" s="5" t="s">
        <v>23</v>
      </c>
      <c r="P68" s="5">
        <f>SUM(P53:P67)</f>
        <v>0</v>
      </c>
      <c r="Q68" s="5">
        <f t="shared" ref="Q68:Y68" si="30">SUM(Q53:Q67)</f>
        <v>0</v>
      </c>
      <c r="R68" s="5">
        <f t="shared" si="30"/>
        <v>0</v>
      </c>
      <c r="S68" s="5">
        <f t="shared" si="30"/>
        <v>0</v>
      </c>
      <c r="T68" s="5">
        <f t="shared" si="30"/>
        <v>0</v>
      </c>
      <c r="U68" s="5">
        <f t="shared" si="30"/>
        <v>0</v>
      </c>
      <c r="V68" s="5">
        <f t="shared" si="30"/>
        <v>0</v>
      </c>
      <c r="W68" s="5">
        <f t="shared" si="30"/>
        <v>0</v>
      </c>
      <c r="X68" s="5">
        <f t="shared" si="30"/>
        <v>0</v>
      </c>
      <c r="Y68" s="5">
        <f t="shared" si="30"/>
        <v>0</v>
      </c>
    </row>
    <row r="69" spans="1:25" s="5" customFormat="1" x14ac:dyDescent="0.2"/>
    <row r="70" spans="1:25" s="5" customFormat="1" ht="25.5" x14ac:dyDescent="0.2">
      <c r="A70" s="130" t="s">
        <v>264</v>
      </c>
      <c r="B70" s="5">
        <f>SUM(B54:B58)</f>
        <v>0</v>
      </c>
      <c r="C70" s="5">
        <f t="shared" ref="C70:I70" si="31">SUM(C54:C58)</f>
        <v>0</v>
      </c>
      <c r="D70" s="5">
        <f t="shared" si="31"/>
        <v>0</v>
      </c>
      <c r="E70" s="5">
        <f t="shared" si="31"/>
        <v>0</v>
      </c>
      <c r="F70" s="5">
        <f t="shared" si="31"/>
        <v>0</v>
      </c>
      <c r="G70" s="5">
        <f t="shared" si="31"/>
        <v>0</v>
      </c>
      <c r="H70" s="5">
        <f t="shared" si="31"/>
        <v>0</v>
      </c>
      <c r="I70" s="5">
        <f t="shared" si="31"/>
        <v>0</v>
      </c>
      <c r="J70" s="5">
        <f t="shared" ref="J70:K70" si="32">SUM(J54:J58)</f>
        <v>0</v>
      </c>
      <c r="K70" s="5">
        <f t="shared" si="32"/>
        <v>0</v>
      </c>
      <c r="O70" s="5" t="s">
        <v>124</v>
      </c>
      <c r="P70" s="5">
        <f>SUM(P54:P58)</f>
        <v>0</v>
      </c>
      <c r="Q70" s="5">
        <f t="shared" ref="Q70:Y70" si="33">SUM(Q54:Q58)</f>
        <v>0</v>
      </c>
      <c r="R70" s="5">
        <f t="shared" si="33"/>
        <v>0</v>
      </c>
      <c r="S70" s="5">
        <f t="shared" si="33"/>
        <v>0</v>
      </c>
      <c r="T70" s="5">
        <f t="shared" si="33"/>
        <v>0</v>
      </c>
      <c r="U70" s="5">
        <f t="shared" si="33"/>
        <v>0</v>
      </c>
      <c r="V70" s="5">
        <f t="shared" si="33"/>
        <v>0</v>
      </c>
      <c r="W70" s="5">
        <f t="shared" si="33"/>
        <v>0</v>
      </c>
      <c r="X70" s="5">
        <f t="shared" si="33"/>
        <v>0</v>
      </c>
      <c r="Y70" s="5">
        <f t="shared" si="33"/>
        <v>0</v>
      </c>
    </row>
    <row r="71" spans="1:25" s="5" customFormat="1" x14ac:dyDescent="0.2">
      <c r="A71" s="5" t="s">
        <v>115</v>
      </c>
      <c r="B71" s="5">
        <f>B54</f>
        <v>0</v>
      </c>
      <c r="C71" s="5">
        <f t="shared" ref="C71:I71" si="34">C54</f>
        <v>0</v>
      </c>
      <c r="D71" s="5">
        <f t="shared" si="34"/>
        <v>0</v>
      </c>
      <c r="E71" s="5">
        <f t="shared" si="34"/>
        <v>0</v>
      </c>
      <c r="F71" s="5">
        <f t="shared" si="34"/>
        <v>0</v>
      </c>
      <c r="G71" s="5">
        <f t="shared" si="34"/>
        <v>0</v>
      </c>
      <c r="H71" s="5">
        <f t="shared" si="34"/>
        <v>0</v>
      </c>
      <c r="I71" s="5">
        <f t="shared" si="34"/>
        <v>0</v>
      </c>
      <c r="J71" s="5">
        <f t="shared" ref="J71:K71" si="35">J54</f>
        <v>0</v>
      </c>
      <c r="K71" s="5">
        <f t="shared" si="35"/>
        <v>0</v>
      </c>
      <c r="O71" s="5" t="s">
        <v>115</v>
      </c>
      <c r="P71" s="5">
        <f>P54</f>
        <v>0</v>
      </c>
      <c r="Q71" s="5">
        <f t="shared" ref="Q71:Y71" si="36">Q54</f>
        <v>0</v>
      </c>
      <c r="R71" s="5">
        <f t="shared" si="36"/>
        <v>0</v>
      </c>
      <c r="S71" s="5">
        <f t="shared" si="36"/>
        <v>0</v>
      </c>
      <c r="T71" s="5">
        <f t="shared" si="36"/>
        <v>0</v>
      </c>
      <c r="U71" s="5">
        <f t="shared" si="36"/>
        <v>0</v>
      </c>
      <c r="V71" s="5">
        <f t="shared" si="36"/>
        <v>0</v>
      </c>
      <c r="W71" s="5">
        <f t="shared" si="36"/>
        <v>0</v>
      </c>
      <c r="X71" s="5">
        <f t="shared" si="36"/>
        <v>0</v>
      </c>
      <c r="Y71" s="5">
        <f t="shared" si="36"/>
        <v>0</v>
      </c>
    </row>
    <row r="72" spans="1:25" s="5" customFormat="1" x14ac:dyDescent="0.2">
      <c r="A72" s="5" t="s">
        <v>125</v>
      </c>
      <c r="B72" s="5">
        <f>SUM(B55:B58)</f>
        <v>0</v>
      </c>
      <c r="C72" s="5">
        <f t="shared" ref="C72:I72" si="37">SUM(C55:C58)</f>
        <v>0</v>
      </c>
      <c r="D72" s="5">
        <f t="shared" si="37"/>
        <v>0</v>
      </c>
      <c r="E72" s="5">
        <f t="shared" si="37"/>
        <v>0</v>
      </c>
      <c r="F72" s="5">
        <f t="shared" si="37"/>
        <v>0</v>
      </c>
      <c r="G72" s="5">
        <f t="shared" si="37"/>
        <v>0</v>
      </c>
      <c r="H72" s="5">
        <f t="shared" si="37"/>
        <v>0</v>
      </c>
      <c r="I72" s="5">
        <f t="shared" si="37"/>
        <v>0</v>
      </c>
      <c r="J72" s="5">
        <f t="shared" ref="J72:K72" si="38">SUM(J55:J58)</f>
        <v>0</v>
      </c>
      <c r="K72" s="5">
        <f t="shared" si="38"/>
        <v>0</v>
      </c>
      <c r="O72" s="5" t="s">
        <v>125</v>
      </c>
      <c r="P72" s="5">
        <f>SUM(P55:P58)</f>
        <v>0</v>
      </c>
      <c r="Q72" s="5">
        <f t="shared" ref="Q72:Y72" si="39">SUM(Q55:Q58)</f>
        <v>0</v>
      </c>
      <c r="R72" s="5">
        <f t="shared" si="39"/>
        <v>0</v>
      </c>
      <c r="S72" s="5">
        <f t="shared" si="39"/>
        <v>0</v>
      </c>
      <c r="T72" s="5">
        <f t="shared" si="39"/>
        <v>0</v>
      </c>
      <c r="U72" s="5">
        <f t="shared" si="39"/>
        <v>0</v>
      </c>
      <c r="V72" s="5">
        <f t="shared" si="39"/>
        <v>0</v>
      </c>
      <c r="W72" s="5">
        <f t="shared" si="39"/>
        <v>0</v>
      </c>
      <c r="X72" s="5">
        <f t="shared" si="39"/>
        <v>0</v>
      </c>
      <c r="Y72" s="5">
        <f t="shared" si="39"/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 &amp;A</oddHeader>
    <oddFooter>&amp;C&amp;"Times New Roman,Normal"&amp;12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Normal="100" workbookViewId="0"/>
  </sheetViews>
  <sheetFormatPr baseColWidth="10" defaultColWidth="11.5703125" defaultRowHeight="12.75" x14ac:dyDescent="0.2"/>
  <cols>
    <col min="1" max="1" width="49" style="58" customWidth="1"/>
    <col min="2" max="6" width="11.5703125" style="58" customWidth="1"/>
    <col min="7" max="7" width="16" style="58" customWidth="1"/>
    <col min="8" max="16384" width="11.5703125" style="58"/>
  </cols>
  <sheetData>
    <row r="1" spans="1:9" x14ac:dyDescent="0.2">
      <c r="A1" s="61" t="s">
        <v>219</v>
      </c>
      <c r="B1" s="65" t="s">
        <v>109</v>
      </c>
      <c r="C1" s="65" t="s">
        <v>110</v>
      </c>
      <c r="D1" s="65" t="s">
        <v>111</v>
      </c>
      <c r="E1" s="65" t="s">
        <v>112</v>
      </c>
      <c r="F1" s="65" t="s">
        <v>113</v>
      </c>
      <c r="G1" s="62" t="s">
        <v>104</v>
      </c>
      <c r="H1" s="70" t="s">
        <v>228</v>
      </c>
      <c r="I1" s="70" t="s">
        <v>23</v>
      </c>
    </row>
    <row r="2" spans="1:9" x14ac:dyDescent="0.2">
      <c r="A2" s="77" t="s">
        <v>105</v>
      </c>
      <c r="B2" s="64"/>
      <c r="C2" s="64"/>
      <c r="D2" s="64"/>
      <c r="E2" s="64"/>
      <c r="F2" s="64"/>
      <c r="G2" s="78"/>
      <c r="H2" s="79">
        <f>SUM(C2:F2)</f>
        <v>0</v>
      </c>
      <c r="I2" s="79">
        <f>SUM(B2:F2)</f>
        <v>0</v>
      </c>
    </row>
    <row r="3" spans="1:9" x14ac:dyDescent="0.2">
      <c r="A3" s="77" t="s">
        <v>106</v>
      </c>
      <c r="B3" s="64"/>
      <c r="C3" s="64"/>
      <c r="D3" s="64"/>
      <c r="E3" s="64"/>
      <c r="F3" s="64"/>
      <c r="G3" s="78"/>
      <c r="H3" s="79">
        <f t="shared" ref="H3:H8" si="0">SUM(C3:F3)</f>
        <v>0</v>
      </c>
      <c r="I3" s="79">
        <f t="shared" ref="I3:I8" si="1">SUM(B3:F3)</f>
        <v>0</v>
      </c>
    </row>
    <row r="4" spans="1:9" x14ac:dyDescent="0.2">
      <c r="A4" s="77" t="s">
        <v>220</v>
      </c>
      <c r="B4" s="64"/>
      <c r="C4" s="64"/>
      <c r="D4" s="64"/>
      <c r="E4" s="64"/>
      <c r="F4" s="64"/>
      <c r="G4" s="78"/>
      <c r="H4" s="79">
        <f t="shared" si="0"/>
        <v>0</v>
      </c>
      <c r="I4" s="79">
        <f t="shared" si="1"/>
        <v>0</v>
      </c>
    </row>
    <row r="5" spans="1:9" x14ac:dyDescent="0.2">
      <c r="A5" s="77" t="s">
        <v>107</v>
      </c>
      <c r="B5" s="64"/>
      <c r="C5" s="64"/>
      <c r="D5" s="64"/>
      <c r="E5" s="64"/>
      <c r="F5" s="64"/>
      <c r="G5" s="78"/>
      <c r="H5" s="79">
        <f t="shared" si="0"/>
        <v>0</v>
      </c>
      <c r="I5" s="79">
        <f t="shared" si="1"/>
        <v>0</v>
      </c>
    </row>
    <row r="6" spans="1:9" x14ac:dyDescent="0.2">
      <c r="A6" s="77" t="s">
        <v>108</v>
      </c>
      <c r="B6" s="64"/>
      <c r="C6" s="64"/>
      <c r="D6" s="64"/>
      <c r="E6" s="64"/>
      <c r="F6" s="64"/>
      <c r="G6" s="78"/>
      <c r="H6" s="79">
        <f t="shared" si="0"/>
        <v>0</v>
      </c>
      <c r="I6" s="79">
        <f t="shared" si="1"/>
        <v>0</v>
      </c>
    </row>
    <row r="7" spans="1:9" x14ac:dyDescent="0.2">
      <c r="A7" s="79" t="s">
        <v>253</v>
      </c>
      <c r="B7" s="64"/>
      <c r="C7" s="64"/>
      <c r="D7" s="64"/>
      <c r="E7" s="64"/>
      <c r="F7" s="64"/>
      <c r="G7" s="78"/>
      <c r="H7" s="79">
        <f t="shared" si="0"/>
        <v>0</v>
      </c>
      <c r="I7" s="79">
        <f t="shared" si="1"/>
        <v>0</v>
      </c>
    </row>
    <row r="8" spans="1:9" x14ac:dyDescent="0.2">
      <c r="A8" s="79" t="s">
        <v>254</v>
      </c>
      <c r="B8" s="64"/>
      <c r="C8" s="64"/>
      <c r="D8" s="64"/>
      <c r="E8" s="64"/>
      <c r="F8" s="64"/>
      <c r="G8" s="78"/>
      <c r="H8" s="79">
        <f t="shared" si="0"/>
        <v>0</v>
      </c>
      <c r="I8" s="79">
        <f t="shared" si="1"/>
        <v>0</v>
      </c>
    </row>
    <row r="20" spans="1:9" x14ac:dyDescent="0.2">
      <c r="A20" s="134" t="s">
        <v>225</v>
      </c>
      <c r="B20" s="135" t="s">
        <v>255</v>
      </c>
      <c r="C20" s="135"/>
      <c r="D20" s="135"/>
      <c r="E20" s="135"/>
      <c r="F20" s="135"/>
      <c r="G20" s="136" t="s">
        <v>252</v>
      </c>
    </row>
    <row r="21" spans="1:9" x14ac:dyDescent="0.2">
      <c r="A21" s="134"/>
      <c r="B21" s="65" t="s">
        <v>109</v>
      </c>
      <c r="C21" s="65" t="s">
        <v>110</v>
      </c>
      <c r="D21" s="65" t="s">
        <v>111</v>
      </c>
      <c r="E21" s="65" t="s">
        <v>112</v>
      </c>
      <c r="F21" s="65" t="s">
        <v>113</v>
      </c>
      <c r="G21" s="136"/>
      <c r="H21" s="70" t="s">
        <v>228</v>
      </c>
      <c r="I21" s="70" t="s">
        <v>23</v>
      </c>
    </row>
    <row r="22" spans="1:9" x14ac:dyDescent="0.2">
      <c r="A22" s="63" t="s">
        <v>215</v>
      </c>
      <c r="B22" s="64"/>
      <c r="C22" s="64"/>
      <c r="D22" s="64"/>
      <c r="E22" s="64"/>
      <c r="F22" s="64"/>
      <c r="G22" s="110">
        <f>Data_year!K100</f>
        <v>0</v>
      </c>
      <c r="H22" s="58">
        <f>SUM(C22:F22)</f>
        <v>0</v>
      </c>
      <c r="I22" s="58">
        <f>SUM(B22:F22)</f>
        <v>0</v>
      </c>
    </row>
    <row r="23" spans="1:9" x14ac:dyDescent="0.2">
      <c r="A23" s="63" t="s">
        <v>216</v>
      </c>
      <c r="B23" s="64"/>
      <c r="C23" s="64"/>
      <c r="D23" s="64"/>
      <c r="E23" s="64"/>
      <c r="F23" s="64"/>
      <c r="G23" s="110">
        <f>Data_year!K101</f>
        <v>0</v>
      </c>
      <c r="H23" s="58">
        <f>SUM(C23:F23)</f>
        <v>0</v>
      </c>
      <c r="I23" s="58">
        <f>SUM(B23:F23)</f>
        <v>0</v>
      </c>
    </row>
    <row r="24" spans="1:9" x14ac:dyDescent="0.2">
      <c r="A24" s="63" t="s">
        <v>217</v>
      </c>
      <c r="B24" s="64"/>
      <c r="C24" s="64"/>
      <c r="D24" s="64"/>
      <c r="E24" s="64"/>
      <c r="F24" s="64"/>
      <c r="G24" s="110">
        <f>Data_year!K102</f>
        <v>0</v>
      </c>
      <c r="H24" s="58">
        <f>SUM(C24:F24)</f>
        <v>0</v>
      </c>
      <c r="I24" s="58">
        <f>SUM(B24:F24)</f>
        <v>0</v>
      </c>
    </row>
    <row r="25" spans="1:9" x14ac:dyDescent="0.2">
      <c r="A25" s="63" t="s">
        <v>218</v>
      </c>
      <c r="B25" s="64"/>
      <c r="C25" s="64"/>
      <c r="D25" s="64"/>
      <c r="E25" s="64"/>
      <c r="F25" s="64"/>
      <c r="G25" s="110">
        <f>Data_year!K103</f>
        <v>0</v>
      </c>
      <c r="H25" s="58">
        <f>SUM(C25:F25)</f>
        <v>0</v>
      </c>
      <c r="I25" s="58">
        <f>SUM(B25:F25)</f>
        <v>0</v>
      </c>
    </row>
    <row r="26" spans="1:9" x14ac:dyDescent="0.2">
      <c r="A26" s="84" t="s">
        <v>23</v>
      </c>
      <c r="B26" s="58">
        <f>SUM(B22:B25)</f>
        <v>0</v>
      </c>
      <c r="C26" s="58">
        <f t="shared" ref="C26:I26" si="2">SUM(C22:C25)</f>
        <v>0</v>
      </c>
      <c r="D26" s="58">
        <f t="shared" si="2"/>
        <v>0</v>
      </c>
      <c r="E26" s="58">
        <f t="shared" si="2"/>
        <v>0</v>
      </c>
      <c r="F26" s="58">
        <f t="shared" si="2"/>
        <v>0</v>
      </c>
      <c r="G26" s="58">
        <f t="shared" si="2"/>
        <v>0</v>
      </c>
      <c r="H26" s="58">
        <f t="shared" si="2"/>
        <v>0</v>
      </c>
      <c r="I26" s="58">
        <f t="shared" si="2"/>
        <v>0</v>
      </c>
    </row>
    <row r="40" spans="1:11" x14ac:dyDescent="0.2">
      <c r="A40" s="75" t="s">
        <v>226</v>
      </c>
      <c r="B40" s="68" t="s">
        <v>73</v>
      </c>
      <c r="C40" s="68" t="s">
        <v>74</v>
      </c>
      <c r="D40" s="68" t="s">
        <v>75</v>
      </c>
      <c r="E40" s="68" t="s">
        <v>76</v>
      </c>
      <c r="F40" s="68" t="s">
        <v>77</v>
      </c>
      <c r="G40" s="68" t="s">
        <v>78</v>
      </c>
      <c r="H40" s="68" t="s">
        <v>79</v>
      </c>
      <c r="I40" s="70" t="s">
        <v>227</v>
      </c>
      <c r="J40" s="70" t="s">
        <v>224</v>
      </c>
      <c r="K40" s="70" t="s">
        <v>23</v>
      </c>
    </row>
    <row r="41" spans="1:11" x14ac:dyDescent="0.2">
      <c r="A41" s="68" t="s">
        <v>140</v>
      </c>
      <c r="B41" s="85"/>
      <c r="C41" s="85"/>
      <c r="D41" s="85"/>
      <c r="E41" s="85"/>
      <c r="F41" s="85"/>
      <c r="G41" s="85"/>
      <c r="H41" s="85"/>
      <c r="I41" s="76">
        <f>SUM(B41:F41)</f>
        <v>0</v>
      </c>
      <c r="J41" s="76">
        <f>SUM(G41:H41)</f>
        <v>0</v>
      </c>
      <c r="K41" s="76">
        <f>SUM(I41:J41)</f>
        <v>0</v>
      </c>
    </row>
    <row r="42" spans="1:11" x14ac:dyDescent="0.2">
      <c r="A42" s="68" t="s">
        <v>141</v>
      </c>
      <c r="B42" s="85"/>
      <c r="C42" s="85"/>
      <c r="D42" s="85"/>
      <c r="E42" s="85"/>
      <c r="F42" s="85"/>
      <c r="G42" s="85"/>
      <c r="H42" s="85"/>
      <c r="I42" s="76">
        <f t="shared" ref="I42:I52" si="3">SUM(B42:F42)</f>
        <v>0</v>
      </c>
      <c r="J42" s="76">
        <f t="shared" ref="J42:J52" si="4">SUM(G42:H42)</f>
        <v>0</v>
      </c>
      <c r="K42" s="76">
        <f t="shared" ref="K42:K52" si="5">SUM(I42:J42)</f>
        <v>0</v>
      </c>
    </row>
    <row r="43" spans="1:11" x14ac:dyDescent="0.2">
      <c r="A43" s="68" t="s">
        <v>142</v>
      </c>
      <c r="B43" s="85"/>
      <c r="C43" s="85"/>
      <c r="D43" s="85"/>
      <c r="E43" s="85"/>
      <c r="F43" s="85"/>
      <c r="G43" s="85"/>
      <c r="H43" s="85"/>
      <c r="I43" s="76">
        <f t="shared" si="3"/>
        <v>0</v>
      </c>
      <c r="J43" s="76">
        <f t="shared" si="4"/>
        <v>0</v>
      </c>
      <c r="K43" s="76">
        <f t="shared" si="5"/>
        <v>0</v>
      </c>
    </row>
    <row r="44" spans="1:11" x14ac:dyDescent="0.2">
      <c r="A44" s="68" t="s">
        <v>143</v>
      </c>
      <c r="B44" s="85"/>
      <c r="C44" s="85"/>
      <c r="D44" s="85"/>
      <c r="E44" s="85"/>
      <c r="F44" s="85"/>
      <c r="G44" s="85"/>
      <c r="H44" s="85"/>
      <c r="I44" s="76">
        <f t="shared" si="3"/>
        <v>0</v>
      </c>
      <c r="J44" s="76">
        <f t="shared" si="4"/>
        <v>0</v>
      </c>
      <c r="K44" s="76">
        <f t="shared" si="5"/>
        <v>0</v>
      </c>
    </row>
    <row r="45" spans="1:11" x14ac:dyDescent="0.2">
      <c r="A45" s="68" t="s">
        <v>144</v>
      </c>
      <c r="B45" s="85"/>
      <c r="C45" s="85"/>
      <c r="D45" s="85"/>
      <c r="E45" s="85"/>
      <c r="F45" s="85"/>
      <c r="G45" s="85"/>
      <c r="H45" s="85"/>
      <c r="I45" s="76">
        <f t="shared" si="3"/>
        <v>0</v>
      </c>
      <c r="J45" s="76">
        <f t="shared" si="4"/>
        <v>0</v>
      </c>
      <c r="K45" s="76">
        <f t="shared" si="5"/>
        <v>0</v>
      </c>
    </row>
    <row r="46" spans="1:11" x14ac:dyDescent="0.2">
      <c r="A46" s="68" t="s">
        <v>145</v>
      </c>
      <c r="B46" s="85"/>
      <c r="C46" s="85"/>
      <c r="D46" s="85"/>
      <c r="E46" s="85"/>
      <c r="F46" s="85"/>
      <c r="G46" s="85"/>
      <c r="H46" s="85"/>
      <c r="I46" s="76">
        <f t="shared" si="3"/>
        <v>0</v>
      </c>
      <c r="J46" s="76">
        <f t="shared" si="4"/>
        <v>0</v>
      </c>
      <c r="K46" s="76">
        <f t="shared" si="5"/>
        <v>0</v>
      </c>
    </row>
    <row r="47" spans="1:11" x14ac:dyDescent="0.2">
      <c r="A47" s="68" t="s">
        <v>146</v>
      </c>
      <c r="B47" s="85"/>
      <c r="C47" s="85"/>
      <c r="D47" s="85"/>
      <c r="E47" s="85"/>
      <c r="F47" s="85"/>
      <c r="G47" s="85"/>
      <c r="H47" s="85"/>
      <c r="I47" s="76">
        <f t="shared" si="3"/>
        <v>0</v>
      </c>
      <c r="J47" s="76">
        <f t="shared" si="4"/>
        <v>0</v>
      </c>
      <c r="K47" s="76">
        <f t="shared" si="5"/>
        <v>0</v>
      </c>
    </row>
    <row r="48" spans="1:11" x14ac:dyDescent="0.2">
      <c r="A48" s="68" t="s">
        <v>147</v>
      </c>
      <c r="B48" s="85"/>
      <c r="C48" s="85"/>
      <c r="D48" s="85"/>
      <c r="E48" s="85"/>
      <c r="F48" s="85"/>
      <c r="G48" s="85"/>
      <c r="H48" s="85"/>
      <c r="I48" s="76">
        <f t="shared" si="3"/>
        <v>0</v>
      </c>
      <c r="J48" s="76">
        <f t="shared" si="4"/>
        <v>0</v>
      </c>
      <c r="K48" s="76">
        <f t="shared" si="5"/>
        <v>0</v>
      </c>
    </row>
    <row r="49" spans="1:11" x14ac:dyDescent="0.2">
      <c r="A49" s="68" t="s">
        <v>148</v>
      </c>
      <c r="B49" s="85"/>
      <c r="C49" s="85"/>
      <c r="D49" s="85"/>
      <c r="E49" s="85"/>
      <c r="F49" s="85"/>
      <c r="G49" s="85"/>
      <c r="H49" s="85"/>
      <c r="I49" s="76">
        <f t="shared" si="3"/>
        <v>0</v>
      </c>
      <c r="J49" s="76">
        <f t="shared" si="4"/>
        <v>0</v>
      </c>
      <c r="K49" s="76">
        <f t="shared" si="5"/>
        <v>0</v>
      </c>
    </row>
    <row r="50" spans="1:11" x14ac:dyDescent="0.2">
      <c r="A50" s="68" t="s">
        <v>149</v>
      </c>
      <c r="B50" s="85"/>
      <c r="C50" s="85"/>
      <c r="D50" s="85"/>
      <c r="E50" s="85"/>
      <c r="F50" s="85"/>
      <c r="G50" s="85"/>
      <c r="H50" s="85"/>
      <c r="I50" s="76">
        <f t="shared" si="3"/>
        <v>0</v>
      </c>
      <c r="J50" s="76">
        <f t="shared" si="4"/>
        <v>0</v>
      </c>
      <c r="K50" s="76">
        <f t="shared" si="5"/>
        <v>0</v>
      </c>
    </row>
    <row r="51" spans="1:11" x14ac:dyDescent="0.2">
      <c r="A51" s="68" t="s">
        <v>150</v>
      </c>
      <c r="B51" s="85"/>
      <c r="C51" s="85"/>
      <c r="D51" s="85"/>
      <c r="E51" s="85"/>
      <c r="F51" s="85"/>
      <c r="G51" s="85"/>
      <c r="H51" s="85"/>
      <c r="I51" s="76">
        <f t="shared" si="3"/>
        <v>0</v>
      </c>
      <c r="J51" s="76">
        <f t="shared" si="4"/>
        <v>0</v>
      </c>
      <c r="K51" s="76">
        <f t="shared" si="5"/>
        <v>0</v>
      </c>
    </row>
    <row r="52" spans="1:11" x14ac:dyDescent="0.2">
      <c r="A52" s="68" t="s">
        <v>151</v>
      </c>
      <c r="B52" s="85"/>
      <c r="C52" s="85"/>
      <c r="D52" s="85"/>
      <c r="E52" s="85"/>
      <c r="F52" s="85"/>
      <c r="G52" s="85"/>
      <c r="H52" s="85"/>
      <c r="I52" s="76">
        <f t="shared" si="3"/>
        <v>0</v>
      </c>
      <c r="J52" s="76">
        <f t="shared" si="4"/>
        <v>0</v>
      </c>
      <c r="K52" s="76">
        <f t="shared" si="5"/>
        <v>0</v>
      </c>
    </row>
    <row r="53" spans="1:11" x14ac:dyDescent="0.2">
      <c r="A53" s="84" t="s">
        <v>23</v>
      </c>
      <c r="B53" s="76">
        <f>SUM(B41:B52)</f>
        <v>0</v>
      </c>
      <c r="C53" s="76">
        <f t="shared" ref="C53:K53" si="6">SUM(C41:C52)</f>
        <v>0</v>
      </c>
      <c r="D53" s="76">
        <f t="shared" si="6"/>
        <v>0</v>
      </c>
      <c r="E53" s="76">
        <f t="shared" si="6"/>
        <v>0</v>
      </c>
      <c r="F53" s="76">
        <f t="shared" si="6"/>
        <v>0</v>
      </c>
      <c r="G53" s="76">
        <f t="shared" si="6"/>
        <v>0</v>
      </c>
      <c r="H53" s="76">
        <f t="shared" si="6"/>
        <v>0</v>
      </c>
      <c r="I53" s="76">
        <f t="shared" si="6"/>
        <v>0</v>
      </c>
      <c r="J53" s="76">
        <f t="shared" si="6"/>
        <v>0</v>
      </c>
      <c r="K53" s="76">
        <f t="shared" si="6"/>
        <v>0</v>
      </c>
    </row>
    <row r="60" spans="1:11" x14ac:dyDescent="0.2">
      <c r="A60" s="109" t="s">
        <v>251</v>
      </c>
      <c r="B60" s="68" t="s">
        <v>73</v>
      </c>
      <c r="C60" s="68" t="s">
        <v>74</v>
      </c>
      <c r="D60" s="68" t="s">
        <v>75</v>
      </c>
      <c r="E60" s="68" t="s">
        <v>76</v>
      </c>
      <c r="F60" s="68" t="s">
        <v>77</v>
      </c>
      <c r="G60" s="68" t="s">
        <v>78</v>
      </c>
      <c r="H60" s="68" t="s">
        <v>79</v>
      </c>
      <c r="I60" s="70" t="s">
        <v>227</v>
      </c>
      <c r="J60" s="70" t="s">
        <v>224</v>
      </c>
      <c r="K60" s="70" t="s">
        <v>23</v>
      </c>
    </row>
    <row r="61" spans="1:11" x14ac:dyDescent="0.2">
      <c r="A61" s="68" t="s">
        <v>140</v>
      </c>
      <c r="B61" s="88"/>
      <c r="C61" s="88"/>
      <c r="D61" s="88"/>
      <c r="E61" s="88"/>
      <c r="F61" s="88"/>
      <c r="G61" s="88"/>
      <c r="H61" s="88"/>
      <c r="I61" s="76">
        <f>SUM(B61:F61)</f>
        <v>0</v>
      </c>
      <c r="J61" s="76">
        <f>SUM(G61:H61)</f>
        <v>0</v>
      </c>
      <c r="K61" s="76">
        <f>SUM(I61:J61)</f>
        <v>0</v>
      </c>
    </row>
    <row r="62" spans="1:11" x14ac:dyDescent="0.2">
      <c r="A62" s="68" t="s">
        <v>141</v>
      </c>
      <c r="B62" s="88"/>
      <c r="C62" s="88"/>
      <c r="D62" s="88"/>
      <c r="E62" s="88"/>
      <c r="F62" s="88"/>
      <c r="G62" s="88"/>
      <c r="H62" s="88"/>
      <c r="I62" s="76">
        <f t="shared" ref="I62:I72" si="7">SUM(B62:F62)</f>
        <v>0</v>
      </c>
      <c r="J62" s="76">
        <f t="shared" ref="J62:J72" si="8">SUM(G62:H62)</f>
        <v>0</v>
      </c>
      <c r="K62" s="76">
        <f t="shared" ref="K62:K72" si="9">SUM(I62:J62)</f>
        <v>0</v>
      </c>
    </row>
    <row r="63" spans="1:11" x14ac:dyDescent="0.2">
      <c r="A63" s="68" t="s">
        <v>142</v>
      </c>
      <c r="B63" s="88"/>
      <c r="C63" s="88"/>
      <c r="D63" s="88"/>
      <c r="E63" s="88"/>
      <c r="F63" s="88"/>
      <c r="G63" s="88"/>
      <c r="H63" s="88"/>
      <c r="I63" s="76">
        <f t="shared" si="7"/>
        <v>0</v>
      </c>
      <c r="J63" s="76">
        <f t="shared" si="8"/>
        <v>0</v>
      </c>
      <c r="K63" s="76">
        <f t="shared" si="9"/>
        <v>0</v>
      </c>
    </row>
    <row r="64" spans="1:11" x14ac:dyDescent="0.2">
      <c r="A64" s="68" t="s">
        <v>143</v>
      </c>
      <c r="B64" s="88"/>
      <c r="C64" s="88"/>
      <c r="D64" s="88"/>
      <c r="E64" s="88"/>
      <c r="F64" s="88"/>
      <c r="G64" s="88"/>
      <c r="H64" s="88"/>
      <c r="I64" s="76">
        <f t="shared" si="7"/>
        <v>0</v>
      </c>
      <c r="J64" s="76">
        <f t="shared" si="8"/>
        <v>0</v>
      </c>
      <c r="K64" s="76">
        <f t="shared" si="9"/>
        <v>0</v>
      </c>
    </row>
    <row r="65" spans="1:11" x14ac:dyDescent="0.2">
      <c r="A65" s="68" t="s">
        <v>144</v>
      </c>
      <c r="B65" s="88"/>
      <c r="C65" s="88"/>
      <c r="D65" s="88"/>
      <c r="E65" s="88"/>
      <c r="F65" s="88"/>
      <c r="G65" s="88"/>
      <c r="H65" s="88"/>
      <c r="I65" s="76">
        <f t="shared" si="7"/>
        <v>0</v>
      </c>
      <c r="J65" s="76">
        <f t="shared" si="8"/>
        <v>0</v>
      </c>
      <c r="K65" s="76">
        <f t="shared" si="9"/>
        <v>0</v>
      </c>
    </row>
    <row r="66" spans="1:11" x14ac:dyDescent="0.2">
      <c r="A66" s="68" t="s">
        <v>145</v>
      </c>
      <c r="B66" s="88"/>
      <c r="C66" s="88"/>
      <c r="D66" s="88"/>
      <c r="E66" s="88"/>
      <c r="F66" s="88"/>
      <c r="G66" s="88"/>
      <c r="H66" s="88"/>
      <c r="I66" s="76">
        <f t="shared" si="7"/>
        <v>0</v>
      </c>
      <c r="J66" s="76">
        <f t="shared" si="8"/>
        <v>0</v>
      </c>
      <c r="K66" s="76">
        <f t="shared" si="9"/>
        <v>0</v>
      </c>
    </row>
    <row r="67" spans="1:11" x14ac:dyDescent="0.2">
      <c r="A67" s="68" t="s">
        <v>146</v>
      </c>
      <c r="B67" s="88"/>
      <c r="C67" s="88"/>
      <c r="D67" s="88"/>
      <c r="E67" s="88"/>
      <c r="F67" s="88"/>
      <c r="G67" s="88"/>
      <c r="H67" s="88"/>
      <c r="I67" s="76">
        <f t="shared" si="7"/>
        <v>0</v>
      </c>
      <c r="J67" s="76">
        <f t="shared" si="8"/>
        <v>0</v>
      </c>
      <c r="K67" s="76">
        <f t="shared" si="9"/>
        <v>0</v>
      </c>
    </row>
    <row r="68" spans="1:11" x14ac:dyDescent="0.2">
      <c r="A68" s="68" t="s">
        <v>147</v>
      </c>
      <c r="B68" s="88"/>
      <c r="C68" s="88"/>
      <c r="D68" s="88"/>
      <c r="E68" s="88"/>
      <c r="F68" s="88"/>
      <c r="G68" s="88"/>
      <c r="H68" s="88"/>
      <c r="I68" s="76">
        <f t="shared" si="7"/>
        <v>0</v>
      </c>
      <c r="J68" s="76">
        <f t="shared" si="8"/>
        <v>0</v>
      </c>
      <c r="K68" s="76">
        <f t="shared" si="9"/>
        <v>0</v>
      </c>
    </row>
    <row r="69" spans="1:11" x14ac:dyDescent="0.2">
      <c r="A69" s="68" t="s">
        <v>148</v>
      </c>
      <c r="B69" s="88"/>
      <c r="C69" s="88"/>
      <c r="D69" s="88"/>
      <c r="E69" s="88"/>
      <c r="F69" s="88"/>
      <c r="G69" s="88"/>
      <c r="H69" s="88"/>
      <c r="I69" s="76">
        <f t="shared" si="7"/>
        <v>0</v>
      </c>
      <c r="J69" s="76">
        <f t="shared" si="8"/>
        <v>0</v>
      </c>
      <c r="K69" s="76">
        <f t="shared" si="9"/>
        <v>0</v>
      </c>
    </row>
    <row r="70" spans="1:11" x14ac:dyDescent="0.2">
      <c r="A70" s="68" t="s">
        <v>149</v>
      </c>
      <c r="B70" s="88"/>
      <c r="C70" s="88"/>
      <c r="D70" s="88"/>
      <c r="E70" s="88"/>
      <c r="F70" s="88"/>
      <c r="G70" s="88"/>
      <c r="H70" s="88"/>
      <c r="I70" s="76">
        <f t="shared" si="7"/>
        <v>0</v>
      </c>
      <c r="J70" s="76">
        <f t="shared" si="8"/>
        <v>0</v>
      </c>
      <c r="K70" s="76">
        <f t="shared" si="9"/>
        <v>0</v>
      </c>
    </row>
    <row r="71" spans="1:11" x14ac:dyDescent="0.2">
      <c r="A71" s="68" t="s">
        <v>150</v>
      </c>
      <c r="B71" s="88"/>
      <c r="C71" s="88"/>
      <c r="D71" s="88"/>
      <c r="E71" s="88"/>
      <c r="F71" s="88"/>
      <c r="G71" s="88"/>
      <c r="H71" s="88"/>
      <c r="I71" s="76">
        <f t="shared" si="7"/>
        <v>0</v>
      </c>
      <c r="J71" s="76">
        <f t="shared" si="8"/>
        <v>0</v>
      </c>
      <c r="K71" s="76">
        <f t="shared" si="9"/>
        <v>0</v>
      </c>
    </row>
    <row r="72" spans="1:11" x14ac:dyDescent="0.2">
      <c r="A72" s="68" t="s">
        <v>151</v>
      </c>
      <c r="B72" s="88"/>
      <c r="C72" s="88"/>
      <c r="D72" s="88"/>
      <c r="E72" s="88"/>
      <c r="F72" s="88"/>
      <c r="G72" s="88"/>
      <c r="H72" s="88"/>
      <c r="I72" s="76">
        <f t="shared" si="7"/>
        <v>0</v>
      </c>
      <c r="J72" s="76">
        <f t="shared" si="8"/>
        <v>0</v>
      </c>
      <c r="K72" s="76">
        <f t="shared" si="9"/>
        <v>0</v>
      </c>
    </row>
    <row r="73" spans="1:11" x14ac:dyDescent="0.2">
      <c r="A73" s="84" t="s">
        <v>23</v>
      </c>
      <c r="B73" s="76">
        <f>SUM(B61:B72)</f>
        <v>0</v>
      </c>
      <c r="C73" s="76">
        <f t="shared" ref="C73:K73" si="10">SUM(C61:C72)</f>
        <v>0</v>
      </c>
      <c r="D73" s="76">
        <f t="shared" si="10"/>
        <v>0</v>
      </c>
      <c r="E73" s="76">
        <f t="shared" si="10"/>
        <v>0</v>
      </c>
      <c r="F73" s="76">
        <f t="shared" si="10"/>
        <v>0</v>
      </c>
      <c r="G73" s="76">
        <f t="shared" si="10"/>
        <v>0</v>
      </c>
      <c r="H73" s="76">
        <f t="shared" si="10"/>
        <v>0</v>
      </c>
      <c r="I73" s="76">
        <f t="shared" si="10"/>
        <v>0</v>
      </c>
      <c r="J73" s="76">
        <f t="shared" si="10"/>
        <v>0</v>
      </c>
      <c r="K73" s="76">
        <f t="shared" si="10"/>
        <v>0</v>
      </c>
    </row>
    <row r="80" spans="1:11" x14ac:dyDescent="0.2">
      <c r="A80" s="86" t="s">
        <v>234</v>
      </c>
      <c r="B80" s="5" t="s">
        <v>73</v>
      </c>
      <c r="C80" s="5" t="s">
        <v>74</v>
      </c>
      <c r="D80" s="5" t="s">
        <v>75</v>
      </c>
      <c r="E80" s="5" t="s">
        <v>76</v>
      </c>
      <c r="F80" s="5" t="s">
        <v>77</v>
      </c>
      <c r="G80" s="5" t="s">
        <v>78</v>
      </c>
      <c r="H80" s="5" t="s">
        <v>79</v>
      </c>
      <c r="I80" s="72" t="s">
        <v>227</v>
      </c>
      <c r="J80" s="72" t="s">
        <v>224</v>
      </c>
      <c r="K80" s="72" t="s">
        <v>23</v>
      </c>
    </row>
    <row r="81" spans="1:11" x14ac:dyDescent="0.2">
      <c r="A81" s="5" t="s">
        <v>140</v>
      </c>
      <c r="B81" s="87" t="e">
        <f>B41/B61</f>
        <v>#DIV/0!</v>
      </c>
      <c r="C81" s="87" t="e">
        <f t="shared" ref="C81:K81" si="11">C41/C61</f>
        <v>#DIV/0!</v>
      </c>
      <c r="D81" s="87" t="e">
        <f t="shared" si="11"/>
        <v>#DIV/0!</v>
      </c>
      <c r="E81" s="87" t="e">
        <f t="shared" si="11"/>
        <v>#DIV/0!</v>
      </c>
      <c r="F81" s="87" t="e">
        <f t="shared" si="11"/>
        <v>#DIV/0!</v>
      </c>
      <c r="G81" s="87" t="e">
        <f t="shared" si="11"/>
        <v>#DIV/0!</v>
      </c>
      <c r="H81" s="87" t="e">
        <f t="shared" si="11"/>
        <v>#DIV/0!</v>
      </c>
      <c r="I81" s="87" t="e">
        <f t="shared" si="11"/>
        <v>#DIV/0!</v>
      </c>
      <c r="J81" s="87" t="e">
        <f t="shared" si="11"/>
        <v>#DIV/0!</v>
      </c>
      <c r="K81" s="87" t="e">
        <f t="shared" si="11"/>
        <v>#DIV/0!</v>
      </c>
    </row>
    <row r="82" spans="1:11" x14ac:dyDescent="0.2">
      <c r="A82" s="5" t="s">
        <v>141</v>
      </c>
      <c r="B82" s="87" t="e">
        <f t="shared" ref="B82:K93" si="12">B42/B62</f>
        <v>#DIV/0!</v>
      </c>
      <c r="C82" s="87" t="e">
        <f t="shared" si="12"/>
        <v>#DIV/0!</v>
      </c>
      <c r="D82" s="87" t="e">
        <f t="shared" si="12"/>
        <v>#DIV/0!</v>
      </c>
      <c r="E82" s="87" t="e">
        <f t="shared" si="12"/>
        <v>#DIV/0!</v>
      </c>
      <c r="F82" s="87" t="e">
        <f t="shared" si="12"/>
        <v>#DIV/0!</v>
      </c>
      <c r="G82" s="87" t="e">
        <f t="shared" si="12"/>
        <v>#DIV/0!</v>
      </c>
      <c r="H82" s="87" t="e">
        <f t="shared" si="12"/>
        <v>#DIV/0!</v>
      </c>
      <c r="I82" s="87" t="e">
        <f t="shared" si="12"/>
        <v>#DIV/0!</v>
      </c>
      <c r="J82" s="87" t="e">
        <f t="shared" si="12"/>
        <v>#DIV/0!</v>
      </c>
      <c r="K82" s="87" t="e">
        <f t="shared" si="12"/>
        <v>#DIV/0!</v>
      </c>
    </row>
    <row r="83" spans="1:11" x14ac:dyDescent="0.2">
      <c r="A83" s="5" t="s">
        <v>142</v>
      </c>
      <c r="B83" s="87" t="e">
        <f t="shared" si="12"/>
        <v>#DIV/0!</v>
      </c>
      <c r="C83" s="87" t="e">
        <f t="shared" si="12"/>
        <v>#DIV/0!</v>
      </c>
      <c r="D83" s="87" t="e">
        <f t="shared" si="12"/>
        <v>#DIV/0!</v>
      </c>
      <c r="E83" s="87" t="e">
        <f t="shared" si="12"/>
        <v>#DIV/0!</v>
      </c>
      <c r="F83" s="87" t="e">
        <f t="shared" si="12"/>
        <v>#DIV/0!</v>
      </c>
      <c r="G83" s="87" t="e">
        <f t="shared" si="12"/>
        <v>#DIV/0!</v>
      </c>
      <c r="H83" s="87" t="e">
        <f t="shared" si="12"/>
        <v>#DIV/0!</v>
      </c>
      <c r="I83" s="87" t="e">
        <f t="shared" si="12"/>
        <v>#DIV/0!</v>
      </c>
      <c r="J83" s="87" t="e">
        <f t="shared" si="12"/>
        <v>#DIV/0!</v>
      </c>
      <c r="K83" s="87" t="e">
        <f t="shared" si="12"/>
        <v>#DIV/0!</v>
      </c>
    </row>
    <row r="84" spans="1:11" x14ac:dyDescent="0.2">
      <c r="A84" s="5" t="s">
        <v>143</v>
      </c>
      <c r="B84" s="87" t="e">
        <f t="shared" si="12"/>
        <v>#DIV/0!</v>
      </c>
      <c r="C84" s="87" t="e">
        <f t="shared" si="12"/>
        <v>#DIV/0!</v>
      </c>
      <c r="D84" s="87" t="e">
        <f t="shared" si="12"/>
        <v>#DIV/0!</v>
      </c>
      <c r="E84" s="87" t="e">
        <f t="shared" si="12"/>
        <v>#DIV/0!</v>
      </c>
      <c r="F84" s="87" t="e">
        <f t="shared" si="12"/>
        <v>#DIV/0!</v>
      </c>
      <c r="G84" s="87" t="e">
        <f t="shared" si="12"/>
        <v>#DIV/0!</v>
      </c>
      <c r="H84" s="87" t="e">
        <f t="shared" si="12"/>
        <v>#DIV/0!</v>
      </c>
      <c r="I84" s="87" t="e">
        <f t="shared" si="12"/>
        <v>#DIV/0!</v>
      </c>
      <c r="J84" s="87" t="e">
        <f t="shared" si="12"/>
        <v>#DIV/0!</v>
      </c>
      <c r="K84" s="87" t="e">
        <f t="shared" si="12"/>
        <v>#DIV/0!</v>
      </c>
    </row>
    <row r="85" spans="1:11" x14ac:dyDescent="0.2">
      <c r="A85" s="5" t="s">
        <v>144</v>
      </c>
      <c r="B85" s="87" t="e">
        <f t="shared" si="12"/>
        <v>#DIV/0!</v>
      </c>
      <c r="C85" s="87" t="e">
        <f t="shared" si="12"/>
        <v>#DIV/0!</v>
      </c>
      <c r="D85" s="87" t="e">
        <f t="shared" si="12"/>
        <v>#DIV/0!</v>
      </c>
      <c r="E85" s="87" t="e">
        <f t="shared" si="12"/>
        <v>#DIV/0!</v>
      </c>
      <c r="F85" s="87" t="e">
        <f t="shared" si="12"/>
        <v>#DIV/0!</v>
      </c>
      <c r="G85" s="87" t="e">
        <f t="shared" si="12"/>
        <v>#DIV/0!</v>
      </c>
      <c r="H85" s="87" t="e">
        <f t="shared" si="12"/>
        <v>#DIV/0!</v>
      </c>
      <c r="I85" s="87" t="e">
        <f t="shared" si="12"/>
        <v>#DIV/0!</v>
      </c>
      <c r="J85" s="87" t="e">
        <f t="shared" si="12"/>
        <v>#DIV/0!</v>
      </c>
      <c r="K85" s="87" t="e">
        <f t="shared" si="12"/>
        <v>#DIV/0!</v>
      </c>
    </row>
    <row r="86" spans="1:11" x14ac:dyDescent="0.2">
      <c r="A86" s="5" t="s">
        <v>145</v>
      </c>
      <c r="B86" s="87" t="e">
        <f t="shared" si="12"/>
        <v>#DIV/0!</v>
      </c>
      <c r="C86" s="87" t="e">
        <f t="shared" si="12"/>
        <v>#DIV/0!</v>
      </c>
      <c r="D86" s="87" t="e">
        <f t="shared" si="12"/>
        <v>#DIV/0!</v>
      </c>
      <c r="E86" s="87" t="e">
        <f t="shared" si="12"/>
        <v>#DIV/0!</v>
      </c>
      <c r="F86" s="87" t="e">
        <f t="shared" si="12"/>
        <v>#DIV/0!</v>
      </c>
      <c r="G86" s="87" t="e">
        <f t="shared" si="12"/>
        <v>#DIV/0!</v>
      </c>
      <c r="H86" s="87" t="e">
        <f t="shared" si="12"/>
        <v>#DIV/0!</v>
      </c>
      <c r="I86" s="87" t="e">
        <f t="shared" si="12"/>
        <v>#DIV/0!</v>
      </c>
      <c r="J86" s="87" t="e">
        <f t="shared" si="12"/>
        <v>#DIV/0!</v>
      </c>
      <c r="K86" s="87" t="e">
        <f t="shared" si="12"/>
        <v>#DIV/0!</v>
      </c>
    </row>
    <row r="87" spans="1:11" x14ac:dyDescent="0.2">
      <c r="A87" s="5" t="s">
        <v>146</v>
      </c>
      <c r="B87" s="87" t="e">
        <f t="shared" si="12"/>
        <v>#DIV/0!</v>
      </c>
      <c r="C87" s="87" t="e">
        <f t="shared" si="12"/>
        <v>#DIV/0!</v>
      </c>
      <c r="D87" s="87" t="e">
        <f t="shared" si="12"/>
        <v>#DIV/0!</v>
      </c>
      <c r="E87" s="87" t="e">
        <f t="shared" si="12"/>
        <v>#DIV/0!</v>
      </c>
      <c r="F87" s="87" t="e">
        <f t="shared" si="12"/>
        <v>#DIV/0!</v>
      </c>
      <c r="G87" s="87" t="e">
        <f t="shared" si="12"/>
        <v>#DIV/0!</v>
      </c>
      <c r="H87" s="87" t="e">
        <f t="shared" si="12"/>
        <v>#DIV/0!</v>
      </c>
      <c r="I87" s="87" t="e">
        <f t="shared" si="12"/>
        <v>#DIV/0!</v>
      </c>
      <c r="J87" s="87" t="e">
        <f t="shared" si="12"/>
        <v>#DIV/0!</v>
      </c>
      <c r="K87" s="87" t="e">
        <f t="shared" si="12"/>
        <v>#DIV/0!</v>
      </c>
    </row>
    <row r="88" spans="1:11" x14ac:dyDescent="0.2">
      <c r="A88" s="5" t="s">
        <v>147</v>
      </c>
      <c r="B88" s="87" t="e">
        <f t="shared" si="12"/>
        <v>#DIV/0!</v>
      </c>
      <c r="C88" s="87" t="e">
        <f t="shared" si="12"/>
        <v>#DIV/0!</v>
      </c>
      <c r="D88" s="87" t="e">
        <f t="shared" si="12"/>
        <v>#DIV/0!</v>
      </c>
      <c r="E88" s="87" t="e">
        <f t="shared" si="12"/>
        <v>#DIV/0!</v>
      </c>
      <c r="F88" s="87" t="e">
        <f t="shared" si="12"/>
        <v>#DIV/0!</v>
      </c>
      <c r="G88" s="87" t="e">
        <f t="shared" si="12"/>
        <v>#DIV/0!</v>
      </c>
      <c r="H88" s="87" t="e">
        <f t="shared" si="12"/>
        <v>#DIV/0!</v>
      </c>
      <c r="I88" s="87" t="e">
        <f t="shared" si="12"/>
        <v>#DIV/0!</v>
      </c>
      <c r="J88" s="87" t="e">
        <f t="shared" si="12"/>
        <v>#DIV/0!</v>
      </c>
      <c r="K88" s="87" t="e">
        <f t="shared" si="12"/>
        <v>#DIV/0!</v>
      </c>
    </row>
    <row r="89" spans="1:11" x14ac:dyDescent="0.2">
      <c r="A89" s="5" t="s">
        <v>148</v>
      </c>
      <c r="B89" s="87" t="e">
        <f t="shared" si="12"/>
        <v>#DIV/0!</v>
      </c>
      <c r="C89" s="87" t="e">
        <f t="shared" si="12"/>
        <v>#DIV/0!</v>
      </c>
      <c r="D89" s="87" t="e">
        <f t="shared" si="12"/>
        <v>#DIV/0!</v>
      </c>
      <c r="E89" s="87" t="e">
        <f t="shared" si="12"/>
        <v>#DIV/0!</v>
      </c>
      <c r="F89" s="87" t="e">
        <f t="shared" si="12"/>
        <v>#DIV/0!</v>
      </c>
      <c r="G89" s="87" t="e">
        <f t="shared" si="12"/>
        <v>#DIV/0!</v>
      </c>
      <c r="H89" s="87" t="e">
        <f t="shared" si="12"/>
        <v>#DIV/0!</v>
      </c>
      <c r="I89" s="87" t="e">
        <f t="shared" si="12"/>
        <v>#DIV/0!</v>
      </c>
      <c r="J89" s="87" t="e">
        <f t="shared" si="12"/>
        <v>#DIV/0!</v>
      </c>
      <c r="K89" s="87" t="e">
        <f t="shared" si="12"/>
        <v>#DIV/0!</v>
      </c>
    </row>
    <row r="90" spans="1:11" x14ac:dyDescent="0.2">
      <c r="A90" s="5" t="s">
        <v>149</v>
      </c>
      <c r="B90" s="87" t="e">
        <f t="shared" si="12"/>
        <v>#DIV/0!</v>
      </c>
      <c r="C90" s="87" t="e">
        <f t="shared" si="12"/>
        <v>#DIV/0!</v>
      </c>
      <c r="D90" s="87" t="e">
        <f t="shared" si="12"/>
        <v>#DIV/0!</v>
      </c>
      <c r="E90" s="87" t="e">
        <f t="shared" si="12"/>
        <v>#DIV/0!</v>
      </c>
      <c r="F90" s="87" t="e">
        <f t="shared" si="12"/>
        <v>#DIV/0!</v>
      </c>
      <c r="G90" s="87" t="e">
        <f t="shared" si="12"/>
        <v>#DIV/0!</v>
      </c>
      <c r="H90" s="87" t="e">
        <f t="shared" si="12"/>
        <v>#DIV/0!</v>
      </c>
      <c r="I90" s="87" t="e">
        <f t="shared" si="12"/>
        <v>#DIV/0!</v>
      </c>
      <c r="J90" s="87" t="e">
        <f t="shared" si="12"/>
        <v>#DIV/0!</v>
      </c>
      <c r="K90" s="87" t="e">
        <f t="shared" si="12"/>
        <v>#DIV/0!</v>
      </c>
    </row>
    <row r="91" spans="1:11" x14ac:dyDescent="0.2">
      <c r="A91" s="5" t="s">
        <v>150</v>
      </c>
      <c r="B91" s="87" t="e">
        <f t="shared" si="12"/>
        <v>#DIV/0!</v>
      </c>
      <c r="C91" s="87" t="e">
        <f t="shared" si="12"/>
        <v>#DIV/0!</v>
      </c>
      <c r="D91" s="87" t="e">
        <f t="shared" si="12"/>
        <v>#DIV/0!</v>
      </c>
      <c r="E91" s="87" t="e">
        <f t="shared" si="12"/>
        <v>#DIV/0!</v>
      </c>
      <c r="F91" s="87" t="e">
        <f t="shared" si="12"/>
        <v>#DIV/0!</v>
      </c>
      <c r="G91" s="87" t="e">
        <f t="shared" si="12"/>
        <v>#DIV/0!</v>
      </c>
      <c r="H91" s="87" t="e">
        <f t="shared" si="12"/>
        <v>#DIV/0!</v>
      </c>
      <c r="I91" s="87" t="e">
        <f t="shared" si="12"/>
        <v>#DIV/0!</v>
      </c>
      <c r="J91" s="87" t="e">
        <f t="shared" si="12"/>
        <v>#DIV/0!</v>
      </c>
      <c r="K91" s="87" t="e">
        <f t="shared" si="12"/>
        <v>#DIV/0!</v>
      </c>
    </row>
    <row r="92" spans="1:11" x14ac:dyDescent="0.2">
      <c r="A92" s="5" t="s">
        <v>151</v>
      </c>
      <c r="B92" s="87" t="e">
        <f t="shared" si="12"/>
        <v>#DIV/0!</v>
      </c>
      <c r="C92" s="87" t="e">
        <f t="shared" si="12"/>
        <v>#DIV/0!</v>
      </c>
      <c r="D92" s="87" t="e">
        <f t="shared" si="12"/>
        <v>#DIV/0!</v>
      </c>
      <c r="E92" s="87" t="e">
        <f t="shared" si="12"/>
        <v>#DIV/0!</v>
      </c>
      <c r="F92" s="87" t="e">
        <f t="shared" si="12"/>
        <v>#DIV/0!</v>
      </c>
      <c r="G92" s="87" t="e">
        <f t="shared" si="12"/>
        <v>#DIV/0!</v>
      </c>
      <c r="H92" s="87" t="e">
        <f t="shared" si="12"/>
        <v>#DIV/0!</v>
      </c>
      <c r="I92" s="87" t="e">
        <f t="shared" si="12"/>
        <v>#DIV/0!</v>
      </c>
      <c r="J92" s="87" t="e">
        <f t="shared" si="12"/>
        <v>#DIV/0!</v>
      </c>
      <c r="K92" s="87" t="e">
        <f t="shared" si="12"/>
        <v>#DIV/0!</v>
      </c>
    </row>
    <row r="93" spans="1:11" x14ac:dyDescent="0.2">
      <c r="A93" s="73" t="s">
        <v>235</v>
      </c>
      <c r="B93" s="87" t="e">
        <f t="shared" si="12"/>
        <v>#DIV/0!</v>
      </c>
      <c r="C93" s="87" t="e">
        <f t="shared" si="12"/>
        <v>#DIV/0!</v>
      </c>
      <c r="D93" s="87" t="e">
        <f t="shared" si="12"/>
        <v>#DIV/0!</v>
      </c>
      <c r="E93" s="87" t="e">
        <f t="shared" si="12"/>
        <v>#DIV/0!</v>
      </c>
      <c r="F93" s="87" t="e">
        <f t="shared" si="12"/>
        <v>#DIV/0!</v>
      </c>
      <c r="G93" s="87" t="e">
        <f t="shared" si="12"/>
        <v>#DIV/0!</v>
      </c>
      <c r="H93" s="87" t="e">
        <f t="shared" si="12"/>
        <v>#DIV/0!</v>
      </c>
      <c r="I93" s="87" t="e">
        <f t="shared" si="12"/>
        <v>#DIV/0!</v>
      </c>
      <c r="J93" s="87" t="e">
        <f t="shared" si="12"/>
        <v>#DIV/0!</v>
      </c>
      <c r="K93" s="87" t="e">
        <f t="shared" si="12"/>
        <v>#DIV/0!</v>
      </c>
    </row>
  </sheetData>
  <mergeCells count="3">
    <mergeCell ref="A20:A21"/>
    <mergeCell ref="B20:F20"/>
    <mergeCell ref="G20:G21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zoomScaleNormal="100" workbookViewId="0"/>
  </sheetViews>
  <sheetFormatPr baseColWidth="10" defaultColWidth="11.5703125" defaultRowHeight="12.75" x14ac:dyDescent="0.2"/>
  <sheetData>
    <row r="1" spans="1:13" x14ac:dyDescent="0.2">
      <c r="A1" s="69" t="s">
        <v>66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</row>
    <row r="2" spans="1:13" s="5" customFormat="1" x14ac:dyDescent="0.2">
      <c r="A2" s="69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</row>
    <row r="3" spans="1:13" x14ac:dyDescent="0.2">
      <c r="A3" s="74" t="s">
        <v>61</v>
      </c>
      <c r="B3" s="60" t="s">
        <v>31</v>
      </c>
      <c r="C3" s="60" t="s">
        <v>32</v>
      </c>
      <c r="D3" s="60" t="s">
        <v>33</v>
      </c>
      <c r="E3" s="60" t="s">
        <v>34</v>
      </c>
      <c r="F3" s="60" t="s">
        <v>35</v>
      </c>
      <c r="G3" s="60" t="s">
        <v>36</v>
      </c>
      <c r="H3" s="60" t="s">
        <v>37</v>
      </c>
      <c r="I3" s="89" t="s">
        <v>237</v>
      </c>
      <c r="J3" s="89" t="s">
        <v>238</v>
      </c>
      <c r="K3" s="89" t="s">
        <v>239</v>
      </c>
      <c r="L3" s="60"/>
      <c r="M3" s="60"/>
    </row>
    <row r="4" spans="1:13" x14ac:dyDescent="0.2">
      <c r="A4" s="66" t="s">
        <v>109</v>
      </c>
      <c r="B4" s="90" t="e">
        <f>Data_category!B6/Data_yearly_stats!B$73</f>
        <v>#DIV/0!</v>
      </c>
      <c r="C4" s="90" t="e">
        <f>Data_category!C6/Data_yearly_stats!C$73</f>
        <v>#DIV/0!</v>
      </c>
      <c r="D4" s="90" t="e">
        <f>Data_category!D6/Data_yearly_stats!D$73</f>
        <v>#DIV/0!</v>
      </c>
      <c r="E4" s="90" t="e">
        <f>Data_category!E6/Data_yearly_stats!E$73</f>
        <v>#DIV/0!</v>
      </c>
      <c r="F4" s="90" t="e">
        <f>Data_category!F6/Data_yearly_stats!F$73</f>
        <v>#DIV/0!</v>
      </c>
      <c r="G4" s="90" t="e">
        <f>Data_category!G6/Data_yearly_stats!G$73</f>
        <v>#DIV/0!</v>
      </c>
      <c r="H4" s="90" t="e">
        <f>Data_category!H6/Data_yearly_stats!H$73</f>
        <v>#DIV/0!</v>
      </c>
      <c r="I4" s="90" t="e">
        <f>Data_category!I6/Data_yearly_stats!I$73</f>
        <v>#DIV/0!</v>
      </c>
      <c r="J4" s="90" t="e">
        <f>Data_category!J6/Data_yearly_stats!J$73</f>
        <v>#DIV/0!</v>
      </c>
      <c r="K4" s="90" t="e">
        <f>Data_category!K6/Data_yearly_stats!K$73</f>
        <v>#DIV/0!</v>
      </c>
      <c r="L4" s="60"/>
      <c r="M4" s="60"/>
    </row>
    <row r="5" spans="1:13" x14ac:dyDescent="0.2">
      <c r="A5" s="66" t="s">
        <v>110</v>
      </c>
      <c r="B5" s="90" t="e">
        <f>Data_category!B7/Data_yearly_stats!B$73</f>
        <v>#DIV/0!</v>
      </c>
      <c r="C5" s="90" t="e">
        <f>Data_category!C7/Data_yearly_stats!C$73</f>
        <v>#DIV/0!</v>
      </c>
      <c r="D5" s="90" t="e">
        <f>Data_category!D7/Data_yearly_stats!D$73</f>
        <v>#DIV/0!</v>
      </c>
      <c r="E5" s="90" t="e">
        <f>Data_category!E7/Data_yearly_stats!E$73</f>
        <v>#DIV/0!</v>
      </c>
      <c r="F5" s="90" t="e">
        <f>Data_category!F7/Data_yearly_stats!F$73</f>
        <v>#DIV/0!</v>
      </c>
      <c r="G5" s="90" t="e">
        <f>Data_category!G7/Data_yearly_stats!G$73</f>
        <v>#DIV/0!</v>
      </c>
      <c r="H5" s="90" t="e">
        <f>Data_category!H7/Data_yearly_stats!H$73</f>
        <v>#DIV/0!</v>
      </c>
      <c r="I5" s="90" t="e">
        <f>Data_category!I7/Data_yearly_stats!I$73</f>
        <v>#DIV/0!</v>
      </c>
      <c r="J5" s="90" t="e">
        <f>Data_category!J7/Data_yearly_stats!J$73</f>
        <v>#DIV/0!</v>
      </c>
      <c r="K5" s="90" t="e">
        <f>Data_category!K7/Data_yearly_stats!K$73</f>
        <v>#DIV/0!</v>
      </c>
      <c r="L5" s="60"/>
      <c r="M5" s="60"/>
    </row>
    <row r="6" spans="1:13" x14ac:dyDescent="0.2">
      <c r="A6" s="66" t="s">
        <v>111</v>
      </c>
      <c r="B6" s="90" t="e">
        <f>Data_category!B8/Data_yearly_stats!B$73</f>
        <v>#DIV/0!</v>
      </c>
      <c r="C6" s="90" t="e">
        <f>Data_category!C8/Data_yearly_stats!C$73</f>
        <v>#DIV/0!</v>
      </c>
      <c r="D6" s="90" t="e">
        <f>Data_category!D8/Data_yearly_stats!D$73</f>
        <v>#DIV/0!</v>
      </c>
      <c r="E6" s="90" t="e">
        <f>Data_category!E8/Data_yearly_stats!E$73</f>
        <v>#DIV/0!</v>
      </c>
      <c r="F6" s="90" t="e">
        <f>Data_category!F8/Data_yearly_stats!F$73</f>
        <v>#DIV/0!</v>
      </c>
      <c r="G6" s="90" t="e">
        <f>Data_category!G8/Data_yearly_stats!G$73</f>
        <v>#DIV/0!</v>
      </c>
      <c r="H6" s="90" t="e">
        <f>Data_category!H8/Data_yearly_stats!H$73</f>
        <v>#DIV/0!</v>
      </c>
      <c r="I6" s="90" t="e">
        <f>Data_category!I8/Data_yearly_stats!I$73</f>
        <v>#DIV/0!</v>
      </c>
      <c r="J6" s="90" t="e">
        <f>Data_category!J8/Data_yearly_stats!J$73</f>
        <v>#DIV/0!</v>
      </c>
      <c r="K6" s="90" t="e">
        <f>Data_category!K8/Data_yearly_stats!K$73</f>
        <v>#DIV/0!</v>
      </c>
      <c r="L6" s="60"/>
      <c r="M6" s="60"/>
    </row>
    <row r="7" spans="1:13" x14ac:dyDescent="0.2">
      <c r="A7" s="66" t="s">
        <v>112</v>
      </c>
      <c r="B7" s="90" t="e">
        <f>Data_category!B9/Data_yearly_stats!B$73</f>
        <v>#DIV/0!</v>
      </c>
      <c r="C7" s="90" t="e">
        <f>Data_category!C9/Data_yearly_stats!C$73</f>
        <v>#DIV/0!</v>
      </c>
      <c r="D7" s="90" t="e">
        <f>Data_category!D9/Data_yearly_stats!D$73</f>
        <v>#DIV/0!</v>
      </c>
      <c r="E7" s="90" t="e">
        <f>Data_category!E9/Data_yearly_stats!E$73</f>
        <v>#DIV/0!</v>
      </c>
      <c r="F7" s="90" t="e">
        <f>Data_category!F9/Data_yearly_stats!F$73</f>
        <v>#DIV/0!</v>
      </c>
      <c r="G7" s="90" t="e">
        <f>Data_category!G9/Data_yearly_stats!G$73</f>
        <v>#DIV/0!</v>
      </c>
      <c r="H7" s="90" t="e">
        <f>Data_category!H9/Data_yearly_stats!H$73</f>
        <v>#DIV/0!</v>
      </c>
      <c r="I7" s="90" t="e">
        <f>Data_category!I9/Data_yearly_stats!I$73</f>
        <v>#DIV/0!</v>
      </c>
      <c r="J7" s="90" t="e">
        <f>Data_category!J9/Data_yearly_stats!J$73</f>
        <v>#DIV/0!</v>
      </c>
      <c r="K7" s="90" t="e">
        <f>Data_category!K9/Data_yearly_stats!K$73</f>
        <v>#DIV/0!</v>
      </c>
      <c r="L7" s="60"/>
      <c r="M7" s="60"/>
    </row>
    <row r="8" spans="1:13" x14ac:dyDescent="0.2">
      <c r="A8" s="66" t="s">
        <v>113</v>
      </c>
      <c r="B8" s="90" t="e">
        <f>Data_category!B10/Data_yearly_stats!B$73</f>
        <v>#DIV/0!</v>
      </c>
      <c r="C8" s="90" t="e">
        <f>Data_category!C10/Data_yearly_stats!C$73</f>
        <v>#DIV/0!</v>
      </c>
      <c r="D8" s="90" t="e">
        <f>Data_category!D10/Data_yearly_stats!D$73</f>
        <v>#DIV/0!</v>
      </c>
      <c r="E8" s="90" t="e">
        <f>Data_category!E10/Data_yearly_stats!E$73</f>
        <v>#DIV/0!</v>
      </c>
      <c r="F8" s="90" t="e">
        <f>Data_category!F10/Data_yearly_stats!F$73</f>
        <v>#DIV/0!</v>
      </c>
      <c r="G8" s="90" t="e">
        <f>Data_category!G10/Data_yearly_stats!G$73</f>
        <v>#DIV/0!</v>
      </c>
      <c r="H8" s="90" t="e">
        <f>Data_category!H10/Data_yearly_stats!H$73</f>
        <v>#DIV/0!</v>
      </c>
      <c r="I8" s="90" t="e">
        <f>Data_category!I10/Data_yearly_stats!I$73</f>
        <v>#DIV/0!</v>
      </c>
      <c r="J8" s="90" t="e">
        <f>Data_category!J10/Data_yearly_stats!J$73</f>
        <v>#DIV/0!</v>
      </c>
      <c r="K8" s="90" t="e">
        <f>Data_category!K10/Data_yearly_stats!K$73</f>
        <v>#DIV/0!</v>
      </c>
      <c r="L8" s="60"/>
      <c r="M8" s="60"/>
    </row>
    <row r="9" spans="1:13" x14ac:dyDescent="0.2">
      <c r="A9" s="5" t="s">
        <v>240</v>
      </c>
      <c r="B9" s="90" t="e">
        <f>Data_category!B22/Data_yearly_stats!B$73</f>
        <v>#DIV/0!</v>
      </c>
      <c r="C9" s="90" t="e">
        <f>Data_category!C22/Data_yearly_stats!C$73</f>
        <v>#DIV/0!</v>
      </c>
      <c r="D9" s="90" t="e">
        <f>Data_category!D22/Data_yearly_stats!D$73</f>
        <v>#DIV/0!</v>
      </c>
      <c r="E9" s="90" t="e">
        <f>Data_category!E22/Data_yearly_stats!E$73</f>
        <v>#DIV/0!</v>
      </c>
      <c r="F9" s="90" t="e">
        <f>Data_category!F22/Data_yearly_stats!F$73</f>
        <v>#DIV/0!</v>
      </c>
      <c r="G9" s="90" t="e">
        <f>Data_category!G22/Data_yearly_stats!G$73</f>
        <v>#DIV/0!</v>
      </c>
      <c r="H9" s="90" t="e">
        <f>Data_category!H22/Data_yearly_stats!H$73</f>
        <v>#DIV/0!</v>
      </c>
      <c r="I9" s="90" t="e">
        <f>Data_category!I22/Data_yearly_stats!I$73</f>
        <v>#DIV/0!</v>
      </c>
      <c r="J9" s="90" t="e">
        <f>Data_category!J22/Data_yearly_stats!J$73</f>
        <v>#DIV/0!</v>
      </c>
      <c r="K9" s="90" t="e">
        <f>Data_category!K22/Data_yearly_stats!K$73</f>
        <v>#DIV/0!</v>
      </c>
      <c r="L9" s="60"/>
      <c r="M9" s="60"/>
    </row>
    <row r="10" spans="1:13" x14ac:dyDescent="0.2">
      <c r="A10" s="5" t="s">
        <v>241</v>
      </c>
      <c r="B10" s="90" t="e">
        <f>Data_category!B23/Data_yearly_stats!B$73</f>
        <v>#DIV/0!</v>
      </c>
      <c r="C10" s="90" t="e">
        <f>Data_category!C23/Data_yearly_stats!C$73</f>
        <v>#DIV/0!</v>
      </c>
      <c r="D10" s="90" t="e">
        <f>Data_category!D23/Data_yearly_stats!D$73</f>
        <v>#DIV/0!</v>
      </c>
      <c r="E10" s="90" t="e">
        <f>Data_category!E23/Data_yearly_stats!E$73</f>
        <v>#DIV/0!</v>
      </c>
      <c r="F10" s="90" t="e">
        <f>Data_category!F23/Data_yearly_stats!F$73</f>
        <v>#DIV/0!</v>
      </c>
      <c r="G10" s="90" t="e">
        <f>Data_category!G23/Data_yearly_stats!G$73</f>
        <v>#DIV/0!</v>
      </c>
      <c r="H10" s="90" t="e">
        <f>Data_category!H23/Data_yearly_stats!H$73</f>
        <v>#DIV/0!</v>
      </c>
      <c r="I10" s="90" t="e">
        <f>Data_category!I23/Data_yearly_stats!I$73</f>
        <v>#DIV/0!</v>
      </c>
      <c r="J10" s="90" t="e">
        <f>Data_category!J23/Data_yearly_stats!J$73</f>
        <v>#DIV/0!</v>
      </c>
      <c r="K10" s="90" t="e">
        <f>Data_category!K23/Data_yearly_stats!K$73</f>
        <v>#DIV/0!</v>
      </c>
      <c r="L10" s="60"/>
      <c r="M10" s="60"/>
    </row>
    <row r="11" spans="1:13" x14ac:dyDescent="0.2">
      <c r="A11" s="5" t="s">
        <v>242</v>
      </c>
      <c r="B11" s="90" t="e">
        <f>Data_category!B24/Data_yearly_stats!B$73</f>
        <v>#DIV/0!</v>
      </c>
      <c r="C11" s="90" t="e">
        <f>Data_category!C24/Data_yearly_stats!C$73</f>
        <v>#DIV/0!</v>
      </c>
      <c r="D11" s="90" t="e">
        <f>Data_category!D24/Data_yearly_stats!D$73</f>
        <v>#DIV/0!</v>
      </c>
      <c r="E11" s="90" t="e">
        <f>Data_category!E24/Data_yearly_stats!E$73</f>
        <v>#DIV/0!</v>
      </c>
      <c r="F11" s="90" t="e">
        <f>Data_category!F24/Data_yearly_stats!F$73</f>
        <v>#DIV/0!</v>
      </c>
      <c r="G11" s="90" t="e">
        <f>Data_category!G24/Data_yearly_stats!G$73</f>
        <v>#DIV/0!</v>
      </c>
      <c r="H11" s="90" t="e">
        <f>Data_category!H24/Data_yearly_stats!H$73</f>
        <v>#DIV/0!</v>
      </c>
      <c r="I11" s="90" t="e">
        <f>Data_category!I24/Data_yearly_stats!I$73</f>
        <v>#DIV/0!</v>
      </c>
      <c r="J11" s="90" t="e">
        <f>Data_category!J24/Data_yearly_stats!J$73</f>
        <v>#DIV/0!</v>
      </c>
      <c r="K11" s="90" t="e">
        <f>Data_category!K24/Data_yearly_stats!K$73</f>
        <v>#DIV/0!</v>
      </c>
      <c r="L11" s="60"/>
      <c r="M11" s="60"/>
    </row>
    <row r="12" spans="1:13" s="5" customFormat="1" x14ac:dyDescent="0.2"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</row>
    <row r="13" spans="1:13" s="5" customFormat="1" x14ac:dyDescent="0.2"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</row>
    <row r="14" spans="1:13" x14ac:dyDescent="0.2">
      <c r="A14" s="74" t="s">
        <v>62</v>
      </c>
      <c r="B14" s="60" t="s">
        <v>31</v>
      </c>
      <c r="C14" s="60" t="s">
        <v>32</v>
      </c>
      <c r="D14" s="60" t="s">
        <v>33</v>
      </c>
      <c r="E14" s="60" t="s">
        <v>34</v>
      </c>
      <c r="F14" s="60" t="s">
        <v>35</v>
      </c>
      <c r="G14" s="60" t="s">
        <v>36</v>
      </c>
      <c r="H14" s="60" t="s">
        <v>37</v>
      </c>
      <c r="I14" s="59" t="s">
        <v>71</v>
      </c>
      <c r="J14" s="59" t="s">
        <v>223</v>
      </c>
      <c r="K14" s="59" t="s">
        <v>222</v>
      </c>
      <c r="L14" s="60"/>
      <c r="M14" s="60"/>
    </row>
    <row r="15" spans="1:13" x14ac:dyDescent="0.2">
      <c r="A15" s="66" t="s">
        <v>109</v>
      </c>
      <c r="B15" s="90" t="e">
        <f>Data_category!B30/Data_yearly_stats!B$73</f>
        <v>#DIV/0!</v>
      </c>
      <c r="C15" s="90" t="e">
        <f>Data_category!C30/Data_yearly_stats!C$73</f>
        <v>#DIV/0!</v>
      </c>
      <c r="D15" s="90" t="e">
        <f>Data_category!D30/Data_yearly_stats!D$73</f>
        <v>#DIV/0!</v>
      </c>
      <c r="E15" s="90" t="e">
        <f>Data_category!E30/Data_yearly_stats!E$73</f>
        <v>#DIV/0!</v>
      </c>
      <c r="F15" s="90" t="e">
        <f>Data_category!F30/Data_yearly_stats!F$73</f>
        <v>#DIV/0!</v>
      </c>
      <c r="G15" s="90" t="e">
        <f>Data_category!G30/Data_yearly_stats!G$73</f>
        <v>#DIV/0!</v>
      </c>
      <c r="H15" s="90" t="e">
        <f>Data_category!H30/Data_yearly_stats!H$73</f>
        <v>#DIV/0!</v>
      </c>
      <c r="I15" s="90" t="e">
        <f>Data_category!I30/Data_yearly_stats!I$73</f>
        <v>#DIV/0!</v>
      </c>
      <c r="J15" s="90" t="e">
        <f>Data_category!J30/Data_yearly_stats!J$73</f>
        <v>#DIV/0!</v>
      </c>
      <c r="K15" s="90" t="e">
        <f>Data_category!K30/Data_yearly_stats!K$73</f>
        <v>#DIV/0!</v>
      </c>
      <c r="L15" s="60"/>
      <c r="M15" s="60"/>
    </row>
    <row r="16" spans="1:13" s="5" customFormat="1" x14ac:dyDescent="0.2">
      <c r="A16" s="66" t="s">
        <v>110</v>
      </c>
      <c r="B16" s="90" t="e">
        <f>Data_category!B31/Data_yearly_stats!B$73</f>
        <v>#DIV/0!</v>
      </c>
      <c r="C16" s="90" t="e">
        <f>Data_category!C31/Data_yearly_stats!C$73</f>
        <v>#DIV/0!</v>
      </c>
      <c r="D16" s="90" t="e">
        <f>Data_category!D31/Data_yearly_stats!D$73</f>
        <v>#DIV/0!</v>
      </c>
      <c r="E16" s="90" t="e">
        <f>Data_category!E31/Data_yearly_stats!E$73</f>
        <v>#DIV/0!</v>
      </c>
      <c r="F16" s="90" t="e">
        <f>Data_category!F31/Data_yearly_stats!F$73</f>
        <v>#DIV/0!</v>
      </c>
      <c r="G16" s="90" t="e">
        <f>Data_category!G31/Data_yearly_stats!G$73</f>
        <v>#DIV/0!</v>
      </c>
      <c r="H16" s="90" t="e">
        <f>Data_category!H31/Data_yearly_stats!H$73</f>
        <v>#DIV/0!</v>
      </c>
      <c r="I16" s="90" t="e">
        <f>Data_category!I31/Data_yearly_stats!I$73</f>
        <v>#DIV/0!</v>
      </c>
      <c r="J16" s="90" t="e">
        <f>Data_category!J31/Data_yearly_stats!J$73</f>
        <v>#DIV/0!</v>
      </c>
      <c r="K16" s="90" t="e">
        <f>Data_category!K31/Data_yearly_stats!K$73</f>
        <v>#DIV/0!</v>
      </c>
      <c r="L16" s="60"/>
      <c r="M16" s="60"/>
    </row>
    <row r="17" spans="1:13" s="5" customFormat="1" x14ac:dyDescent="0.2">
      <c r="A17" s="66" t="s">
        <v>111</v>
      </c>
      <c r="B17" s="90" t="e">
        <f>Data_category!B32/Data_yearly_stats!B$73</f>
        <v>#DIV/0!</v>
      </c>
      <c r="C17" s="90" t="e">
        <f>Data_category!C32/Data_yearly_stats!C$73</f>
        <v>#DIV/0!</v>
      </c>
      <c r="D17" s="90" t="e">
        <f>Data_category!D32/Data_yearly_stats!D$73</f>
        <v>#DIV/0!</v>
      </c>
      <c r="E17" s="90" t="e">
        <f>Data_category!E32/Data_yearly_stats!E$73</f>
        <v>#DIV/0!</v>
      </c>
      <c r="F17" s="90" t="e">
        <f>Data_category!F32/Data_yearly_stats!F$73</f>
        <v>#DIV/0!</v>
      </c>
      <c r="G17" s="90" t="e">
        <f>Data_category!G32/Data_yearly_stats!G$73</f>
        <v>#DIV/0!</v>
      </c>
      <c r="H17" s="90" t="e">
        <f>Data_category!H32/Data_yearly_stats!H$73</f>
        <v>#DIV/0!</v>
      </c>
      <c r="I17" s="90" t="e">
        <f>Data_category!I32/Data_yearly_stats!I$73</f>
        <v>#DIV/0!</v>
      </c>
      <c r="J17" s="90" t="e">
        <f>Data_category!J32/Data_yearly_stats!J$73</f>
        <v>#DIV/0!</v>
      </c>
      <c r="K17" s="90" t="e">
        <f>Data_category!K32/Data_yearly_stats!K$73</f>
        <v>#DIV/0!</v>
      </c>
      <c r="L17" s="60"/>
      <c r="M17" s="60"/>
    </row>
    <row r="18" spans="1:13" x14ac:dyDescent="0.2">
      <c r="A18" s="66" t="s">
        <v>112</v>
      </c>
      <c r="B18" s="90" t="e">
        <f>Data_category!B33/Data_yearly_stats!B$73</f>
        <v>#DIV/0!</v>
      </c>
      <c r="C18" s="90" t="e">
        <f>Data_category!C33/Data_yearly_stats!C$73</f>
        <v>#DIV/0!</v>
      </c>
      <c r="D18" s="90" t="e">
        <f>Data_category!D33/Data_yearly_stats!D$73</f>
        <v>#DIV/0!</v>
      </c>
      <c r="E18" s="90" t="e">
        <f>Data_category!E33/Data_yearly_stats!E$73</f>
        <v>#DIV/0!</v>
      </c>
      <c r="F18" s="90" t="e">
        <f>Data_category!F33/Data_yearly_stats!F$73</f>
        <v>#DIV/0!</v>
      </c>
      <c r="G18" s="90" t="e">
        <f>Data_category!G33/Data_yearly_stats!G$73</f>
        <v>#DIV/0!</v>
      </c>
      <c r="H18" s="90" t="e">
        <f>Data_category!H33/Data_yearly_stats!H$73</f>
        <v>#DIV/0!</v>
      </c>
      <c r="I18" s="90" t="e">
        <f>Data_category!I33/Data_yearly_stats!I$73</f>
        <v>#DIV/0!</v>
      </c>
      <c r="J18" s="90" t="e">
        <f>Data_category!J33/Data_yearly_stats!J$73</f>
        <v>#DIV/0!</v>
      </c>
      <c r="K18" s="90" t="e">
        <f>Data_category!K33/Data_yearly_stats!K$73</f>
        <v>#DIV/0!</v>
      </c>
      <c r="L18" s="60"/>
      <c r="M18" s="60"/>
    </row>
    <row r="19" spans="1:13" x14ac:dyDescent="0.2">
      <c r="A19" s="66" t="s">
        <v>113</v>
      </c>
      <c r="B19" s="90" t="e">
        <f>Data_category!B34/Data_yearly_stats!B$73</f>
        <v>#DIV/0!</v>
      </c>
      <c r="C19" s="90" t="e">
        <f>Data_category!C34/Data_yearly_stats!C$73</f>
        <v>#DIV/0!</v>
      </c>
      <c r="D19" s="90" t="e">
        <f>Data_category!D34/Data_yearly_stats!D$73</f>
        <v>#DIV/0!</v>
      </c>
      <c r="E19" s="90" t="e">
        <f>Data_category!E34/Data_yearly_stats!E$73</f>
        <v>#DIV/0!</v>
      </c>
      <c r="F19" s="90" t="e">
        <f>Data_category!F34/Data_yearly_stats!F$73</f>
        <v>#DIV/0!</v>
      </c>
      <c r="G19" s="90" t="e">
        <f>Data_category!G34/Data_yearly_stats!G$73</f>
        <v>#DIV/0!</v>
      </c>
      <c r="H19" s="90" t="e">
        <f>Data_category!H34/Data_yearly_stats!H$73</f>
        <v>#DIV/0!</v>
      </c>
      <c r="I19" s="90" t="e">
        <f>Data_category!I34/Data_yearly_stats!I$73</f>
        <v>#DIV/0!</v>
      </c>
      <c r="J19" s="90" t="e">
        <f>Data_category!J34/Data_yearly_stats!J$73</f>
        <v>#DIV/0!</v>
      </c>
      <c r="K19" s="90" t="e">
        <f>Data_category!K34/Data_yearly_stats!K$73</f>
        <v>#DIV/0!</v>
      </c>
      <c r="L19" s="60"/>
      <c r="M19" s="60"/>
    </row>
    <row r="20" spans="1:13" x14ac:dyDescent="0.2">
      <c r="A20" s="5" t="s">
        <v>240</v>
      </c>
      <c r="B20" s="90" t="e">
        <f>Data_category!B46/Data_yearly_stats!B$73</f>
        <v>#DIV/0!</v>
      </c>
      <c r="C20" s="90" t="e">
        <f>Data_category!C46/Data_yearly_stats!C$73</f>
        <v>#DIV/0!</v>
      </c>
      <c r="D20" s="90" t="e">
        <f>Data_category!D46/Data_yearly_stats!D$73</f>
        <v>#DIV/0!</v>
      </c>
      <c r="E20" s="90" t="e">
        <f>Data_category!E46/Data_yearly_stats!E$73</f>
        <v>#DIV/0!</v>
      </c>
      <c r="F20" s="90" t="e">
        <f>Data_category!F46/Data_yearly_stats!F$73</f>
        <v>#DIV/0!</v>
      </c>
      <c r="G20" s="90" t="e">
        <f>Data_category!G46/Data_yearly_stats!G$73</f>
        <v>#DIV/0!</v>
      </c>
      <c r="H20" s="90" t="e">
        <f>Data_category!H46/Data_yearly_stats!H$73</f>
        <v>#DIV/0!</v>
      </c>
      <c r="I20" s="90" t="e">
        <f>Data_category!I46/Data_yearly_stats!I$73</f>
        <v>#DIV/0!</v>
      </c>
      <c r="J20" s="90" t="e">
        <f>Data_category!J46/Data_yearly_stats!J$73</f>
        <v>#DIV/0!</v>
      </c>
      <c r="K20" s="90" t="e">
        <f>Data_category!K46/Data_yearly_stats!K$73</f>
        <v>#DIV/0!</v>
      </c>
      <c r="L20" s="60"/>
      <c r="M20" s="60"/>
    </row>
    <row r="21" spans="1:13" x14ac:dyDescent="0.2">
      <c r="A21" s="5" t="s">
        <v>241</v>
      </c>
      <c r="B21" s="90" t="e">
        <f>Data_category!B47/Data_yearly_stats!B$73</f>
        <v>#DIV/0!</v>
      </c>
      <c r="C21" s="90" t="e">
        <f>Data_category!C47/Data_yearly_stats!C$73</f>
        <v>#DIV/0!</v>
      </c>
      <c r="D21" s="90" t="e">
        <f>Data_category!D47/Data_yearly_stats!D$73</f>
        <v>#DIV/0!</v>
      </c>
      <c r="E21" s="90" t="e">
        <f>Data_category!E47/Data_yearly_stats!E$73</f>
        <v>#DIV/0!</v>
      </c>
      <c r="F21" s="90" t="e">
        <f>Data_category!F47/Data_yearly_stats!F$73</f>
        <v>#DIV/0!</v>
      </c>
      <c r="G21" s="90" t="e">
        <f>Data_category!G47/Data_yearly_stats!G$73</f>
        <v>#DIV/0!</v>
      </c>
      <c r="H21" s="90" t="e">
        <f>Data_category!H47/Data_yearly_stats!H$73</f>
        <v>#DIV/0!</v>
      </c>
      <c r="I21" s="90" t="e">
        <f>Data_category!I47/Data_yearly_stats!I$73</f>
        <v>#DIV/0!</v>
      </c>
      <c r="J21" s="90" t="e">
        <f>Data_category!J47/Data_yearly_stats!J$73</f>
        <v>#DIV/0!</v>
      </c>
      <c r="K21" s="90" t="e">
        <f>Data_category!K47/Data_yearly_stats!K$73</f>
        <v>#DIV/0!</v>
      </c>
      <c r="L21" s="60"/>
      <c r="M21" s="60"/>
    </row>
    <row r="22" spans="1:13" x14ac:dyDescent="0.2">
      <c r="A22" s="5" t="s">
        <v>242</v>
      </c>
      <c r="B22" s="90" t="e">
        <f>Data_category!B48/Data_yearly_stats!B$73</f>
        <v>#DIV/0!</v>
      </c>
      <c r="C22" s="90" t="e">
        <f>Data_category!C48/Data_yearly_stats!C$73</f>
        <v>#DIV/0!</v>
      </c>
      <c r="D22" s="90" t="e">
        <f>Data_category!D48/Data_yearly_stats!D$73</f>
        <v>#DIV/0!</v>
      </c>
      <c r="E22" s="90" t="e">
        <f>Data_category!E48/Data_yearly_stats!E$73</f>
        <v>#DIV/0!</v>
      </c>
      <c r="F22" s="90" t="e">
        <f>Data_category!F48/Data_yearly_stats!F$73</f>
        <v>#DIV/0!</v>
      </c>
      <c r="G22" s="90" t="e">
        <f>Data_category!G48/Data_yearly_stats!G$73</f>
        <v>#DIV/0!</v>
      </c>
      <c r="H22" s="90" t="e">
        <f>Data_category!H48/Data_yearly_stats!H$73</f>
        <v>#DIV/0!</v>
      </c>
      <c r="I22" s="90" t="e">
        <f>Data_category!I48/Data_yearly_stats!I$73</f>
        <v>#DIV/0!</v>
      </c>
      <c r="J22" s="90" t="e">
        <f>Data_category!J48/Data_yearly_stats!J$73</f>
        <v>#DIV/0!</v>
      </c>
      <c r="K22" s="90" t="e">
        <f>Data_category!K48/Data_yearly_stats!K$73</f>
        <v>#DIV/0!</v>
      </c>
      <c r="L22" s="60"/>
      <c r="M22" s="60"/>
    </row>
    <row r="23" spans="1:13" x14ac:dyDescent="0.2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</row>
    <row r="24" spans="1:13" s="5" customFormat="1" x14ac:dyDescent="0.2"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</row>
    <row r="25" spans="1:13" x14ac:dyDescent="0.2">
      <c r="A25" s="74" t="s">
        <v>60</v>
      </c>
      <c r="B25" s="60" t="s">
        <v>31</v>
      </c>
      <c r="C25" s="60" t="s">
        <v>32</v>
      </c>
      <c r="D25" s="60" t="s">
        <v>33</v>
      </c>
      <c r="E25" s="60" t="s">
        <v>34</v>
      </c>
      <c r="F25" s="60" t="s">
        <v>35</v>
      </c>
      <c r="G25" s="60" t="s">
        <v>36</v>
      </c>
      <c r="H25" s="60" t="s">
        <v>37</v>
      </c>
      <c r="I25" s="59" t="s">
        <v>71</v>
      </c>
      <c r="J25" s="59" t="s">
        <v>223</v>
      </c>
      <c r="K25" s="59" t="s">
        <v>222</v>
      </c>
      <c r="L25" s="60"/>
      <c r="M25" s="60"/>
    </row>
    <row r="26" spans="1:13" x14ac:dyDescent="0.2">
      <c r="A26" s="66" t="s">
        <v>109</v>
      </c>
      <c r="B26" s="90" t="e">
        <f>Data_category!B54/Data_yearly_stats!B$73</f>
        <v>#DIV/0!</v>
      </c>
      <c r="C26" s="90" t="e">
        <f>Data_category!C54/Data_yearly_stats!C$73</f>
        <v>#DIV/0!</v>
      </c>
      <c r="D26" s="90" t="e">
        <f>Data_category!D54/Data_yearly_stats!D$73</f>
        <v>#DIV/0!</v>
      </c>
      <c r="E26" s="90" t="e">
        <f>Data_category!E54/Data_yearly_stats!E$73</f>
        <v>#DIV/0!</v>
      </c>
      <c r="F26" s="90" t="e">
        <f>Data_category!F54/Data_yearly_stats!F$73</f>
        <v>#DIV/0!</v>
      </c>
      <c r="G26" s="90" t="e">
        <f>Data_category!G54/Data_yearly_stats!G$73</f>
        <v>#DIV/0!</v>
      </c>
      <c r="H26" s="90" t="e">
        <f>Data_category!H54/Data_yearly_stats!H$73</f>
        <v>#DIV/0!</v>
      </c>
      <c r="I26" s="90" t="e">
        <f>Data_category!I54/Data_yearly_stats!I$73</f>
        <v>#DIV/0!</v>
      </c>
      <c r="J26" s="90" t="e">
        <f>Data_category!J54/Data_yearly_stats!J$73</f>
        <v>#DIV/0!</v>
      </c>
      <c r="K26" s="90" t="e">
        <f>Data_category!K54/Data_yearly_stats!K$73</f>
        <v>#DIV/0!</v>
      </c>
      <c r="L26" s="60"/>
      <c r="M26" s="60"/>
    </row>
    <row r="27" spans="1:13" x14ac:dyDescent="0.2">
      <c r="A27" s="66" t="s">
        <v>110</v>
      </c>
      <c r="B27" s="90" t="e">
        <f>Data_category!B55/Data_yearly_stats!B$73</f>
        <v>#DIV/0!</v>
      </c>
      <c r="C27" s="90" t="e">
        <f>Data_category!C55/Data_yearly_stats!C$73</f>
        <v>#DIV/0!</v>
      </c>
      <c r="D27" s="90" t="e">
        <f>Data_category!D55/Data_yearly_stats!D$73</f>
        <v>#DIV/0!</v>
      </c>
      <c r="E27" s="90" t="e">
        <f>Data_category!E55/Data_yearly_stats!E$73</f>
        <v>#DIV/0!</v>
      </c>
      <c r="F27" s="90" t="e">
        <f>Data_category!F55/Data_yearly_stats!F$73</f>
        <v>#DIV/0!</v>
      </c>
      <c r="G27" s="90" t="e">
        <f>Data_category!G55/Data_yearly_stats!G$73</f>
        <v>#DIV/0!</v>
      </c>
      <c r="H27" s="90" t="e">
        <f>Data_category!H55/Data_yearly_stats!H$73</f>
        <v>#DIV/0!</v>
      </c>
      <c r="I27" s="90" t="e">
        <f>Data_category!I55/Data_yearly_stats!I$73</f>
        <v>#DIV/0!</v>
      </c>
      <c r="J27" s="90" t="e">
        <f>Data_category!J55/Data_yearly_stats!J$73</f>
        <v>#DIV/0!</v>
      </c>
      <c r="K27" s="90" t="e">
        <f>Data_category!K55/Data_yearly_stats!K$73</f>
        <v>#DIV/0!</v>
      </c>
      <c r="L27" s="60"/>
      <c r="M27" s="60"/>
    </row>
    <row r="28" spans="1:13" x14ac:dyDescent="0.2">
      <c r="A28" s="66" t="s">
        <v>111</v>
      </c>
      <c r="B28" s="90" t="e">
        <f>Data_category!B56/Data_yearly_stats!B$73</f>
        <v>#DIV/0!</v>
      </c>
      <c r="C28" s="90" t="e">
        <f>Data_category!C56/Data_yearly_stats!C$73</f>
        <v>#DIV/0!</v>
      </c>
      <c r="D28" s="90" t="e">
        <f>Data_category!D56/Data_yearly_stats!D$73</f>
        <v>#DIV/0!</v>
      </c>
      <c r="E28" s="90" t="e">
        <f>Data_category!E56/Data_yearly_stats!E$73</f>
        <v>#DIV/0!</v>
      </c>
      <c r="F28" s="90" t="e">
        <f>Data_category!F56/Data_yearly_stats!F$73</f>
        <v>#DIV/0!</v>
      </c>
      <c r="G28" s="90" t="e">
        <f>Data_category!G56/Data_yearly_stats!G$73</f>
        <v>#DIV/0!</v>
      </c>
      <c r="H28" s="90" t="e">
        <f>Data_category!H56/Data_yearly_stats!H$73</f>
        <v>#DIV/0!</v>
      </c>
      <c r="I28" s="90" t="e">
        <f>Data_category!I56/Data_yearly_stats!I$73</f>
        <v>#DIV/0!</v>
      </c>
      <c r="J28" s="90" t="e">
        <f>Data_category!J56/Data_yearly_stats!J$73</f>
        <v>#DIV/0!</v>
      </c>
      <c r="K28" s="90" t="e">
        <f>Data_category!K56/Data_yearly_stats!K$73</f>
        <v>#DIV/0!</v>
      </c>
      <c r="L28" s="60"/>
      <c r="M28" s="60"/>
    </row>
    <row r="29" spans="1:13" x14ac:dyDescent="0.2">
      <c r="A29" s="66" t="s">
        <v>112</v>
      </c>
      <c r="B29" s="90" t="e">
        <f>Data_category!B57/Data_yearly_stats!B$73</f>
        <v>#DIV/0!</v>
      </c>
      <c r="C29" s="90" t="e">
        <f>Data_category!C57/Data_yearly_stats!C$73</f>
        <v>#DIV/0!</v>
      </c>
      <c r="D29" s="90" t="e">
        <f>Data_category!D57/Data_yearly_stats!D$73</f>
        <v>#DIV/0!</v>
      </c>
      <c r="E29" s="90" t="e">
        <f>Data_category!E57/Data_yearly_stats!E$73</f>
        <v>#DIV/0!</v>
      </c>
      <c r="F29" s="90" t="e">
        <f>Data_category!F57/Data_yearly_stats!F$73</f>
        <v>#DIV/0!</v>
      </c>
      <c r="G29" s="90" t="e">
        <f>Data_category!G57/Data_yearly_stats!G$73</f>
        <v>#DIV/0!</v>
      </c>
      <c r="H29" s="90" t="e">
        <f>Data_category!H57/Data_yearly_stats!H$73</f>
        <v>#DIV/0!</v>
      </c>
      <c r="I29" s="90" t="e">
        <f>Data_category!I57/Data_yearly_stats!I$73</f>
        <v>#DIV/0!</v>
      </c>
      <c r="J29" s="90" t="e">
        <f>Data_category!J57/Data_yearly_stats!J$73</f>
        <v>#DIV/0!</v>
      </c>
      <c r="K29" s="90" t="e">
        <f>Data_category!K57/Data_yearly_stats!K$73</f>
        <v>#DIV/0!</v>
      </c>
      <c r="L29" s="60"/>
      <c r="M29" s="60"/>
    </row>
    <row r="30" spans="1:13" x14ac:dyDescent="0.2">
      <c r="A30" s="66" t="s">
        <v>113</v>
      </c>
      <c r="B30" s="90" t="e">
        <f>Data_category!B58/Data_yearly_stats!B$73</f>
        <v>#DIV/0!</v>
      </c>
      <c r="C30" s="90" t="e">
        <f>Data_category!C58/Data_yearly_stats!C$73</f>
        <v>#DIV/0!</v>
      </c>
      <c r="D30" s="90" t="e">
        <f>Data_category!D58/Data_yearly_stats!D$73</f>
        <v>#DIV/0!</v>
      </c>
      <c r="E30" s="90" t="e">
        <f>Data_category!E58/Data_yearly_stats!E$73</f>
        <v>#DIV/0!</v>
      </c>
      <c r="F30" s="90" t="e">
        <f>Data_category!F58/Data_yearly_stats!F$73</f>
        <v>#DIV/0!</v>
      </c>
      <c r="G30" s="90" t="e">
        <f>Data_category!G58/Data_yearly_stats!G$73</f>
        <v>#DIV/0!</v>
      </c>
      <c r="H30" s="90" t="e">
        <f>Data_category!H58/Data_yearly_stats!H$73</f>
        <v>#DIV/0!</v>
      </c>
      <c r="I30" s="90" t="e">
        <f>Data_category!I58/Data_yearly_stats!I$73</f>
        <v>#DIV/0!</v>
      </c>
      <c r="J30" s="90" t="e">
        <f>Data_category!J58/Data_yearly_stats!J$73</f>
        <v>#DIV/0!</v>
      </c>
      <c r="K30" s="90" t="e">
        <f>Data_category!K58/Data_yearly_stats!K$73</f>
        <v>#DIV/0!</v>
      </c>
      <c r="L30" s="60"/>
      <c r="M30" s="60"/>
    </row>
    <row r="31" spans="1:13" x14ac:dyDescent="0.2">
      <c r="A31" s="5" t="s">
        <v>240</v>
      </c>
      <c r="B31" s="90" t="e">
        <f>Data_category!B70/Data_yearly_stats!B$73</f>
        <v>#DIV/0!</v>
      </c>
      <c r="C31" s="90" t="e">
        <f>Data_category!C70/Data_yearly_stats!C$73</f>
        <v>#DIV/0!</v>
      </c>
      <c r="D31" s="90" t="e">
        <f>Data_category!D70/Data_yearly_stats!D$73</f>
        <v>#DIV/0!</v>
      </c>
      <c r="E31" s="90" t="e">
        <f>Data_category!E70/Data_yearly_stats!E$73</f>
        <v>#DIV/0!</v>
      </c>
      <c r="F31" s="90" t="e">
        <f>Data_category!F70/Data_yearly_stats!F$73</f>
        <v>#DIV/0!</v>
      </c>
      <c r="G31" s="90" t="e">
        <f>Data_category!G70/Data_yearly_stats!G$73</f>
        <v>#DIV/0!</v>
      </c>
      <c r="H31" s="90" t="e">
        <f>Data_category!H70/Data_yearly_stats!H$73</f>
        <v>#DIV/0!</v>
      </c>
      <c r="I31" s="90" t="e">
        <f>Data_category!I70/Data_yearly_stats!I$73</f>
        <v>#DIV/0!</v>
      </c>
      <c r="J31" s="90" t="e">
        <f>Data_category!J70/Data_yearly_stats!J$73</f>
        <v>#DIV/0!</v>
      </c>
      <c r="K31" s="90" t="e">
        <f>Data_category!K70/Data_yearly_stats!K$73</f>
        <v>#DIV/0!</v>
      </c>
      <c r="L31" s="60"/>
      <c r="M31" s="60"/>
    </row>
    <row r="32" spans="1:13" x14ac:dyDescent="0.2">
      <c r="A32" s="5" t="s">
        <v>241</v>
      </c>
      <c r="B32" s="90" t="e">
        <f>Data_category!B71/Data_yearly_stats!B$73</f>
        <v>#DIV/0!</v>
      </c>
      <c r="C32" s="90" t="e">
        <f>Data_category!C71/Data_yearly_stats!C$73</f>
        <v>#DIV/0!</v>
      </c>
      <c r="D32" s="90" t="e">
        <f>Data_category!D71/Data_yearly_stats!D$73</f>
        <v>#DIV/0!</v>
      </c>
      <c r="E32" s="90" t="e">
        <f>Data_category!E71/Data_yearly_stats!E$73</f>
        <v>#DIV/0!</v>
      </c>
      <c r="F32" s="90" t="e">
        <f>Data_category!F71/Data_yearly_stats!F$73</f>
        <v>#DIV/0!</v>
      </c>
      <c r="G32" s="90" t="e">
        <f>Data_category!G71/Data_yearly_stats!G$73</f>
        <v>#DIV/0!</v>
      </c>
      <c r="H32" s="90" t="e">
        <f>Data_category!H71/Data_yearly_stats!H$73</f>
        <v>#DIV/0!</v>
      </c>
      <c r="I32" s="90" t="e">
        <f>Data_category!I71/Data_yearly_stats!I$73</f>
        <v>#DIV/0!</v>
      </c>
      <c r="J32" s="90" t="e">
        <f>Data_category!J71/Data_yearly_stats!J$73</f>
        <v>#DIV/0!</v>
      </c>
      <c r="K32" s="90" t="e">
        <f>Data_category!K71/Data_yearly_stats!K$73</f>
        <v>#DIV/0!</v>
      </c>
      <c r="L32" s="60"/>
      <c r="M32" s="60"/>
    </row>
    <row r="33" spans="1:13" s="5" customFormat="1" x14ac:dyDescent="0.2">
      <c r="A33" s="5" t="s">
        <v>242</v>
      </c>
      <c r="B33" s="90" t="e">
        <f>Data_category!B72/Data_yearly_stats!B$73</f>
        <v>#DIV/0!</v>
      </c>
      <c r="C33" s="90" t="e">
        <f>Data_category!C72/Data_yearly_stats!C$73</f>
        <v>#DIV/0!</v>
      </c>
      <c r="D33" s="90" t="e">
        <f>Data_category!D72/Data_yearly_stats!D$73</f>
        <v>#DIV/0!</v>
      </c>
      <c r="E33" s="90" t="e">
        <f>Data_category!E72/Data_yearly_stats!E$73</f>
        <v>#DIV/0!</v>
      </c>
      <c r="F33" s="90" t="e">
        <f>Data_category!F72/Data_yearly_stats!F$73</f>
        <v>#DIV/0!</v>
      </c>
      <c r="G33" s="90" t="e">
        <f>Data_category!G72/Data_yearly_stats!G$73</f>
        <v>#DIV/0!</v>
      </c>
      <c r="H33" s="90" t="e">
        <f>Data_category!H72/Data_yearly_stats!H$73</f>
        <v>#DIV/0!</v>
      </c>
      <c r="I33" s="90" t="e">
        <f>Data_category!I72/Data_yearly_stats!I$73</f>
        <v>#DIV/0!</v>
      </c>
      <c r="J33" s="90" t="e">
        <f>Data_category!J72/Data_yearly_stats!J$73</f>
        <v>#DIV/0!</v>
      </c>
      <c r="K33" s="90" t="e">
        <f>Data_category!K72/Data_yearly_stats!K$73</f>
        <v>#DIV/0!</v>
      </c>
      <c r="L33" s="60"/>
      <c r="M33" s="60"/>
    </row>
    <row r="34" spans="1:13" s="5" customFormat="1" x14ac:dyDescent="0.2"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</row>
    <row r="35" spans="1:13" x14ac:dyDescent="0.2"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tabSelected="1" zoomScaleNormal="100" workbookViewId="0"/>
  </sheetViews>
  <sheetFormatPr baseColWidth="10" defaultColWidth="9.42578125" defaultRowHeight="12.75" x14ac:dyDescent="0.2"/>
  <cols>
    <col min="1" max="1" width="10.7109375" customWidth="1"/>
    <col min="2" max="9" width="8.7109375" customWidth="1"/>
    <col min="10" max="11" width="9.140625" customWidth="1"/>
  </cols>
  <sheetData>
    <row r="1" spans="1:11" ht="15.75" customHeight="1" x14ac:dyDescent="0.25">
      <c r="A1" s="17">
        <f>Data_count!B3</f>
        <v>0</v>
      </c>
      <c r="J1" s="18"/>
      <c r="K1" s="19"/>
    </row>
    <row r="2" spans="1:11" ht="19.5" customHeight="1" x14ac:dyDescent="0.25">
      <c r="A2" s="20">
        <f>Data_count!B4</f>
        <v>0</v>
      </c>
      <c r="G2" s="21">
        <f>Data_count!B5</f>
        <v>0</v>
      </c>
      <c r="J2" s="18"/>
      <c r="K2" s="19">
        <f>Data_count!B6</f>
        <v>0</v>
      </c>
    </row>
    <row r="3" spans="1:11" ht="18.75" customHeight="1" x14ac:dyDescent="0.25">
      <c r="A3" s="20">
        <f>Data_count!B10</f>
        <v>0</v>
      </c>
      <c r="G3" s="21"/>
      <c r="J3" s="18"/>
      <c r="K3" s="22">
        <f>Data_count!B7</f>
        <v>0</v>
      </c>
    </row>
    <row r="4" spans="1:11" ht="12.75" customHeight="1" x14ac:dyDescent="0.2">
      <c r="A4" s="20" t="s">
        <v>126</v>
      </c>
      <c r="B4" s="23">
        <f>Data_count!B13</f>
        <v>0</v>
      </c>
      <c r="J4" s="18"/>
      <c r="K4" s="22">
        <f>Data_count!B8</f>
        <v>0</v>
      </c>
    </row>
    <row r="5" spans="1:11" ht="12.75" customHeight="1" x14ac:dyDescent="0.2">
      <c r="A5" s="20" t="s">
        <v>127</v>
      </c>
      <c r="B5" s="23">
        <f>Data_count!B14</f>
        <v>0</v>
      </c>
      <c r="J5" s="18"/>
      <c r="K5" s="22">
        <f>Data_count!B9</f>
        <v>0</v>
      </c>
    </row>
    <row r="6" spans="1:11" ht="12.75" customHeight="1" x14ac:dyDescent="0.2">
      <c r="A6" s="20"/>
      <c r="C6" s="24"/>
      <c r="J6" s="18"/>
    </row>
    <row r="7" spans="1:11" ht="15.75" customHeight="1" x14ac:dyDescent="0.25">
      <c r="A7" s="20"/>
      <c r="C7" s="24"/>
      <c r="G7" s="25">
        <f>Data_count!B11</f>
        <v>0</v>
      </c>
      <c r="J7" s="18"/>
      <c r="K7" s="18"/>
    </row>
    <row r="8" spans="1:11" ht="13.5" customHeight="1" thickBot="1" x14ac:dyDescent="0.3">
      <c r="A8" s="20"/>
      <c r="C8" s="24"/>
      <c r="F8" s="25"/>
      <c r="G8" s="26"/>
      <c r="J8" s="18"/>
      <c r="K8" s="18"/>
    </row>
    <row r="9" spans="1:11" ht="12.75" customHeight="1" x14ac:dyDescent="0.2">
      <c r="A9" s="13"/>
      <c r="B9" s="13"/>
      <c r="C9" s="150" t="s">
        <v>128</v>
      </c>
      <c r="D9" s="150"/>
      <c r="E9" s="150"/>
      <c r="F9" s="151" t="s">
        <v>68</v>
      </c>
      <c r="G9" s="151"/>
      <c r="H9" s="152" t="s">
        <v>69</v>
      </c>
      <c r="I9" s="152"/>
      <c r="J9" s="153" t="s">
        <v>129</v>
      </c>
      <c r="K9" s="153"/>
    </row>
    <row r="10" spans="1:11" ht="13.5" customHeight="1" thickBot="1" x14ac:dyDescent="0.25">
      <c r="A10" s="13"/>
      <c r="B10" s="13"/>
      <c r="C10" s="93" t="s">
        <v>60</v>
      </c>
      <c r="D10" s="94" t="s">
        <v>61</v>
      </c>
      <c r="E10" s="94" t="s">
        <v>70</v>
      </c>
      <c r="F10" s="94" t="s">
        <v>61</v>
      </c>
      <c r="G10" s="94" t="s">
        <v>70</v>
      </c>
      <c r="H10" s="95" t="s">
        <v>61</v>
      </c>
      <c r="I10" s="94" t="s">
        <v>70</v>
      </c>
      <c r="J10" s="95" t="s">
        <v>61</v>
      </c>
      <c r="K10" s="96" t="s">
        <v>70</v>
      </c>
    </row>
    <row r="11" spans="1:11" ht="17.25" customHeight="1" x14ac:dyDescent="0.2">
      <c r="A11" s="14"/>
      <c r="B11" s="91" t="s">
        <v>71</v>
      </c>
      <c r="C11" s="27" t="e">
        <f>D11+E11</f>
        <v>#DIV/0!</v>
      </c>
      <c r="D11" s="28" t="e">
        <f t="shared" ref="D11:E13" si="0">F11+H11</f>
        <v>#DIV/0!</v>
      </c>
      <c r="E11" s="28" t="e">
        <f t="shared" si="0"/>
        <v>#DIV/0!</v>
      </c>
      <c r="F11" s="28" t="e">
        <f>Data_TJM!I4</f>
        <v>#DIV/0!</v>
      </c>
      <c r="G11" s="28" t="e">
        <f>Data_TJM!I15</f>
        <v>#DIV/0!</v>
      </c>
      <c r="H11" s="28" t="e">
        <f>Data_TJM!I11</f>
        <v>#DIV/0!</v>
      </c>
      <c r="I11" s="28" t="e">
        <f>Data_TJM!I22</f>
        <v>#DIV/0!</v>
      </c>
      <c r="J11" s="29" t="e">
        <f t="shared" ref="J11:K13" si="1">1/D11*H11</f>
        <v>#DIV/0!</v>
      </c>
      <c r="K11" s="30" t="e">
        <f t="shared" si="1"/>
        <v>#DIV/0!</v>
      </c>
    </row>
    <row r="12" spans="1:11" s="5" customFormat="1" ht="17.25" customHeight="1" x14ac:dyDescent="0.2">
      <c r="A12" s="154" t="s">
        <v>250</v>
      </c>
      <c r="B12" s="155"/>
      <c r="C12" s="99" t="e">
        <f>D12+E12</f>
        <v>#DIV/0!</v>
      </c>
      <c r="D12" s="97" t="e">
        <f t="shared" si="0"/>
        <v>#DIV/0!</v>
      </c>
      <c r="E12" s="97" t="e">
        <f t="shared" si="0"/>
        <v>#DIV/0!</v>
      </c>
      <c r="F12" s="97" t="e">
        <f>Data_TJM!J4</f>
        <v>#DIV/0!</v>
      </c>
      <c r="G12" s="97" t="e">
        <f>Data_TJM!J15</f>
        <v>#DIV/0!</v>
      </c>
      <c r="H12" s="97" t="e">
        <f>Data_TJM!J11</f>
        <v>#DIV/0!</v>
      </c>
      <c r="I12" s="97" t="e">
        <f>Data_TJM!J22</f>
        <v>#DIV/0!</v>
      </c>
      <c r="J12" s="98" t="e">
        <f t="shared" si="1"/>
        <v>#DIV/0!</v>
      </c>
      <c r="K12" s="100" t="e">
        <f t="shared" si="1"/>
        <v>#DIV/0!</v>
      </c>
    </row>
    <row r="13" spans="1:11" ht="17.25" customHeight="1" thickBot="1" x14ac:dyDescent="0.25">
      <c r="A13" s="15"/>
      <c r="B13" s="92" t="s">
        <v>243</v>
      </c>
      <c r="C13" s="31" t="e">
        <f>D13+E13</f>
        <v>#DIV/0!</v>
      </c>
      <c r="D13" s="32" t="e">
        <f t="shared" si="0"/>
        <v>#DIV/0!</v>
      </c>
      <c r="E13" s="32" t="e">
        <f t="shared" si="0"/>
        <v>#DIV/0!</v>
      </c>
      <c r="F13" s="32" t="e">
        <f>Data_TJM!K4</f>
        <v>#DIV/0!</v>
      </c>
      <c r="G13" s="32" t="e">
        <f>Data_TJM!K15</f>
        <v>#DIV/0!</v>
      </c>
      <c r="H13" s="32" t="e">
        <f>Data_TJM!K22</f>
        <v>#DIV/0!</v>
      </c>
      <c r="I13" s="32" t="e">
        <f>Data_TJM!K22</f>
        <v>#DIV/0!</v>
      </c>
      <c r="J13" s="33" t="e">
        <f t="shared" si="1"/>
        <v>#DIV/0!</v>
      </c>
      <c r="K13" s="34" t="e">
        <f t="shared" si="1"/>
        <v>#DIV/0!</v>
      </c>
    </row>
    <row r="15" spans="1:11" ht="15.75" customHeight="1" x14ac:dyDescent="0.25">
      <c r="B15" s="156" t="s">
        <v>244</v>
      </c>
      <c r="C15" s="156"/>
      <c r="D15" s="156"/>
      <c r="E15" s="156"/>
      <c r="F15" s="156"/>
      <c r="G15" s="156"/>
      <c r="H15" s="156"/>
      <c r="I15" s="156"/>
      <c r="J15" s="156"/>
    </row>
    <row r="34" spans="1:11" ht="12" customHeight="1" x14ac:dyDescent="0.2"/>
    <row r="35" spans="1:11" ht="12" customHeight="1" x14ac:dyDescent="0.2"/>
    <row r="36" spans="1:11" ht="12" customHeight="1" x14ac:dyDescent="0.2">
      <c r="A36" s="145" t="s">
        <v>105</v>
      </c>
      <c r="B36" s="145"/>
      <c r="C36" s="145"/>
      <c r="D36" s="145"/>
      <c r="E36" s="145"/>
      <c r="F36" s="145"/>
      <c r="G36" s="145"/>
      <c r="H36" s="145"/>
      <c r="I36" s="145"/>
      <c r="J36" s="145"/>
      <c r="K36" s="35">
        <f>Data_yearly_stats!I2</f>
        <v>0</v>
      </c>
    </row>
    <row r="37" spans="1:11" ht="12" customHeight="1" x14ac:dyDescent="0.2">
      <c r="A37" s="145" t="s">
        <v>131</v>
      </c>
      <c r="B37" s="145"/>
      <c r="C37" s="145"/>
      <c r="D37" s="145"/>
      <c r="E37" s="145"/>
      <c r="F37" s="145"/>
      <c r="G37" s="145"/>
      <c r="H37" s="145"/>
      <c r="I37" s="145"/>
      <c r="J37" s="145"/>
      <c r="K37" s="36" t="e">
        <f>F11+G11</f>
        <v>#DIV/0!</v>
      </c>
    </row>
    <row r="38" spans="1:11" ht="12" customHeight="1" x14ac:dyDescent="0.2">
      <c r="A38" s="145" t="s">
        <v>132</v>
      </c>
      <c r="B38" s="145"/>
      <c r="C38" s="145"/>
      <c r="D38" s="145"/>
      <c r="E38" s="145"/>
      <c r="F38" s="145"/>
      <c r="G38" s="145"/>
      <c r="H38" s="145"/>
      <c r="I38" s="145"/>
      <c r="J38" s="145"/>
      <c r="K38" s="36" t="e">
        <f>F12+G12</f>
        <v>#DIV/0!</v>
      </c>
    </row>
    <row r="39" spans="1:11" ht="12" customHeight="1" x14ac:dyDescent="0.2">
      <c r="A39" s="145" t="s">
        <v>130</v>
      </c>
      <c r="B39" s="145"/>
      <c r="C39" s="145"/>
      <c r="D39" s="145"/>
      <c r="E39" s="145"/>
      <c r="F39" s="145"/>
      <c r="G39" s="145"/>
      <c r="H39" s="145"/>
      <c r="I39" s="145"/>
      <c r="J39" s="145"/>
      <c r="K39" s="36" t="e">
        <f>F13+G13</f>
        <v>#DIV/0!</v>
      </c>
    </row>
    <row r="40" spans="1:11" s="5" customFormat="1" ht="12" customHeight="1" x14ac:dyDescent="0.2">
      <c r="A40" s="145" t="s">
        <v>106</v>
      </c>
      <c r="B40" s="145"/>
      <c r="C40" s="145"/>
      <c r="D40" s="145"/>
      <c r="E40" s="145"/>
      <c r="F40" s="145"/>
      <c r="G40" s="145"/>
      <c r="H40" s="145"/>
      <c r="I40" s="146">
        <f>Data_yearly_stats!G3</f>
        <v>0</v>
      </c>
      <c r="J40" s="146"/>
      <c r="K40" s="35">
        <f>Data_yearly_stats!I3</f>
        <v>0</v>
      </c>
    </row>
    <row r="41" spans="1:11" ht="12" customHeight="1" x14ac:dyDescent="0.2">
      <c r="A41" s="149" t="s">
        <v>220</v>
      </c>
      <c r="B41" s="149"/>
      <c r="C41" s="149"/>
      <c r="D41" s="149"/>
      <c r="E41" s="149"/>
      <c r="F41" s="149"/>
      <c r="G41" s="149"/>
      <c r="H41" s="149"/>
      <c r="I41" s="146">
        <f>Data_yearly_stats!G4</f>
        <v>0</v>
      </c>
      <c r="J41" s="146"/>
      <c r="K41" s="35">
        <f>Data_yearly_stats!I4</f>
        <v>0</v>
      </c>
    </row>
    <row r="42" spans="1:11" ht="12" customHeight="1" x14ac:dyDescent="0.2">
      <c r="A42" s="145" t="s">
        <v>107</v>
      </c>
      <c r="B42" s="145"/>
      <c r="C42" s="145"/>
      <c r="D42" s="145"/>
      <c r="E42" s="145"/>
      <c r="F42" s="145"/>
      <c r="G42" s="145"/>
      <c r="H42" s="145"/>
      <c r="I42" s="147" t="e">
        <f>DATE(YEAR(Data_yearly_stats!G3),Data_yearly_stats!G5,1)</f>
        <v>#NUM!</v>
      </c>
      <c r="J42" s="147"/>
      <c r="K42" s="35">
        <f>Data_yearly_stats!I5</f>
        <v>0</v>
      </c>
    </row>
    <row r="43" spans="1:11" ht="12" customHeight="1" x14ac:dyDescent="0.2">
      <c r="A43" s="145" t="s">
        <v>108</v>
      </c>
      <c r="B43" s="145"/>
      <c r="C43" s="145"/>
      <c r="D43" s="145"/>
      <c r="E43" s="145"/>
      <c r="F43" s="145"/>
      <c r="G43" s="145"/>
      <c r="H43" s="145"/>
      <c r="I43" s="147" t="e">
        <f>DATE(YEAR(Data_yearly_stats!G3),Data_yearly_stats!G6,1)</f>
        <v>#NUM!</v>
      </c>
      <c r="J43" s="147"/>
      <c r="K43" s="35">
        <f>Data_yearly_stats!I6</f>
        <v>0</v>
      </c>
    </row>
    <row r="44" spans="1:11" ht="12" customHeight="1" x14ac:dyDescent="0.2">
      <c r="A44" s="145" t="s">
        <v>245</v>
      </c>
      <c r="B44" s="145"/>
      <c r="C44" s="145"/>
      <c r="D44" s="145"/>
      <c r="E44" s="145"/>
      <c r="F44" s="145"/>
      <c r="G44" s="145"/>
      <c r="H44" s="145"/>
      <c r="I44" s="148">
        <f>Data_yearly_stats!G7</f>
        <v>0</v>
      </c>
      <c r="J44" s="148"/>
      <c r="K44" s="35">
        <f>Data_yearly_stats!I7</f>
        <v>0</v>
      </c>
    </row>
    <row r="45" spans="1:11" ht="12" customHeight="1" x14ac:dyDescent="0.2">
      <c r="A45" s="145" t="s">
        <v>246</v>
      </c>
      <c r="B45" s="145"/>
      <c r="C45" s="145"/>
      <c r="D45" s="145"/>
      <c r="E45" s="145"/>
      <c r="F45" s="145"/>
      <c r="G45" s="145"/>
      <c r="H45" s="145"/>
      <c r="I45" s="148">
        <f>Data_yearly_stats!G8</f>
        <v>0</v>
      </c>
      <c r="J45" s="148"/>
      <c r="K45" s="35">
        <f>Data_yearly_stats!I8</f>
        <v>0</v>
      </c>
    </row>
    <row r="47" spans="1:11" x14ac:dyDescent="0.2">
      <c r="A47" s="5"/>
    </row>
    <row r="48" spans="1:11" x14ac:dyDescent="0.2">
      <c r="A48" s="5"/>
      <c r="B48" s="142" t="s">
        <v>256</v>
      </c>
      <c r="C48" s="142"/>
      <c r="D48" s="142"/>
      <c r="E48" s="143" t="s">
        <v>255</v>
      </c>
      <c r="F48" s="143"/>
      <c r="G48" s="143"/>
      <c r="H48" s="143"/>
      <c r="I48" s="144"/>
      <c r="J48" s="140" t="s">
        <v>23</v>
      </c>
    </row>
    <row r="49" spans="1:10" x14ac:dyDescent="0.2">
      <c r="A49" s="5"/>
      <c r="B49" s="142"/>
      <c r="C49" s="142"/>
      <c r="D49" s="142"/>
      <c r="E49" s="111" t="s">
        <v>109</v>
      </c>
      <c r="F49" s="111" t="s">
        <v>110</v>
      </c>
      <c r="G49" s="111" t="s">
        <v>111</v>
      </c>
      <c r="H49" s="111" t="s">
        <v>112</v>
      </c>
      <c r="I49" s="115" t="s">
        <v>113</v>
      </c>
      <c r="J49" s="141"/>
    </row>
    <row r="50" spans="1:10" x14ac:dyDescent="0.2">
      <c r="A50" s="5"/>
      <c r="B50" s="137" t="s">
        <v>215</v>
      </c>
      <c r="C50" s="137"/>
      <c r="D50" s="137"/>
      <c r="E50" s="112" t="e">
        <f>Data_yearly_stats!B22/Data_yearly_stats!$G22</f>
        <v>#DIV/0!</v>
      </c>
      <c r="F50" s="112" t="e">
        <f>Data_yearly_stats!C22/Data_yearly_stats!$G22</f>
        <v>#DIV/0!</v>
      </c>
      <c r="G50" s="112" t="e">
        <f>Data_yearly_stats!D22/Data_yearly_stats!$G22</f>
        <v>#DIV/0!</v>
      </c>
      <c r="H50" s="112" t="e">
        <f>Data_yearly_stats!E22/Data_yearly_stats!$G22</f>
        <v>#DIV/0!</v>
      </c>
      <c r="I50" s="116" t="e">
        <f>Data_yearly_stats!F22/Data_yearly_stats!$G22</f>
        <v>#DIV/0!</v>
      </c>
      <c r="J50" s="119" t="e">
        <f>Data_yearly_stats!I22/Data_yearly_stats!$G22</f>
        <v>#DIV/0!</v>
      </c>
    </row>
    <row r="51" spans="1:10" x14ac:dyDescent="0.2">
      <c r="A51" s="5"/>
      <c r="B51" s="137" t="s">
        <v>216</v>
      </c>
      <c r="C51" s="137"/>
      <c r="D51" s="137"/>
      <c r="E51" s="112" t="e">
        <f>Data_yearly_stats!B23/Data_yearly_stats!$G23</f>
        <v>#DIV/0!</v>
      </c>
      <c r="F51" s="112" t="e">
        <f>Data_yearly_stats!C23/Data_yearly_stats!$G23</f>
        <v>#DIV/0!</v>
      </c>
      <c r="G51" s="112" t="e">
        <f>Data_yearly_stats!D23/Data_yearly_stats!$G23</f>
        <v>#DIV/0!</v>
      </c>
      <c r="H51" s="112" t="e">
        <f>Data_yearly_stats!E23/Data_yearly_stats!$G23</f>
        <v>#DIV/0!</v>
      </c>
      <c r="I51" s="116" t="e">
        <f>Data_yearly_stats!F23/Data_yearly_stats!$G23</f>
        <v>#DIV/0!</v>
      </c>
      <c r="J51" s="119" t="e">
        <f>Data_yearly_stats!I23/Data_yearly_stats!$G23</f>
        <v>#DIV/0!</v>
      </c>
    </row>
    <row r="52" spans="1:10" x14ac:dyDescent="0.2">
      <c r="A52" s="5"/>
      <c r="B52" s="137" t="s">
        <v>217</v>
      </c>
      <c r="C52" s="137"/>
      <c r="D52" s="137"/>
      <c r="E52" s="112" t="e">
        <f>Data_yearly_stats!B24/Data_yearly_stats!$G24</f>
        <v>#DIV/0!</v>
      </c>
      <c r="F52" s="112" t="e">
        <f>Data_yearly_stats!C24/Data_yearly_stats!$G24</f>
        <v>#DIV/0!</v>
      </c>
      <c r="G52" s="112" t="e">
        <f>Data_yearly_stats!D24/Data_yearly_stats!$G24</f>
        <v>#DIV/0!</v>
      </c>
      <c r="H52" s="112" t="e">
        <f>Data_yearly_stats!E24/Data_yearly_stats!$G24</f>
        <v>#DIV/0!</v>
      </c>
      <c r="I52" s="116" t="e">
        <f>Data_yearly_stats!F24/Data_yearly_stats!$G24</f>
        <v>#DIV/0!</v>
      </c>
      <c r="J52" s="119" t="e">
        <f>Data_yearly_stats!I24/Data_yearly_stats!$G24</f>
        <v>#DIV/0!</v>
      </c>
    </row>
    <row r="53" spans="1:10" ht="13.5" thickBot="1" x14ac:dyDescent="0.25">
      <c r="A53" s="5"/>
      <c r="B53" s="138" t="s">
        <v>218</v>
      </c>
      <c r="C53" s="138"/>
      <c r="D53" s="138"/>
      <c r="E53" s="113" t="e">
        <f>Data_yearly_stats!B25/Data_yearly_stats!$G25</f>
        <v>#DIV/0!</v>
      </c>
      <c r="F53" s="113" t="e">
        <f>Data_yearly_stats!C25/Data_yearly_stats!$G25</f>
        <v>#DIV/0!</v>
      </c>
      <c r="G53" s="113" t="e">
        <f>Data_yearly_stats!D25/Data_yearly_stats!$G25</f>
        <v>#DIV/0!</v>
      </c>
      <c r="H53" s="113" t="e">
        <f>Data_yearly_stats!E25/Data_yearly_stats!$G25</f>
        <v>#DIV/0!</v>
      </c>
      <c r="I53" s="117" t="e">
        <f>Data_yearly_stats!F25/Data_yearly_stats!$G25</f>
        <v>#DIV/0!</v>
      </c>
      <c r="J53" s="120" t="e">
        <f>Data_yearly_stats!I25/Data_yearly_stats!$G25</f>
        <v>#DIV/0!</v>
      </c>
    </row>
    <row r="54" spans="1:10" ht="13.5" thickTop="1" x14ac:dyDescent="0.2">
      <c r="A54" s="5"/>
      <c r="B54" s="139" t="s">
        <v>23</v>
      </c>
      <c r="C54" s="139"/>
      <c r="D54" s="139"/>
      <c r="E54" s="114" t="e">
        <f>Data_yearly_stats!B26/Data_yearly_stats!$G26</f>
        <v>#DIV/0!</v>
      </c>
      <c r="F54" s="114" t="e">
        <f>Data_yearly_stats!C26/Data_yearly_stats!$G26</f>
        <v>#DIV/0!</v>
      </c>
      <c r="G54" s="114" t="e">
        <f>Data_yearly_stats!D26/Data_yearly_stats!$G26</f>
        <v>#DIV/0!</v>
      </c>
      <c r="H54" s="114" t="e">
        <f>Data_yearly_stats!E26/Data_yearly_stats!$G26</f>
        <v>#DIV/0!</v>
      </c>
      <c r="I54" s="118" t="e">
        <f>Data_yearly_stats!F26/Data_yearly_stats!$G26</f>
        <v>#DIV/0!</v>
      </c>
      <c r="J54" s="121" t="e">
        <f>Data_yearly_stats!I26/Data_yearly_stats!$G26</f>
        <v>#DIV/0!</v>
      </c>
    </row>
  </sheetData>
  <mergeCells count="30">
    <mergeCell ref="A39:J39"/>
    <mergeCell ref="A37:J37"/>
    <mergeCell ref="A38:J38"/>
    <mergeCell ref="C9:E9"/>
    <mergeCell ref="F9:G9"/>
    <mergeCell ref="H9:I9"/>
    <mergeCell ref="J9:K9"/>
    <mergeCell ref="A36:J36"/>
    <mergeCell ref="A12:B12"/>
    <mergeCell ref="B15:J15"/>
    <mergeCell ref="A42:H42"/>
    <mergeCell ref="A43:H43"/>
    <mergeCell ref="A44:H44"/>
    <mergeCell ref="A45:H45"/>
    <mergeCell ref="I40:J40"/>
    <mergeCell ref="I41:J41"/>
    <mergeCell ref="I42:J42"/>
    <mergeCell ref="I43:J43"/>
    <mergeCell ref="I44:J44"/>
    <mergeCell ref="I45:J45"/>
    <mergeCell ref="A40:H40"/>
    <mergeCell ref="A41:H41"/>
    <mergeCell ref="B52:D52"/>
    <mergeCell ref="B53:D53"/>
    <mergeCell ref="B54:D54"/>
    <mergeCell ref="J48:J49"/>
    <mergeCell ref="B48:D49"/>
    <mergeCell ref="E48:I48"/>
    <mergeCell ref="B50:D50"/>
    <mergeCell ref="B51:D51"/>
  </mergeCells>
  <printOptions horizontalCentered="1"/>
  <pageMargins left="0.39374999999999999" right="0.39374999999999999" top="0.98402777777777795" bottom="0.39374999999999999" header="0.39374999999999999" footer="0.196527777777778"/>
  <pageSetup paperSize="9" scale="89" orientation="portrait" horizontalDpi="300" verticalDpi="300" r:id="rId1"/>
  <headerFooter>
    <oddHeader>&amp;L&amp;8 République et canton de Neuchâtel
Département du développement
territorial et de l'environnement&amp;CComptage mobilité douce&amp;R&amp;8 Service des ponts et chaussées
Bureau signalisation et circulation
Neuchâtel, le &amp;D</oddHeader>
    <oddFooter>&amp;L&amp;6 &amp;F&amp;R&amp;8 Page: &amp;P/&amp;N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Normal="100" workbookViewId="0"/>
  </sheetViews>
  <sheetFormatPr baseColWidth="10" defaultColWidth="9.42578125" defaultRowHeight="12.75" x14ac:dyDescent="0.2"/>
  <cols>
    <col min="1" max="1" width="11.42578125" customWidth="1"/>
    <col min="2" max="8" width="9.5703125" customWidth="1"/>
    <col min="9" max="10" width="9.85546875" customWidth="1"/>
  </cols>
  <sheetData>
    <row r="1" spans="1:11" ht="15.75" customHeight="1" x14ac:dyDescent="0.25">
      <c r="A1" s="17">
        <f>Data_count!B3</f>
        <v>0</v>
      </c>
      <c r="J1" s="18"/>
    </row>
    <row r="2" spans="1:11" ht="19.5" customHeight="1" x14ac:dyDescent="0.25">
      <c r="A2" s="20">
        <f>Data_count!B4</f>
        <v>0</v>
      </c>
      <c r="F2" s="21">
        <f>Data_count!B5</f>
        <v>0</v>
      </c>
      <c r="J2" s="19">
        <f>Data_count!B6</f>
        <v>0</v>
      </c>
    </row>
    <row r="3" spans="1:11" ht="18.75" customHeight="1" x14ac:dyDescent="0.25">
      <c r="A3" s="20">
        <f>Data_count!B10</f>
        <v>0</v>
      </c>
      <c r="F3" s="21"/>
      <c r="J3" s="22">
        <f>Data_count!B7</f>
        <v>0</v>
      </c>
    </row>
    <row r="4" spans="1:11" ht="12.75" customHeight="1" x14ac:dyDescent="0.2">
      <c r="A4" s="20" t="s">
        <v>126</v>
      </c>
      <c r="B4" s="23">
        <f>Data_count!B13</f>
        <v>0</v>
      </c>
      <c r="J4" s="22">
        <f>Data_count!B8</f>
        <v>0</v>
      </c>
    </row>
    <row r="5" spans="1:11" ht="13.5" customHeight="1" x14ac:dyDescent="0.25">
      <c r="A5" s="20" t="s">
        <v>127</v>
      </c>
      <c r="B5" s="23">
        <f>Data_count!B14</f>
        <v>0</v>
      </c>
      <c r="F5" s="21"/>
      <c r="J5" s="22">
        <f>Data_count!B9</f>
        <v>0</v>
      </c>
    </row>
    <row r="6" spans="1:11" ht="27" customHeight="1" x14ac:dyDescent="0.25">
      <c r="A6" s="20"/>
      <c r="C6" s="24"/>
      <c r="F6" s="21" t="s">
        <v>133</v>
      </c>
      <c r="J6" s="18"/>
    </row>
    <row r="7" spans="1:11" ht="12.75" customHeight="1" x14ac:dyDescent="0.2">
      <c r="A7" s="20"/>
      <c r="C7" s="24"/>
      <c r="F7" s="26"/>
      <c r="J7" s="18"/>
    </row>
    <row r="8" spans="1:11" ht="18.75" customHeight="1" x14ac:dyDescent="0.25">
      <c r="A8" s="20"/>
      <c r="C8" s="24"/>
      <c r="F8" s="25">
        <f>Data_count!B11</f>
        <v>0</v>
      </c>
      <c r="J8" s="18"/>
    </row>
    <row r="9" spans="1:11" ht="6.75" customHeight="1" x14ac:dyDescent="0.2">
      <c r="A9" s="37"/>
      <c r="B9" s="38"/>
    </row>
    <row r="10" spans="1:11" ht="6.75" customHeight="1" x14ac:dyDescent="0.2">
      <c r="A10" s="37"/>
      <c r="B10" s="38"/>
    </row>
    <row r="11" spans="1:11" ht="6.75" customHeight="1" x14ac:dyDescent="0.2">
      <c r="A11" s="38"/>
      <c r="B11" s="37"/>
      <c r="C11" s="38"/>
      <c r="D11" s="38"/>
      <c r="E11" s="38"/>
      <c r="F11" s="38"/>
      <c r="G11" s="38"/>
      <c r="H11" s="38"/>
      <c r="I11" s="38"/>
      <c r="J11" s="38"/>
    </row>
    <row r="12" spans="1:11" ht="12.75" customHeight="1" x14ac:dyDescent="0.2">
      <c r="A12" t="s">
        <v>60</v>
      </c>
    </row>
    <row r="13" spans="1:11" ht="12.75" customHeight="1" x14ac:dyDescent="0.2">
      <c r="A13" s="16" t="s">
        <v>72</v>
      </c>
      <c r="B13" s="101" t="s">
        <v>73</v>
      </c>
      <c r="C13" s="101" t="s">
        <v>74</v>
      </c>
      <c r="D13" s="101" t="s">
        <v>75</v>
      </c>
      <c r="E13" s="101" t="s">
        <v>76</v>
      </c>
      <c r="F13" s="101" t="s">
        <v>77</v>
      </c>
      <c r="G13" s="101" t="s">
        <v>78</v>
      </c>
      <c r="H13" s="101" t="s">
        <v>79</v>
      </c>
      <c r="I13" s="102" t="s">
        <v>247</v>
      </c>
      <c r="J13" s="47" t="s">
        <v>224</v>
      </c>
      <c r="K13" s="102" t="s">
        <v>20</v>
      </c>
    </row>
    <row r="14" spans="1:11" ht="12.75" customHeight="1" x14ac:dyDescent="0.2">
      <c r="A14" s="16" t="s">
        <v>80</v>
      </c>
      <c r="B14" s="39" t="e">
        <f>Data_hour!B133/Data_yearly_stats!B$73</f>
        <v>#DIV/0!</v>
      </c>
      <c r="C14" s="39" t="e">
        <f>Data_hour!C133/Data_yearly_stats!C$73</f>
        <v>#DIV/0!</v>
      </c>
      <c r="D14" s="39" t="e">
        <f>Data_hour!D133/Data_yearly_stats!D$73</f>
        <v>#DIV/0!</v>
      </c>
      <c r="E14" s="39" t="e">
        <f>Data_hour!E133/Data_yearly_stats!E$73</f>
        <v>#DIV/0!</v>
      </c>
      <c r="F14" s="39" t="e">
        <f>Data_hour!F133/Data_yearly_stats!F$73</f>
        <v>#DIV/0!</v>
      </c>
      <c r="G14" s="39" t="e">
        <f>Data_hour!G133/Data_yearly_stats!G$73</f>
        <v>#DIV/0!</v>
      </c>
      <c r="H14" s="39" t="e">
        <f>Data_hour!H133/Data_yearly_stats!H$73</f>
        <v>#DIV/0!</v>
      </c>
      <c r="I14" s="39" t="e">
        <f>Data_hour!I133/Data_yearly_stats!I$73</f>
        <v>#DIV/0!</v>
      </c>
      <c r="J14" s="39" t="e">
        <f>Data_hour!J133/Data_yearly_stats!J$73</f>
        <v>#DIV/0!</v>
      </c>
      <c r="K14" s="39" t="e">
        <f>Data_hour!K133/Data_yearly_stats!K$73</f>
        <v>#DIV/0!</v>
      </c>
    </row>
    <row r="15" spans="1:11" ht="12.75" customHeight="1" x14ac:dyDescent="0.2">
      <c r="A15" s="16" t="s">
        <v>81</v>
      </c>
      <c r="B15" s="39" t="e">
        <f>Data_hour!B134/Data_yearly_stats!B$73</f>
        <v>#DIV/0!</v>
      </c>
      <c r="C15" s="39" t="e">
        <f>Data_hour!C134/Data_yearly_stats!C$73</f>
        <v>#DIV/0!</v>
      </c>
      <c r="D15" s="39" t="e">
        <f>Data_hour!D134/Data_yearly_stats!D$73</f>
        <v>#DIV/0!</v>
      </c>
      <c r="E15" s="39" t="e">
        <f>Data_hour!E134/Data_yearly_stats!E$73</f>
        <v>#DIV/0!</v>
      </c>
      <c r="F15" s="39" t="e">
        <f>Data_hour!F134/Data_yearly_stats!F$73</f>
        <v>#DIV/0!</v>
      </c>
      <c r="G15" s="39" t="e">
        <f>Data_hour!G134/Data_yearly_stats!G$73</f>
        <v>#DIV/0!</v>
      </c>
      <c r="H15" s="39" t="e">
        <f>Data_hour!H134/Data_yearly_stats!H$73</f>
        <v>#DIV/0!</v>
      </c>
      <c r="I15" s="39" t="e">
        <f>Data_hour!I134/Data_yearly_stats!I$73</f>
        <v>#DIV/0!</v>
      </c>
      <c r="J15" s="39" t="e">
        <f>Data_hour!J134/Data_yearly_stats!J$73</f>
        <v>#DIV/0!</v>
      </c>
      <c r="K15" s="39" t="e">
        <f>Data_hour!K134/Data_yearly_stats!K$73</f>
        <v>#DIV/0!</v>
      </c>
    </row>
    <row r="16" spans="1:11" ht="12.75" customHeight="1" x14ac:dyDescent="0.2">
      <c r="A16" s="16" t="s">
        <v>82</v>
      </c>
      <c r="B16" s="39" t="e">
        <f>Data_hour!B135/Data_yearly_stats!B$73</f>
        <v>#DIV/0!</v>
      </c>
      <c r="C16" s="39" t="e">
        <f>Data_hour!C135/Data_yearly_stats!C$73</f>
        <v>#DIV/0!</v>
      </c>
      <c r="D16" s="39" t="e">
        <f>Data_hour!D135/Data_yearly_stats!D$73</f>
        <v>#DIV/0!</v>
      </c>
      <c r="E16" s="39" t="e">
        <f>Data_hour!E135/Data_yearly_stats!E$73</f>
        <v>#DIV/0!</v>
      </c>
      <c r="F16" s="39" t="e">
        <f>Data_hour!F135/Data_yearly_stats!F$73</f>
        <v>#DIV/0!</v>
      </c>
      <c r="G16" s="39" t="e">
        <f>Data_hour!G135/Data_yearly_stats!G$73</f>
        <v>#DIV/0!</v>
      </c>
      <c r="H16" s="39" t="e">
        <f>Data_hour!H135/Data_yearly_stats!H$73</f>
        <v>#DIV/0!</v>
      </c>
      <c r="I16" s="39" t="e">
        <f>Data_hour!I135/Data_yearly_stats!I$73</f>
        <v>#DIV/0!</v>
      </c>
      <c r="J16" s="39" t="e">
        <f>Data_hour!J135/Data_yearly_stats!J$73</f>
        <v>#DIV/0!</v>
      </c>
      <c r="K16" s="39" t="e">
        <f>Data_hour!K135/Data_yearly_stats!K$73</f>
        <v>#DIV/0!</v>
      </c>
    </row>
    <row r="17" spans="1:11" ht="12.75" customHeight="1" x14ac:dyDescent="0.2">
      <c r="A17" s="16" t="s">
        <v>83</v>
      </c>
      <c r="B17" s="39" t="e">
        <f>Data_hour!B136/Data_yearly_stats!B$73</f>
        <v>#DIV/0!</v>
      </c>
      <c r="C17" s="39" t="e">
        <f>Data_hour!C136/Data_yearly_stats!C$73</f>
        <v>#DIV/0!</v>
      </c>
      <c r="D17" s="39" t="e">
        <f>Data_hour!D136/Data_yearly_stats!D$73</f>
        <v>#DIV/0!</v>
      </c>
      <c r="E17" s="39" t="e">
        <f>Data_hour!E136/Data_yearly_stats!E$73</f>
        <v>#DIV/0!</v>
      </c>
      <c r="F17" s="39" t="e">
        <f>Data_hour!F136/Data_yearly_stats!F$73</f>
        <v>#DIV/0!</v>
      </c>
      <c r="G17" s="39" t="e">
        <f>Data_hour!G136/Data_yearly_stats!G$73</f>
        <v>#DIV/0!</v>
      </c>
      <c r="H17" s="39" t="e">
        <f>Data_hour!H136/Data_yearly_stats!H$73</f>
        <v>#DIV/0!</v>
      </c>
      <c r="I17" s="39" t="e">
        <f>Data_hour!I136/Data_yearly_stats!I$73</f>
        <v>#DIV/0!</v>
      </c>
      <c r="J17" s="39" t="e">
        <f>Data_hour!J136/Data_yearly_stats!J$73</f>
        <v>#DIV/0!</v>
      </c>
      <c r="K17" s="39" t="e">
        <f>Data_hour!K136/Data_yearly_stats!K$73</f>
        <v>#DIV/0!</v>
      </c>
    </row>
    <row r="18" spans="1:11" ht="12.75" customHeight="1" x14ac:dyDescent="0.2">
      <c r="A18" s="16" t="s">
        <v>84</v>
      </c>
      <c r="B18" s="39" t="e">
        <f>Data_hour!B137/Data_yearly_stats!B$73</f>
        <v>#DIV/0!</v>
      </c>
      <c r="C18" s="39" t="e">
        <f>Data_hour!C137/Data_yearly_stats!C$73</f>
        <v>#DIV/0!</v>
      </c>
      <c r="D18" s="39" t="e">
        <f>Data_hour!D137/Data_yearly_stats!D$73</f>
        <v>#DIV/0!</v>
      </c>
      <c r="E18" s="39" t="e">
        <f>Data_hour!E137/Data_yearly_stats!E$73</f>
        <v>#DIV/0!</v>
      </c>
      <c r="F18" s="39" t="e">
        <f>Data_hour!F137/Data_yearly_stats!F$73</f>
        <v>#DIV/0!</v>
      </c>
      <c r="G18" s="39" t="e">
        <f>Data_hour!G137/Data_yearly_stats!G$73</f>
        <v>#DIV/0!</v>
      </c>
      <c r="H18" s="39" t="e">
        <f>Data_hour!H137/Data_yearly_stats!H$73</f>
        <v>#DIV/0!</v>
      </c>
      <c r="I18" s="39" t="e">
        <f>Data_hour!I137/Data_yearly_stats!I$73</f>
        <v>#DIV/0!</v>
      </c>
      <c r="J18" s="39" t="e">
        <f>Data_hour!J137/Data_yearly_stats!J$73</f>
        <v>#DIV/0!</v>
      </c>
      <c r="K18" s="39" t="e">
        <f>Data_hour!K137/Data_yearly_stats!K$73</f>
        <v>#DIV/0!</v>
      </c>
    </row>
    <row r="19" spans="1:11" ht="12.75" customHeight="1" x14ac:dyDescent="0.2">
      <c r="A19" s="16" t="s">
        <v>85</v>
      </c>
      <c r="B19" s="39" t="e">
        <f>Data_hour!B138/Data_yearly_stats!B$73</f>
        <v>#DIV/0!</v>
      </c>
      <c r="C19" s="39" t="e">
        <f>Data_hour!C138/Data_yearly_stats!C$73</f>
        <v>#DIV/0!</v>
      </c>
      <c r="D19" s="39" t="e">
        <f>Data_hour!D138/Data_yearly_stats!D$73</f>
        <v>#DIV/0!</v>
      </c>
      <c r="E19" s="39" t="e">
        <f>Data_hour!E138/Data_yearly_stats!E$73</f>
        <v>#DIV/0!</v>
      </c>
      <c r="F19" s="39" t="e">
        <f>Data_hour!F138/Data_yearly_stats!F$73</f>
        <v>#DIV/0!</v>
      </c>
      <c r="G19" s="39" t="e">
        <f>Data_hour!G138/Data_yearly_stats!G$73</f>
        <v>#DIV/0!</v>
      </c>
      <c r="H19" s="39" t="e">
        <f>Data_hour!H138/Data_yearly_stats!H$73</f>
        <v>#DIV/0!</v>
      </c>
      <c r="I19" s="39" t="e">
        <f>Data_hour!I138/Data_yearly_stats!I$73</f>
        <v>#DIV/0!</v>
      </c>
      <c r="J19" s="39" t="e">
        <f>Data_hour!J138/Data_yearly_stats!J$73</f>
        <v>#DIV/0!</v>
      </c>
      <c r="K19" s="39" t="e">
        <f>Data_hour!K138/Data_yearly_stats!K$73</f>
        <v>#DIV/0!</v>
      </c>
    </row>
    <row r="20" spans="1:11" ht="12.75" customHeight="1" x14ac:dyDescent="0.2">
      <c r="A20" s="16" t="s">
        <v>86</v>
      </c>
      <c r="B20" s="39" t="e">
        <f>Data_hour!B139/Data_yearly_stats!B$73</f>
        <v>#DIV/0!</v>
      </c>
      <c r="C20" s="39" t="e">
        <f>Data_hour!C139/Data_yearly_stats!C$73</f>
        <v>#DIV/0!</v>
      </c>
      <c r="D20" s="39" t="e">
        <f>Data_hour!D139/Data_yearly_stats!D$73</f>
        <v>#DIV/0!</v>
      </c>
      <c r="E20" s="39" t="e">
        <f>Data_hour!E139/Data_yearly_stats!E$73</f>
        <v>#DIV/0!</v>
      </c>
      <c r="F20" s="39" t="e">
        <f>Data_hour!F139/Data_yearly_stats!F$73</f>
        <v>#DIV/0!</v>
      </c>
      <c r="G20" s="39" t="e">
        <f>Data_hour!G139/Data_yearly_stats!G$73</f>
        <v>#DIV/0!</v>
      </c>
      <c r="H20" s="39" t="e">
        <f>Data_hour!H139/Data_yearly_stats!H$73</f>
        <v>#DIV/0!</v>
      </c>
      <c r="I20" s="39" t="e">
        <f>Data_hour!I139/Data_yearly_stats!I$73</f>
        <v>#DIV/0!</v>
      </c>
      <c r="J20" s="39" t="e">
        <f>Data_hour!J139/Data_yearly_stats!J$73</f>
        <v>#DIV/0!</v>
      </c>
      <c r="K20" s="39" t="e">
        <f>Data_hour!K139/Data_yearly_stats!K$73</f>
        <v>#DIV/0!</v>
      </c>
    </row>
    <row r="21" spans="1:11" ht="12.75" customHeight="1" x14ac:dyDescent="0.2">
      <c r="A21" s="16" t="s">
        <v>87</v>
      </c>
      <c r="B21" s="39" t="e">
        <f>Data_hour!B140/Data_yearly_stats!B$73</f>
        <v>#DIV/0!</v>
      </c>
      <c r="C21" s="39" t="e">
        <f>Data_hour!C140/Data_yearly_stats!C$73</f>
        <v>#DIV/0!</v>
      </c>
      <c r="D21" s="39" t="e">
        <f>Data_hour!D140/Data_yearly_stats!D$73</f>
        <v>#DIV/0!</v>
      </c>
      <c r="E21" s="39" t="e">
        <f>Data_hour!E140/Data_yearly_stats!E$73</f>
        <v>#DIV/0!</v>
      </c>
      <c r="F21" s="39" t="e">
        <f>Data_hour!F140/Data_yearly_stats!F$73</f>
        <v>#DIV/0!</v>
      </c>
      <c r="G21" s="39" t="e">
        <f>Data_hour!G140/Data_yearly_stats!G$73</f>
        <v>#DIV/0!</v>
      </c>
      <c r="H21" s="39" t="e">
        <f>Data_hour!H140/Data_yearly_stats!H$73</f>
        <v>#DIV/0!</v>
      </c>
      <c r="I21" s="39" t="e">
        <f>Data_hour!I140/Data_yearly_stats!I$73</f>
        <v>#DIV/0!</v>
      </c>
      <c r="J21" s="39" t="e">
        <f>Data_hour!J140/Data_yearly_stats!J$73</f>
        <v>#DIV/0!</v>
      </c>
      <c r="K21" s="39" t="e">
        <f>Data_hour!K140/Data_yearly_stats!K$73</f>
        <v>#DIV/0!</v>
      </c>
    </row>
    <row r="22" spans="1:11" ht="12.75" customHeight="1" x14ac:dyDescent="0.2">
      <c r="A22" s="16" t="s">
        <v>88</v>
      </c>
      <c r="B22" s="39" t="e">
        <f>Data_hour!B141/Data_yearly_stats!B$73</f>
        <v>#DIV/0!</v>
      </c>
      <c r="C22" s="39" t="e">
        <f>Data_hour!C141/Data_yearly_stats!C$73</f>
        <v>#DIV/0!</v>
      </c>
      <c r="D22" s="39" t="e">
        <f>Data_hour!D141/Data_yearly_stats!D$73</f>
        <v>#DIV/0!</v>
      </c>
      <c r="E22" s="39" t="e">
        <f>Data_hour!E141/Data_yearly_stats!E$73</f>
        <v>#DIV/0!</v>
      </c>
      <c r="F22" s="39" t="e">
        <f>Data_hour!F141/Data_yearly_stats!F$73</f>
        <v>#DIV/0!</v>
      </c>
      <c r="G22" s="39" t="e">
        <f>Data_hour!G141/Data_yearly_stats!G$73</f>
        <v>#DIV/0!</v>
      </c>
      <c r="H22" s="39" t="e">
        <f>Data_hour!H141/Data_yearly_stats!H$73</f>
        <v>#DIV/0!</v>
      </c>
      <c r="I22" s="39" t="e">
        <f>Data_hour!I141/Data_yearly_stats!I$73</f>
        <v>#DIV/0!</v>
      </c>
      <c r="J22" s="39" t="e">
        <f>Data_hour!J141/Data_yearly_stats!J$73</f>
        <v>#DIV/0!</v>
      </c>
      <c r="K22" s="39" t="e">
        <f>Data_hour!K141/Data_yearly_stats!K$73</f>
        <v>#DIV/0!</v>
      </c>
    </row>
    <row r="23" spans="1:11" ht="12.75" customHeight="1" x14ac:dyDescent="0.2">
      <c r="A23" s="16" t="s">
        <v>89</v>
      </c>
      <c r="B23" s="39" t="e">
        <f>Data_hour!B142/Data_yearly_stats!B$73</f>
        <v>#DIV/0!</v>
      </c>
      <c r="C23" s="39" t="e">
        <f>Data_hour!C142/Data_yearly_stats!C$73</f>
        <v>#DIV/0!</v>
      </c>
      <c r="D23" s="39" t="e">
        <f>Data_hour!D142/Data_yearly_stats!D$73</f>
        <v>#DIV/0!</v>
      </c>
      <c r="E23" s="39" t="e">
        <f>Data_hour!E142/Data_yearly_stats!E$73</f>
        <v>#DIV/0!</v>
      </c>
      <c r="F23" s="39" t="e">
        <f>Data_hour!F142/Data_yearly_stats!F$73</f>
        <v>#DIV/0!</v>
      </c>
      <c r="G23" s="39" t="e">
        <f>Data_hour!G142/Data_yearly_stats!G$73</f>
        <v>#DIV/0!</v>
      </c>
      <c r="H23" s="39" t="e">
        <f>Data_hour!H142/Data_yearly_stats!H$73</f>
        <v>#DIV/0!</v>
      </c>
      <c r="I23" s="39" t="e">
        <f>Data_hour!I142/Data_yearly_stats!I$73</f>
        <v>#DIV/0!</v>
      </c>
      <c r="J23" s="39" t="e">
        <f>Data_hour!J142/Data_yearly_stats!J$73</f>
        <v>#DIV/0!</v>
      </c>
      <c r="K23" s="39" t="e">
        <f>Data_hour!K142/Data_yearly_stats!K$73</f>
        <v>#DIV/0!</v>
      </c>
    </row>
    <row r="24" spans="1:11" ht="12.75" customHeight="1" x14ac:dyDescent="0.2">
      <c r="A24" s="16" t="s">
        <v>90</v>
      </c>
      <c r="B24" s="39" t="e">
        <f>Data_hour!B143/Data_yearly_stats!B$73</f>
        <v>#DIV/0!</v>
      </c>
      <c r="C24" s="39" t="e">
        <f>Data_hour!C143/Data_yearly_stats!C$73</f>
        <v>#DIV/0!</v>
      </c>
      <c r="D24" s="39" t="e">
        <f>Data_hour!D143/Data_yearly_stats!D$73</f>
        <v>#DIV/0!</v>
      </c>
      <c r="E24" s="39" t="e">
        <f>Data_hour!E143/Data_yearly_stats!E$73</f>
        <v>#DIV/0!</v>
      </c>
      <c r="F24" s="39" t="e">
        <f>Data_hour!F143/Data_yearly_stats!F$73</f>
        <v>#DIV/0!</v>
      </c>
      <c r="G24" s="39" t="e">
        <f>Data_hour!G143/Data_yearly_stats!G$73</f>
        <v>#DIV/0!</v>
      </c>
      <c r="H24" s="39" t="e">
        <f>Data_hour!H143/Data_yearly_stats!H$73</f>
        <v>#DIV/0!</v>
      </c>
      <c r="I24" s="39" t="e">
        <f>Data_hour!I143/Data_yearly_stats!I$73</f>
        <v>#DIV/0!</v>
      </c>
      <c r="J24" s="39" t="e">
        <f>Data_hour!J143/Data_yearly_stats!J$73</f>
        <v>#DIV/0!</v>
      </c>
      <c r="K24" s="39" t="e">
        <f>Data_hour!K143/Data_yearly_stats!K$73</f>
        <v>#DIV/0!</v>
      </c>
    </row>
    <row r="25" spans="1:11" ht="12.75" customHeight="1" x14ac:dyDescent="0.2">
      <c r="A25" s="16" t="s">
        <v>91</v>
      </c>
      <c r="B25" s="39" t="e">
        <f>Data_hour!B144/Data_yearly_stats!B$73</f>
        <v>#DIV/0!</v>
      </c>
      <c r="C25" s="39" t="e">
        <f>Data_hour!C144/Data_yearly_stats!C$73</f>
        <v>#DIV/0!</v>
      </c>
      <c r="D25" s="39" t="e">
        <f>Data_hour!D144/Data_yearly_stats!D$73</f>
        <v>#DIV/0!</v>
      </c>
      <c r="E25" s="39" t="e">
        <f>Data_hour!E144/Data_yearly_stats!E$73</f>
        <v>#DIV/0!</v>
      </c>
      <c r="F25" s="39" t="e">
        <f>Data_hour!F144/Data_yearly_stats!F$73</f>
        <v>#DIV/0!</v>
      </c>
      <c r="G25" s="39" t="e">
        <f>Data_hour!G144/Data_yearly_stats!G$73</f>
        <v>#DIV/0!</v>
      </c>
      <c r="H25" s="39" t="e">
        <f>Data_hour!H144/Data_yearly_stats!H$73</f>
        <v>#DIV/0!</v>
      </c>
      <c r="I25" s="39" t="e">
        <f>Data_hour!I144/Data_yearly_stats!I$73</f>
        <v>#DIV/0!</v>
      </c>
      <c r="J25" s="39" t="e">
        <f>Data_hour!J144/Data_yearly_stats!J$73</f>
        <v>#DIV/0!</v>
      </c>
      <c r="K25" s="39" t="e">
        <f>Data_hour!K144/Data_yearly_stats!K$73</f>
        <v>#DIV/0!</v>
      </c>
    </row>
    <row r="26" spans="1:11" ht="12.75" customHeight="1" x14ac:dyDescent="0.2">
      <c r="A26" s="16" t="s">
        <v>92</v>
      </c>
      <c r="B26" s="39" t="e">
        <f>Data_hour!B145/Data_yearly_stats!B$73</f>
        <v>#DIV/0!</v>
      </c>
      <c r="C26" s="39" t="e">
        <f>Data_hour!C145/Data_yearly_stats!C$73</f>
        <v>#DIV/0!</v>
      </c>
      <c r="D26" s="39" t="e">
        <f>Data_hour!D145/Data_yearly_stats!D$73</f>
        <v>#DIV/0!</v>
      </c>
      <c r="E26" s="39" t="e">
        <f>Data_hour!E145/Data_yearly_stats!E$73</f>
        <v>#DIV/0!</v>
      </c>
      <c r="F26" s="39" t="e">
        <f>Data_hour!F145/Data_yearly_stats!F$73</f>
        <v>#DIV/0!</v>
      </c>
      <c r="G26" s="39" t="e">
        <f>Data_hour!G145/Data_yearly_stats!G$73</f>
        <v>#DIV/0!</v>
      </c>
      <c r="H26" s="39" t="e">
        <f>Data_hour!H145/Data_yearly_stats!H$73</f>
        <v>#DIV/0!</v>
      </c>
      <c r="I26" s="39" t="e">
        <f>Data_hour!I145/Data_yearly_stats!I$73</f>
        <v>#DIV/0!</v>
      </c>
      <c r="J26" s="39" t="e">
        <f>Data_hour!J145/Data_yearly_stats!J$73</f>
        <v>#DIV/0!</v>
      </c>
      <c r="K26" s="39" t="e">
        <f>Data_hour!K145/Data_yearly_stats!K$73</f>
        <v>#DIV/0!</v>
      </c>
    </row>
    <row r="27" spans="1:11" ht="12.75" customHeight="1" x14ac:dyDescent="0.2">
      <c r="A27" s="16" t="s">
        <v>93</v>
      </c>
      <c r="B27" s="39" t="e">
        <f>Data_hour!B146/Data_yearly_stats!B$73</f>
        <v>#DIV/0!</v>
      </c>
      <c r="C27" s="39" t="e">
        <f>Data_hour!C146/Data_yearly_stats!C$73</f>
        <v>#DIV/0!</v>
      </c>
      <c r="D27" s="39" t="e">
        <f>Data_hour!D146/Data_yearly_stats!D$73</f>
        <v>#DIV/0!</v>
      </c>
      <c r="E27" s="39" t="e">
        <f>Data_hour!E146/Data_yearly_stats!E$73</f>
        <v>#DIV/0!</v>
      </c>
      <c r="F27" s="39" t="e">
        <f>Data_hour!F146/Data_yearly_stats!F$73</f>
        <v>#DIV/0!</v>
      </c>
      <c r="G27" s="39" t="e">
        <f>Data_hour!G146/Data_yearly_stats!G$73</f>
        <v>#DIV/0!</v>
      </c>
      <c r="H27" s="39" t="e">
        <f>Data_hour!H146/Data_yearly_stats!H$73</f>
        <v>#DIV/0!</v>
      </c>
      <c r="I27" s="39" t="e">
        <f>Data_hour!I146/Data_yearly_stats!I$73</f>
        <v>#DIV/0!</v>
      </c>
      <c r="J27" s="39" t="e">
        <f>Data_hour!J146/Data_yearly_stats!J$73</f>
        <v>#DIV/0!</v>
      </c>
      <c r="K27" s="39" t="e">
        <f>Data_hour!K146/Data_yearly_stats!K$73</f>
        <v>#DIV/0!</v>
      </c>
    </row>
    <row r="28" spans="1:11" ht="12.75" customHeight="1" x14ac:dyDescent="0.2">
      <c r="A28" s="16" t="s">
        <v>94</v>
      </c>
      <c r="B28" s="39" t="e">
        <f>Data_hour!B147/Data_yearly_stats!B$73</f>
        <v>#DIV/0!</v>
      </c>
      <c r="C28" s="39" t="e">
        <f>Data_hour!C147/Data_yearly_stats!C$73</f>
        <v>#DIV/0!</v>
      </c>
      <c r="D28" s="39" t="e">
        <f>Data_hour!D147/Data_yearly_stats!D$73</f>
        <v>#DIV/0!</v>
      </c>
      <c r="E28" s="39" t="e">
        <f>Data_hour!E147/Data_yearly_stats!E$73</f>
        <v>#DIV/0!</v>
      </c>
      <c r="F28" s="39" t="e">
        <f>Data_hour!F147/Data_yearly_stats!F$73</f>
        <v>#DIV/0!</v>
      </c>
      <c r="G28" s="39" t="e">
        <f>Data_hour!G147/Data_yearly_stats!G$73</f>
        <v>#DIV/0!</v>
      </c>
      <c r="H28" s="39" t="e">
        <f>Data_hour!H147/Data_yearly_stats!H$73</f>
        <v>#DIV/0!</v>
      </c>
      <c r="I28" s="39" t="e">
        <f>Data_hour!I147/Data_yearly_stats!I$73</f>
        <v>#DIV/0!</v>
      </c>
      <c r="J28" s="39" t="e">
        <f>Data_hour!J147/Data_yearly_stats!J$73</f>
        <v>#DIV/0!</v>
      </c>
      <c r="K28" s="39" t="e">
        <f>Data_hour!K147/Data_yearly_stats!K$73</f>
        <v>#DIV/0!</v>
      </c>
    </row>
    <row r="29" spans="1:11" ht="12.75" customHeight="1" x14ac:dyDescent="0.2">
      <c r="A29" s="16" t="s">
        <v>95</v>
      </c>
      <c r="B29" s="39" t="e">
        <f>Data_hour!B148/Data_yearly_stats!B$73</f>
        <v>#DIV/0!</v>
      </c>
      <c r="C29" s="39" t="e">
        <f>Data_hour!C148/Data_yearly_stats!C$73</f>
        <v>#DIV/0!</v>
      </c>
      <c r="D29" s="39" t="e">
        <f>Data_hour!D148/Data_yearly_stats!D$73</f>
        <v>#DIV/0!</v>
      </c>
      <c r="E29" s="39" t="e">
        <f>Data_hour!E148/Data_yearly_stats!E$73</f>
        <v>#DIV/0!</v>
      </c>
      <c r="F29" s="39" t="e">
        <f>Data_hour!F148/Data_yearly_stats!F$73</f>
        <v>#DIV/0!</v>
      </c>
      <c r="G29" s="39" t="e">
        <f>Data_hour!G148/Data_yearly_stats!G$73</f>
        <v>#DIV/0!</v>
      </c>
      <c r="H29" s="39" t="e">
        <f>Data_hour!H148/Data_yearly_stats!H$73</f>
        <v>#DIV/0!</v>
      </c>
      <c r="I29" s="39" t="e">
        <f>Data_hour!I148/Data_yearly_stats!I$73</f>
        <v>#DIV/0!</v>
      </c>
      <c r="J29" s="39" t="e">
        <f>Data_hour!J148/Data_yearly_stats!J$73</f>
        <v>#DIV/0!</v>
      </c>
      <c r="K29" s="39" t="e">
        <f>Data_hour!K148/Data_yearly_stats!K$73</f>
        <v>#DIV/0!</v>
      </c>
    </row>
    <row r="30" spans="1:11" ht="12.75" customHeight="1" x14ac:dyDescent="0.2">
      <c r="A30" s="16" t="s">
        <v>96</v>
      </c>
      <c r="B30" s="39" t="e">
        <f>Data_hour!B149/Data_yearly_stats!B$73</f>
        <v>#DIV/0!</v>
      </c>
      <c r="C30" s="39" t="e">
        <f>Data_hour!C149/Data_yearly_stats!C$73</f>
        <v>#DIV/0!</v>
      </c>
      <c r="D30" s="39" t="e">
        <f>Data_hour!D149/Data_yearly_stats!D$73</f>
        <v>#DIV/0!</v>
      </c>
      <c r="E30" s="39" t="e">
        <f>Data_hour!E149/Data_yearly_stats!E$73</f>
        <v>#DIV/0!</v>
      </c>
      <c r="F30" s="39" t="e">
        <f>Data_hour!F149/Data_yearly_stats!F$73</f>
        <v>#DIV/0!</v>
      </c>
      <c r="G30" s="39" t="e">
        <f>Data_hour!G149/Data_yearly_stats!G$73</f>
        <v>#DIV/0!</v>
      </c>
      <c r="H30" s="39" t="e">
        <f>Data_hour!H149/Data_yearly_stats!H$73</f>
        <v>#DIV/0!</v>
      </c>
      <c r="I30" s="39" t="e">
        <f>Data_hour!I149/Data_yearly_stats!I$73</f>
        <v>#DIV/0!</v>
      </c>
      <c r="J30" s="39" t="e">
        <f>Data_hour!J149/Data_yearly_stats!J$73</f>
        <v>#DIV/0!</v>
      </c>
      <c r="K30" s="39" t="e">
        <f>Data_hour!K149/Data_yearly_stats!K$73</f>
        <v>#DIV/0!</v>
      </c>
    </row>
    <row r="31" spans="1:11" ht="12.75" customHeight="1" x14ac:dyDescent="0.2">
      <c r="A31" s="16" t="s">
        <v>97</v>
      </c>
      <c r="B31" s="39" t="e">
        <f>Data_hour!B150/Data_yearly_stats!B$73</f>
        <v>#DIV/0!</v>
      </c>
      <c r="C31" s="39" t="e">
        <f>Data_hour!C150/Data_yearly_stats!C$73</f>
        <v>#DIV/0!</v>
      </c>
      <c r="D31" s="39" t="e">
        <f>Data_hour!D150/Data_yearly_stats!D$73</f>
        <v>#DIV/0!</v>
      </c>
      <c r="E31" s="39" t="e">
        <f>Data_hour!E150/Data_yearly_stats!E$73</f>
        <v>#DIV/0!</v>
      </c>
      <c r="F31" s="39" t="e">
        <f>Data_hour!F150/Data_yearly_stats!F$73</f>
        <v>#DIV/0!</v>
      </c>
      <c r="G31" s="39" t="e">
        <f>Data_hour!G150/Data_yearly_stats!G$73</f>
        <v>#DIV/0!</v>
      </c>
      <c r="H31" s="39" t="e">
        <f>Data_hour!H150/Data_yearly_stats!H$73</f>
        <v>#DIV/0!</v>
      </c>
      <c r="I31" s="39" t="e">
        <f>Data_hour!I150/Data_yearly_stats!I$73</f>
        <v>#DIV/0!</v>
      </c>
      <c r="J31" s="39" t="e">
        <f>Data_hour!J150/Data_yearly_stats!J$73</f>
        <v>#DIV/0!</v>
      </c>
      <c r="K31" s="39" t="e">
        <f>Data_hour!K150/Data_yearly_stats!K$73</f>
        <v>#DIV/0!</v>
      </c>
    </row>
    <row r="32" spans="1:11" ht="12.75" customHeight="1" x14ac:dyDescent="0.2">
      <c r="A32" s="16" t="s">
        <v>98</v>
      </c>
      <c r="B32" s="39" t="e">
        <f>Data_hour!B151/Data_yearly_stats!B$73</f>
        <v>#DIV/0!</v>
      </c>
      <c r="C32" s="39" t="e">
        <f>Data_hour!C151/Data_yearly_stats!C$73</f>
        <v>#DIV/0!</v>
      </c>
      <c r="D32" s="39" t="e">
        <f>Data_hour!D151/Data_yearly_stats!D$73</f>
        <v>#DIV/0!</v>
      </c>
      <c r="E32" s="39" t="e">
        <f>Data_hour!E151/Data_yearly_stats!E$73</f>
        <v>#DIV/0!</v>
      </c>
      <c r="F32" s="39" t="e">
        <f>Data_hour!F151/Data_yearly_stats!F$73</f>
        <v>#DIV/0!</v>
      </c>
      <c r="G32" s="39" t="e">
        <f>Data_hour!G151/Data_yearly_stats!G$73</f>
        <v>#DIV/0!</v>
      </c>
      <c r="H32" s="39" t="e">
        <f>Data_hour!H151/Data_yearly_stats!H$73</f>
        <v>#DIV/0!</v>
      </c>
      <c r="I32" s="39" t="e">
        <f>Data_hour!I151/Data_yearly_stats!I$73</f>
        <v>#DIV/0!</v>
      </c>
      <c r="J32" s="39" t="e">
        <f>Data_hour!J151/Data_yearly_stats!J$73</f>
        <v>#DIV/0!</v>
      </c>
      <c r="K32" s="39" t="e">
        <f>Data_hour!K151/Data_yearly_stats!K$73</f>
        <v>#DIV/0!</v>
      </c>
    </row>
    <row r="33" spans="1:11" ht="12.75" customHeight="1" x14ac:dyDescent="0.2">
      <c r="A33" s="16" t="s">
        <v>99</v>
      </c>
      <c r="B33" s="39" t="e">
        <f>Data_hour!B152/Data_yearly_stats!B$73</f>
        <v>#DIV/0!</v>
      </c>
      <c r="C33" s="39" t="e">
        <f>Data_hour!C152/Data_yearly_stats!C$73</f>
        <v>#DIV/0!</v>
      </c>
      <c r="D33" s="39" t="e">
        <f>Data_hour!D152/Data_yearly_stats!D$73</f>
        <v>#DIV/0!</v>
      </c>
      <c r="E33" s="39" t="e">
        <f>Data_hour!E152/Data_yearly_stats!E$73</f>
        <v>#DIV/0!</v>
      </c>
      <c r="F33" s="39" t="e">
        <f>Data_hour!F152/Data_yearly_stats!F$73</f>
        <v>#DIV/0!</v>
      </c>
      <c r="G33" s="39" t="e">
        <f>Data_hour!G152/Data_yearly_stats!G$73</f>
        <v>#DIV/0!</v>
      </c>
      <c r="H33" s="39" t="e">
        <f>Data_hour!H152/Data_yearly_stats!H$73</f>
        <v>#DIV/0!</v>
      </c>
      <c r="I33" s="39" t="e">
        <f>Data_hour!I152/Data_yearly_stats!I$73</f>
        <v>#DIV/0!</v>
      </c>
      <c r="J33" s="39" t="e">
        <f>Data_hour!J152/Data_yearly_stats!J$73</f>
        <v>#DIV/0!</v>
      </c>
      <c r="K33" s="39" t="e">
        <f>Data_hour!K152/Data_yearly_stats!K$73</f>
        <v>#DIV/0!</v>
      </c>
    </row>
    <row r="34" spans="1:11" ht="12.75" customHeight="1" x14ac:dyDescent="0.2">
      <c r="A34" s="16" t="s">
        <v>100</v>
      </c>
      <c r="B34" s="39" t="e">
        <f>Data_hour!B153/Data_yearly_stats!B$73</f>
        <v>#DIV/0!</v>
      </c>
      <c r="C34" s="39" t="e">
        <f>Data_hour!C153/Data_yearly_stats!C$73</f>
        <v>#DIV/0!</v>
      </c>
      <c r="D34" s="39" t="e">
        <f>Data_hour!D153/Data_yearly_stats!D$73</f>
        <v>#DIV/0!</v>
      </c>
      <c r="E34" s="39" t="e">
        <f>Data_hour!E153/Data_yearly_stats!E$73</f>
        <v>#DIV/0!</v>
      </c>
      <c r="F34" s="39" t="e">
        <f>Data_hour!F153/Data_yearly_stats!F$73</f>
        <v>#DIV/0!</v>
      </c>
      <c r="G34" s="39" t="e">
        <f>Data_hour!G153/Data_yearly_stats!G$73</f>
        <v>#DIV/0!</v>
      </c>
      <c r="H34" s="39" t="e">
        <f>Data_hour!H153/Data_yearly_stats!H$73</f>
        <v>#DIV/0!</v>
      </c>
      <c r="I34" s="39" t="e">
        <f>Data_hour!I153/Data_yearly_stats!I$73</f>
        <v>#DIV/0!</v>
      </c>
      <c r="J34" s="39" t="e">
        <f>Data_hour!J153/Data_yearly_stats!J$73</f>
        <v>#DIV/0!</v>
      </c>
      <c r="K34" s="39" t="e">
        <f>Data_hour!K153/Data_yearly_stats!K$73</f>
        <v>#DIV/0!</v>
      </c>
    </row>
    <row r="35" spans="1:11" ht="12.75" customHeight="1" x14ac:dyDescent="0.2">
      <c r="A35" s="16" t="s">
        <v>101</v>
      </c>
      <c r="B35" s="39" t="e">
        <f>Data_hour!B154/Data_yearly_stats!B$73</f>
        <v>#DIV/0!</v>
      </c>
      <c r="C35" s="39" t="e">
        <f>Data_hour!C154/Data_yearly_stats!C$73</f>
        <v>#DIV/0!</v>
      </c>
      <c r="D35" s="39" t="e">
        <f>Data_hour!D154/Data_yearly_stats!D$73</f>
        <v>#DIV/0!</v>
      </c>
      <c r="E35" s="39" t="e">
        <f>Data_hour!E154/Data_yearly_stats!E$73</f>
        <v>#DIV/0!</v>
      </c>
      <c r="F35" s="39" t="e">
        <f>Data_hour!F154/Data_yearly_stats!F$73</f>
        <v>#DIV/0!</v>
      </c>
      <c r="G35" s="39" t="e">
        <f>Data_hour!G154/Data_yearly_stats!G$73</f>
        <v>#DIV/0!</v>
      </c>
      <c r="H35" s="39" t="e">
        <f>Data_hour!H154/Data_yearly_stats!H$73</f>
        <v>#DIV/0!</v>
      </c>
      <c r="I35" s="39" t="e">
        <f>Data_hour!I154/Data_yearly_stats!I$73</f>
        <v>#DIV/0!</v>
      </c>
      <c r="J35" s="39" t="e">
        <f>Data_hour!J154/Data_yearly_stats!J$73</f>
        <v>#DIV/0!</v>
      </c>
      <c r="K35" s="39" t="e">
        <f>Data_hour!K154/Data_yearly_stats!K$73</f>
        <v>#DIV/0!</v>
      </c>
    </row>
    <row r="36" spans="1:11" ht="12.75" customHeight="1" x14ac:dyDescent="0.2">
      <c r="A36" s="16" t="s">
        <v>102</v>
      </c>
      <c r="B36" s="39" t="e">
        <f>Data_hour!B155/Data_yearly_stats!B$73</f>
        <v>#DIV/0!</v>
      </c>
      <c r="C36" s="39" t="e">
        <f>Data_hour!C155/Data_yearly_stats!C$73</f>
        <v>#DIV/0!</v>
      </c>
      <c r="D36" s="39" t="e">
        <f>Data_hour!D155/Data_yearly_stats!D$73</f>
        <v>#DIV/0!</v>
      </c>
      <c r="E36" s="39" t="e">
        <f>Data_hour!E155/Data_yearly_stats!E$73</f>
        <v>#DIV/0!</v>
      </c>
      <c r="F36" s="39" t="e">
        <f>Data_hour!F155/Data_yearly_stats!F$73</f>
        <v>#DIV/0!</v>
      </c>
      <c r="G36" s="39" t="e">
        <f>Data_hour!G155/Data_yearly_stats!G$73</f>
        <v>#DIV/0!</v>
      </c>
      <c r="H36" s="39" t="e">
        <f>Data_hour!H155/Data_yearly_stats!H$73</f>
        <v>#DIV/0!</v>
      </c>
      <c r="I36" s="39" t="e">
        <f>Data_hour!I155/Data_yearly_stats!I$73</f>
        <v>#DIV/0!</v>
      </c>
      <c r="J36" s="39" t="e">
        <f>Data_hour!J155/Data_yearly_stats!J$73</f>
        <v>#DIV/0!</v>
      </c>
      <c r="K36" s="39" t="e">
        <f>Data_hour!K155/Data_yearly_stats!K$73</f>
        <v>#DIV/0!</v>
      </c>
    </row>
    <row r="37" spans="1:11" ht="12.75" customHeight="1" x14ac:dyDescent="0.2">
      <c r="A37" s="16" t="s">
        <v>103</v>
      </c>
      <c r="B37" s="39" t="e">
        <f>Data_hour!B156/Data_yearly_stats!B$73</f>
        <v>#DIV/0!</v>
      </c>
      <c r="C37" s="39" t="e">
        <f>Data_hour!C156/Data_yearly_stats!C$73</f>
        <v>#DIV/0!</v>
      </c>
      <c r="D37" s="39" t="e">
        <f>Data_hour!D156/Data_yearly_stats!D$73</f>
        <v>#DIV/0!</v>
      </c>
      <c r="E37" s="39" t="e">
        <f>Data_hour!E156/Data_yearly_stats!E$73</f>
        <v>#DIV/0!</v>
      </c>
      <c r="F37" s="39" t="e">
        <f>Data_hour!F156/Data_yearly_stats!F$73</f>
        <v>#DIV/0!</v>
      </c>
      <c r="G37" s="39" t="e">
        <f>Data_hour!G156/Data_yearly_stats!G$73</f>
        <v>#DIV/0!</v>
      </c>
      <c r="H37" s="39" t="e">
        <f>Data_hour!H156/Data_yearly_stats!H$73</f>
        <v>#DIV/0!</v>
      </c>
      <c r="I37" s="39" t="e">
        <f>Data_hour!I156/Data_yearly_stats!I$73</f>
        <v>#DIV/0!</v>
      </c>
      <c r="J37" s="39" t="e">
        <f>Data_hour!J156/Data_yearly_stats!J$73</f>
        <v>#DIV/0!</v>
      </c>
      <c r="K37" s="39" t="e">
        <f>Data_hour!K156/Data_yearly_stats!K$73</f>
        <v>#DIV/0!</v>
      </c>
    </row>
    <row r="38" spans="1:11" ht="13.5" customHeight="1" x14ac:dyDescent="0.2">
      <c r="J38" s="7"/>
    </row>
    <row r="39" spans="1:11" ht="12.75" customHeight="1" x14ac:dyDescent="0.2">
      <c r="A39" t="s">
        <v>134</v>
      </c>
    </row>
    <row r="40" spans="1:11" ht="12.75" customHeight="1" x14ac:dyDescent="0.2">
      <c r="A40" s="16" t="s">
        <v>135</v>
      </c>
      <c r="B40" s="39" t="e">
        <f t="shared" ref="B40" si="0">SUM(B21:B32)</f>
        <v>#DIV/0!</v>
      </c>
      <c r="C40" s="39" t="e">
        <f t="shared" ref="C40:K40" si="1">SUM(C21:C32)</f>
        <v>#DIV/0!</v>
      </c>
      <c r="D40" s="39" t="e">
        <f t="shared" si="1"/>
        <v>#DIV/0!</v>
      </c>
      <c r="E40" s="39" t="e">
        <f t="shared" si="1"/>
        <v>#DIV/0!</v>
      </c>
      <c r="F40" s="39" t="e">
        <f t="shared" si="1"/>
        <v>#DIV/0!</v>
      </c>
      <c r="G40" s="39" t="e">
        <f t="shared" si="1"/>
        <v>#DIV/0!</v>
      </c>
      <c r="H40" s="39" t="e">
        <f t="shared" si="1"/>
        <v>#DIV/0!</v>
      </c>
      <c r="I40" s="39" t="e">
        <f t="shared" si="1"/>
        <v>#DIV/0!</v>
      </c>
      <c r="J40" s="39" t="e">
        <f t="shared" si="1"/>
        <v>#DIV/0!</v>
      </c>
      <c r="K40" s="39" t="e">
        <f t="shared" si="1"/>
        <v>#DIV/0!</v>
      </c>
    </row>
    <row r="41" spans="1:11" ht="13.5" customHeight="1" x14ac:dyDescent="0.2">
      <c r="A41" s="16" t="s">
        <v>136</v>
      </c>
      <c r="B41" s="39" t="e">
        <f t="shared" ref="B41" si="2">SUM(B20:B35)</f>
        <v>#DIV/0!</v>
      </c>
      <c r="C41" s="39" t="e">
        <f t="shared" ref="C41:K41" si="3">SUM(C20:C35)</f>
        <v>#DIV/0!</v>
      </c>
      <c r="D41" s="39" t="e">
        <f t="shared" si="3"/>
        <v>#DIV/0!</v>
      </c>
      <c r="E41" s="39" t="e">
        <f t="shared" si="3"/>
        <v>#DIV/0!</v>
      </c>
      <c r="F41" s="39" t="e">
        <f t="shared" si="3"/>
        <v>#DIV/0!</v>
      </c>
      <c r="G41" s="39" t="e">
        <f t="shared" si="3"/>
        <v>#DIV/0!</v>
      </c>
      <c r="H41" s="39" t="e">
        <f t="shared" si="3"/>
        <v>#DIV/0!</v>
      </c>
      <c r="I41" s="39" t="e">
        <f t="shared" si="3"/>
        <v>#DIV/0!</v>
      </c>
      <c r="J41" s="39" t="e">
        <f t="shared" si="3"/>
        <v>#DIV/0!</v>
      </c>
      <c r="K41" s="39" t="e">
        <f t="shared" si="3"/>
        <v>#DIV/0!</v>
      </c>
    </row>
    <row r="42" spans="1:11" x14ac:dyDescent="0.2">
      <c r="A42" s="16" t="s">
        <v>137</v>
      </c>
      <c r="B42" s="39" t="e">
        <f t="shared" ref="B42" si="4">SUM(B20:B37)</f>
        <v>#DIV/0!</v>
      </c>
      <c r="C42" s="39" t="e">
        <f t="shared" ref="C42:K42" si="5">SUM(C20:C37)</f>
        <v>#DIV/0!</v>
      </c>
      <c r="D42" s="39" t="e">
        <f t="shared" si="5"/>
        <v>#DIV/0!</v>
      </c>
      <c r="E42" s="39" t="e">
        <f t="shared" si="5"/>
        <v>#DIV/0!</v>
      </c>
      <c r="F42" s="39" t="e">
        <f t="shared" si="5"/>
        <v>#DIV/0!</v>
      </c>
      <c r="G42" s="39" t="e">
        <f t="shared" si="5"/>
        <v>#DIV/0!</v>
      </c>
      <c r="H42" s="39" t="e">
        <f t="shared" si="5"/>
        <v>#DIV/0!</v>
      </c>
      <c r="I42" s="39" t="e">
        <f t="shared" si="5"/>
        <v>#DIV/0!</v>
      </c>
      <c r="J42" s="39" t="e">
        <f t="shared" si="5"/>
        <v>#DIV/0!</v>
      </c>
      <c r="K42" s="39" t="e">
        <f t="shared" si="5"/>
        <v>#DIV/0!</v>
      </c>
    </row>
    <row r="43" spans="1:11" x14ac:dyDescent="0.2">
      <c r="A43" s="16" t="s">
        <v>138</v>
      </c>
      <c r="B43" s="39" t="e">
        <f t="shared" ref="B43" si="6">SUM(B14:B37)</f>
        <v>#DIV/0!</v>
      </c>
      <c r="C43" s="39" t="e">
        <f t="shared" ref="C43:K43" si="7">SUM(C14:C37)</f>
        <v>#DIV/0!</v>
      </c>
      <c r="D43" s="39" t="e">
        <f t="shared" si="7"/>
        <v>#DIV/0!</v>
      </c>
      <c r="E43" s="39" t="e">
        <f t="shared" si="7"/>
        <v>#DIV/0!</v>
      </c>
      <c r="F43" s="39" t="e">
        <f t="shared" si="7"/>
        <v>#DIV/0!</v>
      </c>
      <c r="G43" s="39" t="e">
        <f t="shared" si="7"/>
        <v>#DIV/0!</v>
      </c>
      <c r="H43" s="39" t="e">
        <f t="shared" si="7"/>
        <v>#DIV/0!</v>
      </c>
      <c r="I43" s="39" t="e">
        <f t="shared" si="7"/>
        <v>#DIV/0!</v>
      </c>
      <c r="J43" s="39" t="e">
        <f t="shared" si="7"/>
        <v>#DIV/0!</v>
      </c>
      <c r="K43" s="103" t="e">
        <f t="shared" si="7"/>
        <v>#DIV/0!</v>
      </c>
    </row>
    <row r="44" spans="1:11" ht="12.75" customHeight="1" x14ac:dyDescent="0.2"/>
    <row r="45" spans="1:11" ht="13.5" customHeight="1" x14ac:dyDescent="0.2"/>
    <row r="46" spans="1:11" ht="13.5" customHeight="1" x14ac:dyDescent="0.2">
      <c r="A46" t="s">
        <v>139</v>
      </c>
    </row>
    <row r="47" spans="1:11" ht="12.75" customHeight="1" x14ac:dyDescent="0.2">
      <c r="A47" s="16" t="s">
        <v>134</v>
      </c>
      <c r="B47" s="101" t="s">
        <v>73</v>
      </c>
      <c r="C47" s="101" t="s">
        <v>74</v>
      </c>
      <c r="D47" s="101" t="s">
        <v>75</v>
      </c>
      <c r="E47" s="101" t="s">
        <v>76</v>
      </c>
      <c r="F47" s="101" t="s">
        <v>77</v>
      </c>
      <c r="G47" s="101" t="s">
        <v>78</v>
      </c>
      <c r="H47" s="101" t="s">
        <v>79</v>
      </c>
      <c r="I47" s="102" t="s">
        <v>247</v>
      </c>
      <c r="J47" s="47" t="s">
        <v>224</v>
      </c>
      <c r="K47" s="102" t="s">
        <v>20</v>
      </c>
    </row>
    <row r="48" spans="1:11" ht="12.75" customHeight="1" x14ac:dyDescent="0.2">
      <c r="A48" s="16" t="s">
        <v>140</v>
      </c>
      <c r="B48" s="39" t="e">
        <f>Data_yearly_stats!B81</f>
        <v>#DIV/0!</v>
      </c>
      <c r="C48" s="39" t="e">
        <f>Data_yearly_stats!C81</f>
        <v>#DIV/0!</v>
      </c>
      <c r="D48" s="39" t="e">
        <f>Data_yearly_stats!D81</f>
        <v>#DIV/0!</v>
      </c>
      <c r="E48" s="39" t="e">
        <f>Data_yearly_stats!E81</f>
        <v>#DIV/0!</v>
      </c>
      <c r="F48" s="39" t="e">
        <f>Data_yearly_stats!F81</f>
        <v>#DIV/0!</v>
      </c>
      <c r="G48" s="39" t="e">
        <f>Data_yearly_stats!G81</f>
        <v>#DIV/0!</v>
      </c>
      <c r="H48" s="39" t="e">
        <f>Data_yearly_stats!H81</f>
        <v>#DIV/0!</v>
      </c>
      <c r="I48" s="39" t="e">
        <f>Data_yearly_stats!I81</f>
        <v>#DIV/0!</v>
      </c>
      <c r="J48" s="39" t="e">
        <f>Data_yearly_stats!J81</f>
        <v>#DIV/0!</v>
      </c>
      <c r="K48" s="39" t="e">
        <f>Data_yearly_stats!K81</f>
        <v>#DIV/0!</v>
      </c>
    </row>
    <row r="49" spans="1:11" ht="12.75" customHeight="1" x14ac:dyDescent="0.2">
      <c r="A49" s="16" t="s">
        <v>141</v>
      </c>
      <c r="B49" s="39" t="e">
        <f>Data_yearly_stats!B82</f>
        <v>#DIV/0!</v>
      </c>
      <c r="C49" s="39" t="e">
        <f>Data_yearly_stats!C82</f>
        <v>#DIV/0!</v>
      </c>
      <c r="D49" s="39" t="e">
        <f>Data_yearly_stats!D82</f>
        <v>#DIV/0!</v>
      </c>
      <c r="E49" s="39" t="e">
        <f>Data_yearly_stats!E82</f>
        <v>#DIV/0!</v>
      </c>
      <c r="F49" s="39" t="e">
        <f>Data_yearly_stats!F82</f>
        <v>#DIV/0!</v>
      </c>
      <c r="G49" s="39" t="e">
        <f>Data_yearly_stats!G82</f>
        <v>#DIV/0!</v>
      </c>
      <c r="H49" s="39" t="e">
        <f>Data_yearly_stats!H82</f>
        <v>#DIV/0!</v>
      </c>
      <c r="I49" s="39" t="e">
        <f>Data_yearly_stats!I82</f>
        <v>#DIV/0!</v>
      </c>
      <c r="J49" s="39" t="e">
        <f>Data_yearly_stats!J82</f>
        <v>#DIV/0!</v>
      </c>
      <c r="K49" s="39" t="e">
        <f>Data_yearly_stats!K82</f>
        <v>#DIV/0!</v>
      </c>
    </row>
    <row r="50" spans="1:11" ht="12.75" customHeight="1" x14ac:dyDescent="0.2">
      <c r="A50" s="16" t="s">
        <v>142</v>
      </c>
      <c r="B50" s="39" t="e">
        <f>Data_yearly_stats!B83</f>
        <v>#DIV/0!</v>
      </c>
      <c r="C50" s="39" t="e">
        <f>Data_yearly_stats!C83</f>
        <v>#DIV/0!</v>
      </c>
      <c r="D50" s="39" t="e">
        <f>Data_yearly_stats!D83</f>
        <v>#DIV/0!</v>
      </c>
      <c r="E50" s="39" t="e">
        <f>Data_yearly_stats!E83</f>
        <v>#DIV/0!</v>
      </c>
      <c r="F50" s="39" t="e">
        <f>Data_yearly_stats!F83</f>
        <v>#DIV/0!</v>
      </c>
      <c r="G50" s="39" t="e">
        <f>Data_yearly_stats!G83</f>
        <v>#DIV/0!</v>
      </c>
      <c r="H50" s="39" t="e">
        <f>Data_yearly_stats!H83</f>
        <v>#DIV/0!</v>
      </c>
      <c r="I50" s="39" t="e">
        <f>Data_yearly_stats!I83</f>
        <v>#DIV/0!</v>
      </c>
      <c r="J50" s="39" t="e">
        <f>Data_yearly_stats!J83</f>
        <v>#DIV/0!</v>
      </c>
      <c r="K50" s="39" t="e">
        <f>Data_yearly_stats!K83</f>
        <v>#DIV/0!</v>
      </c>
    </row>
    <row r="51" spans="1:11" ht="12.75" customHeight="1" x14ac:dyDescent="0.2">
      <c r="A51" s="16" t="s">
        <v>143</v>
      </c>
      <c r="B51" s="39" t="e">
        <f>Data_yearly_stats!B84</f>
        <v>#DIV/0!</v>
      </c>
      <c r="C51" s="39" t="e">
        <f>Data_yearly_stats!C84</f>
        <v>#DIV/0!</v>
      </c>
      <c r="D51" s="39" t="e">
        <f>Data_yearly_stats!D84</f>
        <v>#DIV/0!</v>
      </c>
      <c r="E51" s="39" t="e">
        <f>Data_yearly_stats!E84</f>
        <v>#DIV/0!</v>
      </c>
      <c r="F51" s="39" t="e">
        <f>Data_yearly_stats!F84</f>
        <v>#DIV/0!</v>
      </c>
      <c r="G51" s="39" t="e">
        <f>Data_yearly_stats!G84</f>
        <v>#DIV/0!</v>
      </c>
      <c r="H51" s="39" t="e">
        <f>Data_yearly_stats!H84</f>
        <v>#DIV/0!</v>
      </c>
      <c r="I51" s="39" t="e">
        <f>Data_yearly_stats!I84</f>
        <v>#DIV/0!</v>
      </c>
      <c r="J51" s="39" t="e">
        <f>Data_yearly_stats!J84</f>
        <v>#DIV/0!</v>
      </c>
      <c r="K51" s="39" t="e">
        <f>Data_yearly_stats!K84</f>
        <v>#DIV/0!</v>
      </c>
    </row>
    <row r="52" spans="1:11" ht="12.75" customHeight="1" x14ac:dyDescent="0.2">
      <c r="A52" s="16" t="s">
        <v>144</v>
      </c>
      <c r="B52" s="39" t="e">
        <f>Data_yearly_stats!B85</f>
        <v>#DIV/0!</v>
      </c>
      <c r="C52" s="39" t="e">
        <f>Data_yearly_stats!C85</f>
        <v>#DIV/0!</v>
      </c>
      <c r="D52" s="39" t="e">
        <f>Data_yearly_stats!D85</f>
        <v>#DIV/0!</v>
      </c>
      <c r="E52" s="39" t="e">
        <f>Data_yearly_stats!E85</f>
        <v>#DIV/0!</v>
      </c>
      <c r="F52" s="39" t="e">
        <f>Data_yearly_stats!F85</f>
        <v>#DIV/0!</v>
      </c>
      <c r="G52" s="39" t="e">
        <f>Data_yearly_stats!G85</f>
        <v>#DIV/0!</v>
      </c>
      <c r="H52" s="39" t="e">
        <f>Data_yearly_stats!H85</f>
        <v>#DIV/0!</v>
      </c>
      <c r="I52" s="39" t="e">
        <f>Data_yearly_stats!I85</f>
        <v>#DIV/0!</v>
      </c>
      <c r="J52" s="39" t="e">
        <f>Data_yearly_stats!J85</f>
        <v>#DIV/0!</v>
      </c>
      <c r="K52" s="39" t="e">
        <f>Data_yearly_stats!K85</f>
        <v>#DIV/0!</v>
      </c>
    </row>
    <row r="53" spans="1:11" ht="12.75" customHeight="1" x14ac:dyDescent="0.2">
      <c r="A53" s="16" t="s">
        <v>145</v>
      </c>
      <c r="B53" s="39" t="e">
        <f>Data_yearly_stats!B86</f>
        <v>#DIV/0!</v>
      </c>
      <c r="C53" s="39" t="e">
        <f>Data_yearly_stats!C86</f>
        <v>#DIV/0!</v>
      </c>
      <c r="D53" s="39" t="e">
        <f>Data_yearly_stats!D86</f>
        <v>#DIV/0!</v>
      </c>
      <c r="E53" s="39" t="e">
        <f>Data_yearly_stats!E86</f>
        <v>#DIV/0!</v>
      </c>
      <c r="F53" s="39" t="e">
        <f>Data_yearly_stats!F86</f>
        <v>#DIV/0!</v>
      </c>
      <c r="G53" s="39" t="e">
        <f>Data_yearly_stats!G86</f>
        <v>#DIV/0!</v>
      </c>
      <c r="H53" s="39" t="e">
        <f>Data_yearly_stats!H86</f>
        <v>#DIV/0!</v>
      </c>
      <c r="I53" s="39" t="e">
        <f>Data_yearly_stats!I86</f>
        <v>#DIV/0!</v>
      </c>
      <c r="J53" s="39" t="e">
        <f>Data_yearly_stats!J86</f>
        <v>#DIV/0!</v>
      </c>
      <c r="K53" s="39" t="e">
        <f>Data_yearly_stats!K86</f>
        <v>#DIV/0!</v>
      </c>
    </row>
    <row r="54" spans="1:11" ht="12.75" customHeight="1" x14ac:dyDescent="0.2">
      <c r="A54" s="16" t="s">
        <v>146</v>
      </c>
      <c r="B54" s="39" t="e">
        <f>Data_yearly_stats!B87</f>
        <v>#DIV/0!</v>
      </c>
      <c r="C54" s="39" t="e">
        <f>Data_yearly_stats!C87</f>
        <v>#DIV/0!</v>
      </c>
      <c r="D54" s="39" t="e">
        <f>Data_yearly_stats!D87</f>
        <v>#DIV/0!</v>
      </c>
      <c r="E54" s="39" t="e">
        <f>Data_yearly_stats!E87</f>
        <v>#DIV/0!</v>
      </c>
      <c r="F54" s="39" t="e">
        <f>Data_yearly_stats!F87</f>
        <v>#DIV/0!</v>
      </c>
      <c r="G54" s="39" t="e">
        <f>Data_yearly_stats!G87</f>
        <v>#DIV/0!</v>
      </c>
      <c r="H54" s="39" t="e">
        <f>Data_yearly_stats!H87</f>
        <v>#DIV/0!</v>
      </c>
      <c r="I54" s="39" t="e">
        <f>Data_yearly_stats!I87</f>
        <v>#DIV/0!</v>
      </c>
      <c r="J54" s="39" t="e">
        <f>Data_yearly_stats!J87</f>
        <v>#DIV/0!</v>
      </c>
      <c r="K54" s="39" t="e">
        <f>Data_yearly_stats!K87</f>
        <v>#DIV/0!</v>
      </c>
    </row>
    <row r="55" spans="1:11" ht="12.75" customHeight="1" x14ac:dyDescent="0.2">
      <c r="A55" s="16" t="s">
        <v>147</v>
      </c>
      <c r="B55" s="39" t="e">
        <f>Data_yearly_stats!B88</f>
        <v>#DIV/0!</v>
      </c>
      <c r="C55" s="39" t="e">
        <f>Data_yearly_stats!C88</f>
        <v>#DIV/0!</v>
      </c>
      <c r="D55" s="39" t="e">
        <f>Data_yearly_stats!D88</f>
        <v>#DIV/0!</v>
      </c>
      <c r="E55" s="39" t="e">
        <f>Data_yearly_stats!E88</f>
        <v>#DIV/0!</v>
      </c>
      <c r="F55" s="39" t="e">
        <f>Data_yearly_stats!F88</f>
        <v>#DIV/0!</v>
      </c>
      <c r="G55" s="39" t="e">
        <f>Data_yearly_stats!G88</f>
        <v>#DIV/0!</v>
      </c>
      <c r="H55" s="39" t="e">
        <f>Data_yearly_stats!H88</f>
        <v>#DIV/0!</v>
      </c>
      <c r="I55" s="39" t="e">
        <f>Data_yearly_stats!I88</f>
        <v>#DIV/0!</v>
      </c>
      <c r="J55" s="39" t="e">
        <f>Data_yearly_stats!J88</f>
        <v>#DIV/0!</v>
      </c>
      <c r="K55" s="39" t="e">
        <f>Data_yearly_stats!K88</f>
        <v>#DIV/0!</v>
      </c>
    </row>
    <row r="56" spans="1:11" ht="12.75" customHeight="1" x14ac:dyDescent="0.2">
      <c r="A56" s="16" t="s">
        <v>148</v>
      </c>
      <c r="B56" s="39" t="e">
        <f>Data_yearly_stats!B89</f>
        <v>#DIV/0!</v>
      </c>
      <c r="C56" s="39" t="e">
        <f>Data_yearly_stats!C89</f>
        <v>#DIV/0!</v>
      </c>
      <c r="D56" s="39" t="e">
        <f>Data_yearly_stats!D89</f>
        <v>#DIV/0!</v>
      </c>
      <c r="E56" s="39" t="e">
        <f>Data_yearly_stats!E89</f>
        <v>#DIV/0!</v>
      </c>
      <c r="F56" s="39" t="e">
        <f>Data_yearly_stats!F89</f>
        <v>#DIV/0!</v>
      </c>
      <c r="G56" s="39" t="e">
        <f>Data_yearly_stats!G89</f>
        <v>#DIV/0!</v>
      </c>
      <c r="H56" s="39" t="e">
        <f>Data_yearly_stats!H89</f>
        <v>#DIV/0!</v>
      </c>
      <c r="I56" s="39" t="e">
        <f>Data_yearly_stats!I89</f>
        <v>#DIV/0!</v>
      </c>
      <c r="J56" s="39" t="e">
        <f>Data_yearly_stats!J89</f>
        <v>#DIV/0!</v>
      </c>
      <c r="K56" s="39" t="e">
        <f>Data_yearly_stats!K89</f>
        <v>#DIV/0!</v>
      </c>
    </row>
    <row r="57" spans="1:11" ht="12.75" customHeight="1" x14ac:dyDescent="0.2">
      <c r="A57" s="16" t="s">
        <v>149</v>
      </c>
      <c r="B57" s="39" t="e">
        <f>Data_yearly_stats!B90</f>
        <v>#DIV/0!</v>
      </c>
      <c r="C57" s="39" t="e">
        <f>Data_yearly_stats!C90</f>
        <v>#DIV/0!</v>
      </c>
      <c r="D57" s="39" t="e">
        <f>Data_yearly_stats!D90</f>
        <v>#DIV/0!</v>
      </c>
      <c r="E57" s="39" t="e">
        <f>Data_yearly_stats!E90</f>
        <v>#DIV/0!</v>
      </c>
      <c r="F57" s="39" t="e">
        <f>Data_yearly_stats!F90</f>
        <v>#DIV/0!</v>
      </c>
      <c r="G57" s="39" t="e">
        <f>Data_yearly_stats!G90</f>
        <v>#DIV/0!</v>
      </c>
      <c r="H57" s="39" t="e">
        <f>Data_yearly_stats!H90</f>
        <v>#DIV/0!</v>
      </c>
      <c r="I57" s="39" t="e">
        <f>Data_yearly_stats!I90</f>
        <v>#DIV/0!</v>
      </c>
      <c r="J57" s="39" t="e">
        <f>Data_yearly_stats!J90</f>
        <v>#DIV/0!</v>
      </c>
      <c r="K57" s="39" t="e">
        <f>Data_yearly_stats!K90</f>
        <v>#DIV/0!</v>
      </c>
    </row>
    <row r="58" spans="1:11" ht="12.75" customHeight="1" x14ac:dyDescent="0.2">
      <c r="A58" s="16" t="s">
        <v>150</v>
      </c>
      <c r="B58" s="39" t="e">
        <f>Data_yearly_stats!B91</f>
        <v>#DIV/0!</v>
      </c>
      <c r="C58" s="39" t="e">
        <f>Data_yearly_stats!C91</f>
        <v>#DIV/0!</v>
      </c>
      <c r="D58" s="39" t="e">
        <f>Data_yearly_stats!D91</f>
        <v>#DIV/0!</v>
      </c>
      <c r="E58" s="39" t="e">
        <f>Data_yearly_stats!E91</f>
        <v>#DIV/0!</v>
      </c>
      <c r="F58" s="39" t="e">
        <f>Data_yearly_stats!F91</f>
        <v>#DIV/0!</v>
      </c>
      <c r="G58" s="39" t="e">
        <f>Data_yearly_stats!G91</f>
        <v>#DIV/0!</v>
      </c>
      <c r="H58" s="39" t="e">
        <f>Data_yearly_stats!H91</f>
        <v>#DIV/0!</v>
      </c>
      <c r="I58" s="39" t="e">
        <f>Data_yearly_stats!I91</f>
        <v>#DIV/0!</v>
      </c>
      <c r="J58" s="39" t="e">
        <f>Data_yearly_stats!J91</f>
        <v>#DIV/0!</v>
      </c>
      <c r="K58" s="39" t="e">
        <f>Data_yearly_stats!K91</f>
        <v>#DIV/0!</v>
      </c>
    </row>
    <row r="59" spans="1:11" ht="12.75" customHeight="1" x14ac:dyDescent="0.2">
      <c r="A59" s="16" t="s">
        <v>151</v>
      </c>
      <c r="B59" s="39" t="e">
        <f>Data_yearly_stats!B92</f>
        <v>#DIV/0!</v>
      </c>
      <c r="C59" s="39" t="e">
        <f>Data_yearly_stats!C92</f>
        <v>#DIV/0!</v>
      </c>
      <c r="D59" s="39" t="e">
        <f>Data_yearly_stats!D92</f>
        <v>#DIV/0!</v>
      </c>
      <c r="E59" s="39" t="e">
        <f>Data_yearly_stats!E92</f>
        <v>#DIV/0!</v>
      </c>
      <c r="F59" s="39" t="e">
        <f>Data_yearly_stats!F92</f>
        <v>#DIV/0!</v>
      </c>
      <c r="G59" s="39" t="e">
        <f>Data_yearly_stats!G92</f>
        <v>#DIV/0!</v>
      </c>
      <c r="H59" s="39" t="e">
        <f>Data_yearly_stats!H92</f>
        <v>#DIV/0!</v>
      </c>
      <c r="I59" s="39" t="e">
        <f>Data_yearly_stats!I92</f>
        <v>#DIV/0!</v>
      </c>
      <c r="J59" s="39" t="e">
        <f>Data_yearly_stats!J92</f>
        <v>#DIV/0!</v>
      </c>
      <c r="K59" s="39" t="e">
        <f>Data_yearly_stats!K92</f>
        <v>#DIV/0!</v>
      </c>
    </row>
    <row r="60" spans="1:11" x14ac:dyDescent="0.2">
      <c r="A60" s="104" t="s">
        <v>248</v>
      </c>
      <c r="B60" s="39" t="e">
        <f>Data_yearly_stats!B93</f>
        <v>#DIV/0!</v>
      </c>
      <c r="C60" s="39" t="e">
        <f>Data_yearly_stats!C93</f>
        <v>#DIV/0!</v>
      </c>
      <c r="D60" s="39" t="e">
        <f>Data_yearly_stats!D93</f>
        <v>#DIV/0!</v>
      </c>
      <c r="E60" s="39" t="e">
        <f>Data_yearly_stats!E93</f>
        <v>#DIV/0!</v>
      </c>
      <c r="F60" s="39" t="e">
        <f>Data_yearly_stats!F93</f>
        <v>#DIV/0!</v>
      </c>
      <c r="G60" s="39" t="e">
        <f>Data_yearly_stats!G93</f>
        <v>#DIV/0!</v>
      </c>
      <c r="H60" s="39" t="e">
        <f>Data_yearly_stats!H93</f>
        <v>#DIV/0!</v>
      </c>
      <c r="I60" s="39" t="e">
        <f>Data_yearly_stats!I93</f>
        <v>#DIV/0!</v>
      </c>
      <c r="J60" s="39" t="e">
        <f>Data_yearly_stats!J93</f>
        <v>#DIV/0!</v>
      </c>
      <c r="K60" s="103" t="e">
        <f>Data_yearly_stats!K93</f>
        <v>#DIV/0!</v>
      </c>
    </row>
  </sheetData>
  <printOptions horizontalCentered="1"/>
  <pageMargins left="0.39374999999999999" right="0.39374999999999999" top="0.98402777777777795" bottom="0.39374999999999999" header="0.39374999999999999" footer="0.196527777777778"/>
  <pageSetup paperSize="9" orientation="portrait" horizontalDpi="300" verticalDpi="300" r:id="rId1"/>
  <headerFooter>
    <oddHeader>&amp;L&amp;8 République et canton de Neuchâtel
Département du développement
territorial et de l'environnement&amp;CComptage mobilité douce&amp;R&amp;8 Service des ponts et chaussées
Bureau signalisation et circulation
Neuchâtel, le &amp;D</oddHeader>
    <oddFooter>&amp;L&amp;6 &amp;F&amp;R&amp;8 Page: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5"/>
  <sheetViews>
    <sheetView tabSelected="1" zoomScaleNormal="100" workbookViewId="0"/>
  </sheetViews>
  <sheetFormatPr baseColWidth="10" defaultColWidth="9.42578125" defaultRowHeight="12.75" x14ac:dyDescent="0.2"/>
  <cols>
    <col min="1" max="20" width="10.28515625" customWidth="1"/>
  </cols>
  <sheetData>
    <row r="1" spans="1:20" ht="15.75" customHeight="1" x14ac:dyDescent="0.25">
      <c r="A1" s="17">
        <f>Data_count!B3</f>
        <v>0</v>
      </c>
      <c r="J1" s="18"/>
    </row>
    <row r="2" spans="1:20" ht="19.5" customHeight="1" x14ac:dyDescent="0.25">
      <c r="A2" s="20">
        <f>Data_count!B4</f>
        <v>0</v>
      </c>
      <c r="K2" s="21">
        <f>Data_count!B5</f>
        <v>0</v>
      </c>
      <c r="T2" s="19">
        <f>Data_count!B6</f>
        <v>0</v>
      </c>
    </row>
    <row r="3" spans="1:20" ht="18.75" customHeight="1" x14ac:dyDescent="0.25">
      <c r="A3" s="20">
        <f>Data_count!B10</f>
        <v>0</v>
      </c>
      <c r="G3" s="21"/>
      <c r="T3" s="22">
        <f>Data_count!B7</f>
        <v>0</v>
      </c>
    </row>
    <row r="4" spans="1:20" ht="12.75" customHeight="1" x14ac:dyDescent="0.2">
      <c r="A4" s="20" t="s">
        <v>126</v>
      </c>
      <c r="B4" s="23">
        <f>Data_count!B13</f>
        <v>0</v>
      </c>
      <c r="T4" s="22">
        <f>Data_count!B8</f>
        <v>0</v>
      </c>
    </row>
    <row r="5" spans="1:20" ht="12.75" customHeight="1" x14ac:dyDescent="0.2">
      <c r="A5" s="20" t="s">
        <v>127</v>
      </c>
      <c r="B5" s="23">
        <f>Data_count!B14</f>
        <v>0</v>
      </c>
      <c r="T5" s="22">
        <f>Data_count!B9</f>
        <v>0</v>
      </c>
    </row>
    <row r="6" spans="1:20" ht="17.25" customHeight="1" x14ac:dyDescent="0.25">
      <c r="A6" s="20"/>
      <c r="C6" s="24"/>
      <c r="J6" s="18"/>
      <c r="K6" s="25">
        <f>Data_count!B11</f>
        <v>0</v>
      </c>
    </row>
    <row r="7" spans="1:20" ht="15.75" customHeight="1" x14ac:dyDescent="0.2">
      <c r="A7" s="38" t="s">
        <v>152</v>
      </c>
      <c r="C7" s="24"/>
      <c r="J7" s="18"/>
    </row>
    <row r="31" spans="1:14" x14ac:dyDescent="0.2">
      <c r="A31" s="38" t="s">
        <v>153</v>
      </c>
      <c r="F31" s="38" t="s">
        <v>154</v>
      </c>
      <c r="N31" s="38" t="s">
        <v>155</v>
      </c>
    </row>
    <row r="36" spans="1:10" x14ac:dyDescent="0.2">
      <c r="J36" s="7"/>
    </row>
    <row r="37" spans="1:10" x14ac:dyDescent="0.2">
      <c r="J37" s="7"/>
    </row>
    <row r="38" spans="1:10" x14ac:dyDescent="0.2">
      <c r="J38" s="7"/>
    </row>
    <row r="45" spans="1:10" x14ac:dyDescent="0.2">
      <c r="A45" s="38" t="s">
        <v>156</v>
      </c>
      <c r="F45" s="38" t="s">
        <v>157</v>
      </c>
    </row>
  </sheetData>
  <printOptions horizontalCentered="1"/>
  <pageMargins left="0.39374999999999999" right="0.39374999999999999" top="0.98402777777777795" bottom="0.39374999999999999" header="0.39374999999999999" footer="0.196527777777778"/>
  <pageSetup paperSize="9" orientation="landscape" horizontalDpi="300" verticalDpi="300"/>
  <headerFooter>
    <oddHeader>&amp;L&amp;8 République et canton de Neuchâtel
Département du développement
territorial et de l'environnement&amp;CComptage mobilité douce&amp;R&amp;8 Service des ponts et chaussées
Bureau signalisation et circulation
Neuchâtel, le &amp;D</oddHeader>
    <oddFooter>&amp;L&amp;6 &amp;F&amp;R&amp;8 Page: &amp;P/&amp;N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1"/>
  <sheetViews>
    <sheetView tabSelected="1" zoomScaleNormal="100" workbookViewId="0"/>
  </sheetViews>
  <sheetFormatPr baseColWidth="10" defaultColWidth="9.42578125" defaultRowHeight="12.75" x14ac:dyDescent="0.2"/>
  <cols>
    <col min="1" max="1" width="18" customWidth="1"/>
    <col min="2" max="2" width="13" customWidth="1"/>
    <col min="3" max="3" width="7.140625" customWidth="1"/>
    <col min="4" max="4" width="8.42578125" customWidth="1"/>
    <col min="5" max="5" width="9.5703125" customWidth="1"/>
    <col min="6" max="12" width="8.7109375" customWidth="1"/>
  </cols>
  <sheetData>
    <row r="1" spans="1:15" ht="15.75" customHeight="1" x14ac:dyDescent="0.25">
      <c r="A1" s="17">
        <f>Data_count!B3</f>
        <v>0</v>
      </c>
      <c r="J1" s="18"/>
      <c r="K1" s="19"/>
      <c r="L1" s="19"/>
    </row>
    <row r="2" spans="1:15" ht="19.5" customHeight="1" x14ac:dyDescent="0.25">
      <c r="A2" s="20">
        <f>Data_count!B4</f>
        <v>0</v>
      </c>
      <c r="G2" s="21">
        <f>Data_count!B5</f>
        <v>0</v>
      </c>
      <c r="J2" s="18"/>
      <c r="O2" s="19">
        <f>Data_count!B6</f>
        <v>0</v>
      </c>
    </row>
    <row r="3" spans="1:15" ht="18.75" customHeight="1" x14ac:dyDescent="0.2">
      <c r="A3" s="20">
        <f>Data_count!B10</f>
        <v>0</v>
      </c>
      <c r="J3" s="18"/>
      <c r="O3" s="22">
        <f>Data_count!B7</f>
        <v>0</v>
      </c>
    </row>
    <row r="4" spans="1:15" ht="12.75" customHeight="1" x14ac:dyDescent="0.2">
      <c r="A4" s="20" t="s">
        <v>126</v>
      </c>
      <c r="B4" s="23">
        <f>Data_count!B13</f>
        <v>0</v>
      </c>
      <c r="J4" s="18"/>
      <c r="O4" s="22">
        <f>Data_count!B8</f>
        <v>0</v>
      </c>
    </row>
    <row r="5" spans="1:15" ht="12.75" customHeight="1" x14ac:dyDescent="0.2">
      <c r="A5" s="20" t="s">
        <v>127</v>
      </c>
      <c r="B5" s="23">
        <f>Data_count!B14</f>
        <v>0</v>
      </c>
      <c r="J5" s="18"/>
      <c r="O5" s="22">
        <f>Data_count!B9</f>
        <v>0</v>
      </c>
    </row>
    <row r="6" spans="1:15" ht="12.75" customHeight="1" x14ac:dyDescent="0.2">
      <c r="A6" s="20"/>
      <c r="C6" s="24"/>
      <c r="J6" s="18"/>
    </row>
    <row r="7" spans="1:15" ht="15.75" customHeight="1" x14ac:dyDescent="0.25">
      <c r="A7" s="20"/>
      <c r="C7" s="24"/>
      <c r="G7" s="25">
        <f>Data_count!B11</f>
        <v>0</v>
      </c>
      <c r="J7" s="18"/>
      <c r="K7" s="18"/>
      <c r="L7" s="18"/>
    </row>
    <row r="9" spans="1:15" x14ac:dyDescent="0.2">
      <c r="A9" s="38" t="s">
        <v>158</v>
      </c>
      <c r="E9" s="18"/>
      <c r="F9" s="18"/>
      <c r="G9" s="18"/>
      <c r="H9" s="18"/>
      <c r="I9" s="18"/>
    </row>
    <row r="10" spans="1:15" x14ac:dyDescent="0.2">
      <c r="A10" s="38"/>
    </row>
    <row r="11" spans="1:15" x14ac:dyDescent="0.2">
      <c r="A11" s="123" t="s">
        <v>159</v>
      </c>
      <c r="B11" s="40" t="s">
        <v>115</v>
      </c>
      <c r="C11" s="161" t="s">
        <v>160</v>
      </c>
      <c r="D11" s="161"/>
      <c r="E11" s="162" t="s">
        <v>161</v>
      </c>
      <c r="F11" s="162"/>
    </row>
    <row r="12" spans="1:15" x14ac:dyDescent="0.2">
      <c r="A12" s="126" t="s">
        <v>162</v>
      </c>
      <c r="B12" s="35" t="s">
        <v>116</v>
      </c>
      <c r="C12" s="157" t="s">
        <v>163</v>
      </c>
      <c r="D12" s="157"/>
      <c r="E12" s="158" t="s">
        <v>164</v>
      </c>
      <c r="F12" s="158"/>
    </row>
    <row r="13" spans="1:15" x14ac:dyDescent="0.2">
      <c r="A13" s="126" t="s">
        <v>165</v>
      </c>
      <c r="B13" s="35" t="s">
        <v>117</v>
      </c>
      <c r="C13" s="157" t="s">
        <v>166</v>
      </c>
      <c r="D13" s="157"/>
      <c r="E13" s="158" t="s">
        <v>167</v>
      </c>
      <c r="F13" s="158"/>
    </row>
    <row r="14" spans="1:15" x14ac:dyDescent="0.2">
      <c r="A14" s="126" t="s">
        <v>168</v>
      </c>
      <c r="B14" s="35" t="s">
        <v>118</v>
      </c>
      <c r="C14" s="157" t="s">
        <v>169</v>
      </c>
      <c r="D14" s="157"/>
      <c r="E14" s="158" t="s">
        <v>170</v>
      </c>
      <c r="F14" s="158"/>
    </row>
    <row r="15" spans="1:15" ht="13.5" thickBot="1" x14ac:dyDescent="0.25">
      <c r="A15" s="127" t="s">
        <v>171</v>
      </c>
      <c r="B15" s="41" t="s">
        <v>119</v>
      </c>
      <c r="C15" s="159" t="s">
        <v>172</v>
      </c>
      <c r="D15" s="159"/>
      <c r="E15" s="160" t="s">
        <v>173</v>
      </c>
      <c r="F15" s="160"/>
      <c r="M15" s="131" t="s">
        <v>265</v>
      </c>
      <c r="N15" s="132">
        <f>Data_category!K71</f>
        <v>0</v>
      </c>
    </row>
    <row r="16" spans="1:15" x14ac:dyDescent="0.2">
      <c r="M16" s="131" t="s">
        <v>125</v>
      </c>
      <c r="N16" s="133">
        <f>Data_category!K72</f>
        <v>0</v>
      </c>
    </row>
    <row r="17" spans="1:14" x14ac:dyDescent="0.2">
      <c r="M17" s="131" t="s">
        <v>23</v>
      </c>
      <c r="N17" s="131">
        <f>Data_category!K70</f>
        <v>0</v>
      </c>
    </row>
    <row r="23" spans="1:14" x14ac:dyDescent="0.2">
      <c r="A23" s="42" t="s">
        <v>174</v>
      </c>
      <c r="B23" s="43" t="s">
        <v>175</v>
      </c>
      <c r="C23" s="43" t="s">
        <v>176</v>
      </c>
      <c r="D23" s="43" t="s">
        <v>6</v>
      </c>
      <c r="E23" s="44" t="s">
        <v>177</v>
      </c>
    </row>
    <row r="24" spans="1:14" x14ac:dyDescent="0.2">
      <c r="A24" s="45" t="s">
        <v>160</v>
      </c>
      <c r="B24" s="46" t="s">
        <v>178</v>
      </c>
      <c r="C24" s="47">
        <v>2</v>
      </c>
      <c r="D24" s="124">
        <v>1</v>
      </c>
      <c r="E24" s="48" t="s">
        <v>179</v>
      </c>
    </row>
    <row r="25" spans="1:14" x14ac:dyDescent="0.2">
      <c r="A25" s="45" t="s">
        <v>115</v>
      </c>
      <c r="B25" s="46">
        <v>115</v>
      </c>
      <c r="C25" s="47">
        <v>2</v>
      </c>
      <c r="D25" s="125">
        <v>1</v>
      </c>
      <c r="E25" s="49">
        <v>185</v>
      </c>
    </row>
    <row r="26" spans="1:14" x14ac:dyDescent="0.2">
      <c r="A26" s="45" t="s">
        <v>180</v>
      </c>
      <c r="B26" s="50" t="s">
        <v>181</v>
      </c>
      <c r="C26" s="47">
        <v>2</v>
      </c>
      <c r="D26" s="124">
        <v>1</v>
      </c>
      <c r="E26" s="48" t="s">
        <v>182</v>
      </c>
    </row>
    <row r="27" spans="1:14" x14ac:dyDescent="0.2">
      <c r="A27" s="45" t="s">
        <v>161</v>
      </c>
      <c r="B27" s="50" t="s">
        <v>183</v>
      </c>
      <c r="C27" s="47">
        <v>2</v>
      </c>
      <c r="D27" s="124">
        <v>1</v>
      </c>
      <c r="E27" s="48" t="s">
        <v>184</v>
      </c>
    </row>
    <row r="28" spans="1:14" x14ac:dyDescent="0.2">
      <c r="A28" s="51" t="s">
        <v>163</v>
      </c>
      <c r="B28" s="50" t="s">
        <v>185</v>
      </c>
      <c r="C28" s="47">
        <v>1</v>
      </c>
      <c r="D28" s="128">
        <v>2</v>
      </c>
      <c r="E28" s="48">
        <v>15</v>
      </c>
    </row>
    <row r="29" spans="1:14" x14ac:dyDescent="0.2">
      <c r="A29" s="51" t="s">
        <v>186</v>
      </c>
      <c r="B29" s="50" t="s">
        <v>185</v>
      </c>
      <c r="C29" s="47">
        <v>1</v>
      </c>
      <c r="D29" s="128">
        <v>2</v>
      </c>
      <c r="E29" s="48">
        <v>40</v>
      </c>
    </row>
    <row r="30" spans="1:14" x14ac:dyDescent="0.2">
      <c r="A30" s="51" t="s">
        <v>187</v>
      </c>
      <c r="B30" s="50" t="s">
        <v>185</v>
      </c>
      <c r="C30" s="47">
        <v>1</v>
      </c>
      <c r="D30" s="128">
        <v>2</v>
      </c>
      <c r="E30" s="48">
        <v>48</v>
      </c>
    </row>
    <row r="31" spans="1:14" x14ac:dyDescent="0.2">
      <c r="A31" s="51" t="s">
        <v>188</v>
      </c>
      <c r="B31" s="50" t="s">
        <v>185</v>
      </c>
      <c r="C31" s="47">
        <v>1</v>
      </c>
      <c r="D31" s="128">
        <v>2</v>
      </c>
      <c r="E31" s="48">
        <v>55</v>
      </c>
    </row>
    <row r="32" spans="1:14" x14ac:dyDescent="0.2">
      <c r="A32" s="52" t="s">
        <v>189</v>
      </c>
      <c r="B32" s="50" t="s">
        <v>190</v>
      </c>
      <c r="C32" s="47">
        <v>2</v>
      </c>
      <c r="D32" s="128">
        <v>3</v>
      </c>
      <c r="E32" s="48" t="s">
        <v>191</v>
      </c>
    </row>
    <row r="33" spans="1:10" x14ac:dyDescent="0.2">
      <c r="A33" s="53" t="s">
        <v>192</v>
      </c>
      <c r="B33" s="50" t="s">
        <v>193</v>
      </c>
      <c r="C33" s="47">
        <v>2</v>
      </c>
      <c r="D33" s="128">
        <v>3</v>
      </c>
      <c r="E33" s="48" t="s">
        <v>194</v>
      </c>
    </row>
    <row r="34" spans="1:10" x14ac:dyDescent="0.2">
      <c r="A34" s="53" t="s">
        <v>166</v>
      </c>
      <c r="B34" s="50" t="s">
        <v>195</v>
      </c>
      <c r="C34" s="47">
        <v>2</v>
      </c>
      <c r="D34" s="128">
        <v>3</v>
      </c>
      <c r="E34" s="48" t="s">
        <v>196</v>
      </c>
    </row>
    <row r="35" spans="1:10" x14ac:dyDescent="0.2">
      <c r="A35" s="53" t="s">
        <v>197</v>
      </c>
      <c r="B35" s="50" t="s">
        <v>198</v>
      </c>
      <c r="C35" s="47">
        <v>2</v>
      </c>
      <c r="D35" s="128">
        <v>3</v>
      </c>
      <c r="E35" s="48" t="s">
        <v>199</v>
      </c>
    </row>
    <row r="36" spans="1:10" x14ac:dyDescent="0.2">
      <c r="A36" s="53" t="s">
        <v>200</v>
      </c>
      <c r="B36" s="50" t="s">
        <v>201</v>
      </c>
      <c r="C36" s="47">
        <v>2</v>
      </c>
      <c r="D36" s="128">
        <v>3</v>
      </c>
      <c r="E36" s="48" t="s">
        <v>202</v>
      </c>
      <c r="J36" s="7"/>
    </row>
    <row r="37" spans="1:10" x14ac:dyDescent="0.2">
      <c r="A37" s="54" t="s">
        <v>203</v>
      </c>
      <c r="B37" s="50" t="s">
        <v>204</v>
      </c>
      <c r="C37" s="47">
        <v>2</v>
      </c>
      <c r="D37" s="128">
        <v>4</v>
      </c>
      <c r="E37" s="48" t="s">
        <v>205</v>
      </c>
      <c r="J37" s="7"/>
    </row>
    <row r="38" spans="1:10" x14ac:dyDescent="0.2">
      <c r="A38" s="54" t="s">
        <v>206</v>
      </c>
      <c r="B38" s="50" t="s">
        <v>207</v>
      </c>
      <c r="C38" s="47">
        <v>2</v>
      </c>
      <c r="D38" s="128">
        <v>4</v>
      </c>
      <c r="E38" s="48" t="s">
        <v>208</v>
      </c>
      <c r="J38" s="7"/>
    </row>
    <row r="39" spans="1:10" x14ac:dyDescent="0.2">
      <c r="A39" s="54" t="s">
        <v>170</v>
      </c>
      <c r="B39" s="50" t="s">
        <v>209</v>
      </c>
      <c r="C39" s="47">
        <v>2</v>
      </c>
      <c r="D39" s="128">
        <v>4</v>
      </c>
      <c r="E39" s="48" t="s">
        <v>210</v>
      </c>
    </row>
    <row r="40" spans="1:10" x14ac:dyDescent="0.2">
      <c r="A40" s="54" t="s">
        <v>169</v>
      </c>
      <c r="B40" s="50" t="s">
        <v>211</v>
      </c>
      <c r="C40" s="47">
        <v>2</v>
      </c>
      <c r="D40" s="128">
        <v>4</v>
      </c>
      <c r="E40" s="48" t="s">
        <v>212</v>
      </c>
    </row>
    <row r="41" spans="1:10" x14ac:dyDescent="0.2">
      <c r="A41" s="122" t="s">
        <v>119</v>
      </c>
      <c r="B41" s="55" t="s">
        <v>213</v>
      </c>
      <c r="C41" s="56">
        <v>3</v>
      </c>
      <c r="D41" s="129">
        <v>5</v>
      </c>
      <c r="E41" s="57" t="s">
        <v>214</v>
      </c>
    </row>
  </sheetData>
  <mergeCells count="10">
    <mergeCell ref="C14:D14"/>
    <mergeCell ref="E14:F14"/>
    <mergeCell ref="C15:D15"/>
    <mergeCell ref="E15:F15"/>
    <mergeCell ref="C11:D11"/>
    <mergeCell ref="E11:F11"/>
    <mergeCell ref="C12:D12"/>
    <mergeCell ref="E12:F12"/>
    <mergeCell ref="C13:D13"/>
    <mergeCell ref="E13:F13"/>
  </mergeCells>
  <printOptions horizontalCentered="1"/>
  <pageMargins left="0.39374999999999999" right="0.39374999999999999" top="0.98402777777777795" bottom="0.39374999999999999" header="0.39374999999999999" footer="0.196527777777778"/>
  <pageSetup paperSize="9" scale="94" orientation="landscape" horizontalDpi="300" verticalDpi="300" r:id="rId1"/>
  <headerFooter>
    <oddHeader>&amp;L&amp;8 République et canton de Neuchâtel
Département du développement
territorial et de l'environnement&amp;CComptage mobilité douce&amp;R&amp;8 Service des ponts et chaussées
Bureau signalisation et circulation
Neuchâtel, le &amp;D</oddHeader>
    <oddFooter>&amp;L&amp;6 &amp;F&amp;R&amp;8 Page: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5</vt:i4>
      </vt:variant>
    </vt:vector>
  </HeadingPairs>
  <TitlesOfParts>
    <vt:vector size="16" baseType="lpstr">
      <vt:lpstr>Data_count</vt:lpstr>
      <vt:lpstr>Data_year</vt:lpstr>
      <vt:lpstr>Data_week</vt:lpstr>
      <vt:lpstr>Data_hour</vt:lpstr>
      <vt:lpstr>Data_category</vt:lpstr>
      <vt:lpstr>Data_yearly_stats</vt:lpstr>
      <vt:lpstr>Data_TJM</vt:lpstr>
      <vt:lpstr>CV_LV</vt:lpstr>
      <vt:lpstr>AN_TE</vt:lpstr>
      <vt:lpstr>AN_GR</vt:lpstr>
      <vt:lpstr>CAT</vt:lpstr>
      <vt:lpstr>AN_GR!Print_Area_0</vt:lpstr>
      <vt:lpstr>AN_GR!Print_Area_0_0</vt:lpstr>
      <vt:lpstr>AN_GR!Zone_d_impression</vt:lpstr>
      <vt:lpstr>AN_TE!Zone_d_impression</vt:lpstr>
      <vt:lpstr>CAT!Zone_d_impression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Grellet Pierre</dc:creator>
  <dc:description/>
  <cp:lastModifiedBy>Grellet Pierre</cp:lastModifiedBy>
  <cp:revision>147</cp:revision>
  <cp:lastPrinted>2024-03-21T11:04:42Z</cp:lastPrinted>
  <dcterms:created xsi:type="dcterms:W3CDTF">2002-06-21T07:13:22Z</dcterms:created>
  <dcterms:modified xsi:type="dcterms:W3CDTF">2024-03-21T11:15:22Z</dcterms:modified>
  <dc:language>it-CH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