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pert System\lab_extra\"/>
    </mc:Choice>
  </mc:AlternateContent>
  <xr:revisionPtr revIDLastSave="0" documentId="13_ncr:1_{A19BE09E-0C3D-4B2B-A47A-694415C8915A}" xr6:coauthVersionLast="47" xr6:coauthVersionMax="47" xr10:uidLastSave="{00000000-0000-0000-0000-000000000000}"/>
  <bookViews>
    <workbookView xWindow="9510" yWindow="0" windowWidth="9780" windowHeight="10890" firstSheet="1" activeTab="2" xr2:uid="{96944F47-2972-4EA3-8767-29D6C992578F}"/>
  </bookViews>
  <sheets>
    <sheet name="Sheet1" sheetId="1" r:id="rId1"/>
    <sheet name="Sheet2" sheetId="2" r:id="rId2"/>
    <sheet name="Home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2" l="1"/>
  <c r="C62" i="2" a="1"/>
  <c r="C62" i="2" s="1"/>
  <c r="B58" i="2"/>
  <c r="B59" i="2"/>
  <c r="B57" i="2"/>
  <c r="C53" i="2"/>
  <c r="C54" i="2"/>
  <c r="C55" i="2"/>
  <c r="C52" i="2"/>
  <c r="F49" i="2"/>
  <c r="F46" i="2"/>
  <c r="F47" i="2"/>
  <c r="F48" i="2"/>
  <c r="F45" i="2"/>
  <c r="E46" i="2"/>
  <c r="E47" i="2"/>
  <c r="E48" i="2"/>
  <c r="E45" i="2"/>
  <c r="D46" i="2"/>
  <c r="D47" i="2"/>
  <c r="D48" i="2"/>
  <c r="D45" i="2"/>
  <c r="C46" i="2"/>
  <c r="C47" i="2"/>
  <c r="C48" i="2"/>
  <c r="C45" i="2"/>
  <c r="B46" i="2"/>
  <c r="B47" i="2"/>
  <c r="B48" i="2"/>
  <c r="B45" i="2"/>
  <c r="C42" i="2"/>
  <c r="D42" i="2"/>
  <c r="E42" i="2"/>
  <c r="B42" i="2"/>
  <c r="E32" i="2"/>
  <c r="E33" i="2"/>
  <c r="E31" i="2"/>
  <c r="J26" i="2"/>
  <c r="J27" i="2"/>
  <c r="J25" i="2"/>
  <c r="I26" i="2"/>
  <c r="I27" i="2"/>
  <c r="I25" i="2"/>
  <c r="H25" i="2"/>
  <c r="H26" i="2"/>
  <c r="H27" i="2"/>
  <c r="G26" i="2"/>
  <c r="G27" i="2"/>
  <c r="G25" i="2"/>
  <c r="C28" i="2"/>
  <c r="D28" i="2"/>
  <c r="B28" i="2"/>
  <c r="I21" i="2"/>
  <c r="I22" i="2"/>
  <c r="G20" i="2"/>
  <c r="C23" i="2"/>
  <c r="H21" i="2" s="1"/>
  <c r="D23" i="2"/>
  <c r="I20" i="2" s="1"/>
  <c r="B23" i="2"/>
  <c r="G21" i="2" s="1"/>
  <c r="H16" i="2"/>
  <c r="C18" i="2"/>
  <c r="H17" i="2" s="1"/>
  <c r="D18" i="2"/>
  <c r="I16" i="2" s="1"/>
  <c r="B18" i="2"/>
  <c r="G15" i="2" s="1"/>
  <c r="C6" i="2"/>
  <c r="C12" i="2" s="1"/>
  <c r="D6" i="2"/>
  <c r="D11" i="2" s="1"/>
  <c r="B6" i="2"/>
  <c r="B10" i="2" s="1"/>
  <c r="B14" i="1"/>
  <c r="B13" i="1"/>
  <c r="B12" i="1"/>
  <c r="B11" i="1"/>
  <c r="J21" i="2" l="1"/>
  <c r="D32" i="2" s="1"/>
  <c r="G16" i="2"/>
  <c r="J16" i="2" s="1"/>
  <c r="C32" i="2" s="1"/>
  <c r="H20" i="2"/>
  <c r="J20" i="2" s="1"/>
  <c r="D31" i="2" s="1"/>
  <c r="G17" i="2"/>
  <c r="I15" i="2"/>
  <c r="J15" i="2" s="1"/>
  <c r="C31" i="2" s="1"/>
  <c r="H22" i="2"/>
  <c r="H15" i="2"/>
  <c r="I17" i="2"/>
  <c r="G22" i="2"/>
  <c r="C11" i="2"/>
  <c r="D10" i="2"/>
  <c r="C10" i="2"/>
  <c r="E10" i="2" s="1"/>
  <c r="D12" i="2"/>
  <c r="B12" i="2"/>
  <c r="B11" i="2"/>
  <c r="J22" i="2" l="1"/>
  <c r="D33" i="2" s="1"/>
  <c r="J17" i="2"/>
  <c r="C33" i="2" s="1"/>
  <c r="E11" i="2"/>
  <c r="B32" i="2" s="1"/>
  <c r="E13" i="2"/>
  <c r="B31" i="2"/>
  <c r="E12" i="2"/>
  <c r="B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<sst xmlns="http://schemas.openxmlformats.org/spreadsheetml/2006/main" count="106" uniqueCount="45">
  <si>
    <t>Scoring Model</t>
  </si>
  <si>
    <t>Decision criterai</t>
  </si>
  <si>
    <t>Weight (0 to 1.00)</t>
  </si>
  <si>
    <t>Grades for Alternative (0 to 100)</t>
  </si>
  <si>
    <t>Mall 1</t>
  </si>
  <si>
    <t>Mall 2</t>
  </si>
  <si>
    <t>Mall 3</t>
  </si>
  <si>
    <t>Mall 4</t>
  </si>
  <si>
    <t>School proximity</t>
  </si>
  <si>
    <t>Median income</t>
  </si>
  <si>
    <t>Vehicular traffic</t>
  </si>
  <si>
    <t>Mall quality ,size</t>
  </si>
  <si>
    <t>Other shopping</t>
  </si>
  <si>
    <t>s1</t>
  </si>
  <si>
    <t>s2</t>
  </si>
  <si>
    <t>s3</t>
  </si>
  <si>
    <t>s4</t>
  </si>
  <si>
    <t>Mall 4 preferred because of highest score, followed by malls 3,2,1</t>
  </si>
  <si>
    <t>score</t>
  </si>
  <si>
    <t>Site</t>
  </si>
  <si>
    <t>A</t>
  </si>
  <si>
    <t>B</t>
  </si>
  <si>
    <t>C</t>
  </si>
  <si>
    <t>Customer Market</t>
  </si>
  <si>
    <t>Row Average</t>
  </si>
  <si>
    <t>Criterion</t>
  </si>
  <si>
    <t>Market</t>
  </si>
  <si>
    <t>Income Level</t>
  </si>
  <si>
    <t>Infrastructure</t>
  </si>
  <si>
    <t>Transportation</t>
  </si>
  <si>
    <t>infrastructure</t>
  </si>
  <si>
    <t>Average</t>
  </si>
  <si>
    <t>Pairwise comparison matrix</t>
  </si>
  <si>
    <t>criteria</t>
  </si>
  <si>
    <t>market</t>
  </si>
  <si>
    <t>income</t>
  </si>
  <si>
    <t>transportation</t>
  </si>
  <si>
    <t>Row average</t>
  </si>
  <si>
    <t>perference vector for criteria:</t>
  </si>
  <si>
    <t>infrastructrue</t>
  </si>
  <si>
    <t>Site A score =</t>
  </si>
  <si>
    <t>Site B score =</t>
  </si>
  <si>
    <t>Site C score =</t>
  </si>
  <si>
    <t>Overall Ranking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</si>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</sst>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0.0000"/>
  </numFmts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2" fontId="0" fillId="0" borderId="0" xfId="0" applyNumberFormat="1"/>
    <xf numFmtId="189" fontId="0" fillId="0" borderId="0" xfId="0" applyNumberFormat="1"/>
    <xf numFmtId="0" fontId="0" fillId="0" borderId="0" xfId="0" applyAlignment="1">
      <alignment horizontal="center"/>
    </xf>
    <xf numFmtId="189" fontId="0" fillId="0" borderId="0" xfId="0" applyNumberFormat="1" applyAlignment="1">
      <alignment horizontal="center"/>
    </xf>
    <xf numFmtId="0" fontId="0" fillId="2" borderId="0" xfId="0" applyFill="1"/>
    <xf numFmtId="18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7A9E-3E17-478F-9ED7-6C7452E060D6}">
  <dimension ref="A1:F16"/>
  <sheetViews>
    <sheetView workbookViewId="0">
      <selection activeCell="C10" sqref="C10"/>
    </sheetView>
  </sheetViews>
  <sheetFormatPr defaultRowHeight="14" x14ac:dyDescent="0.3"/>
  <cols>
    <col min="1" max="1" width="15.83203125" customWidth="1"/>
    <col min="2" max="2" width="15.75" bestFit="1" customWidth="1"/>
  </cols>
  <sheetData>
    <row r="1" spans="1:6" x14ac:dyDescent="0.3">
      <c r="A1" t="s">
        <v>0</v>
      </c>
    </row>
    <row r="3" spans="1:6" x14ac:dyDescent="0.3">
      <c r="C3" t="s">
        <v>3</v>
      </c>
    </row>
    <row r="4" spans="1:6" x14ac:dyDescent="0.3">
      <c r="A4" t="s">
        <v>1</v>
      </c>
      <c r="B4" t="s">
        <v>2</v>
      </c>
      <c r="C4" t="s">
        <v>4</v>
      </c>
      <c r="D4" t="s">
        <v>5</v>
      </c>
      <c r="E4" t="s">
        <v>6</v>
      </c>
      <c r="F4" t="s">
        <v>7</v>
      </c>
    </row>
    <row r="5" spans="1:6" x14ac:dyDescent="0.3">
      <c r="A5" t="s">
        <v>8</v>
      </c>
      <c r="B5">
        <v>0.3</v>
      </c>
      <c r="C5">
        <v>40</v>
      </c>
      <c r="D5">
        <v>60</v>
      </c>
      <c r="E5">
        <v>90</v>
      </c>
      <c r="F5">
        <v>60</v>
      </c>
    </row>
    <row r="6" spans="1:6" x14ac:dyDescent="0.3">
      <c r="A6" t="s">
        <v>9</v>
      </c>
      <c r="B6">
        <v>0.25</v>
      </c>
      <c r="C6">
        <v>75</v>
      </c>
      <c r="D6">
        <v>80</v>
      </c>
      <c r="E6">
        <v>65</v>
      </c>
      <c r="F6">
        <v>90</v>
      </c>
    </row>
    <row r="7" spans="1:6" x14ac:dyDescent="0.3">
      <c r="A7" t="s">
        <v>10</v>
      </c>
      <c r="B7">
        <v>0.25</v>
      </c>
      <c r="C7">
        <v>60</v>
      </c>
      <c r="D7">
        <v>90</v>
      </c>
      <c r="E7">
        <v>79</v>
      </c>
      <c r="F7">
        <v>85</v>
      </c>
    </row>
    <row r="8" spans="1:6" x14ac:dyDescent="0.3">
      <c r="A8" t="s">
        <v>11</v>
      </c>
      <c r="B8">
        <v>0.1</v>
      </c>
      <c r="C8">
        <v>90</v>
      </c>
      <c r="D8">
        <v>100</v>
      </c>
      <c r="E8">
        <v>80</v>
      </c>
      <c r="F8">
        <v>90</v>
      </c>
    </row>
    <row r="9" spans="1:6" x14ac:dyDescent="0.3">
      <c r="A9" t="s">
        <v>12</v>
      </c>
      <c r="B9">
        <v>0.1</v>
      </c>
      <c r="C9">
        <v>80</v>
      </c>
      <c r="D9">
        <v>30</v>
      </c>
      <c r="E9">
        <v>50</v>
      </c>
      <c r="F9">
        <v>70</v>
      </c>
    </row>
    <row r="10" spans="1:6" x14ac:dyDescent="0.3">
      <c r="B10" t="s">
        <v>18</v>
      </c>
    </row>
    <row r="11" spans="1:6" x14ac:dyDescent="0.3">
      <c r="A11" t="s">
        <v>13</v>
      </c>
      <c r="B11">
        <f>SUMPRODUCT($B$5:$B$9,C5:C9)</f>
        <v>62.75</v>
      </c>
    </row>
    <row r="12" spans="1:6" x14ac:dyDescent="0.3">
      <c r="A12" t="s">
        <v>14</v>
      </c>
      <c r="B12">
        <f>SUMPRODUCT($B$5:$B$9,D5:D9)</f>
        <v>73.5</v>
      </c>
    </row>
    <row r="13" spans="1:6" x14ac:dyDescent="0.3">
      <c r="A13" t="s">
        <v>15</v>
      </c>
      <c r="B13">
        <f>SUMPRODUCT($B$5:$B$9,E5:E9)</f>
        <v>76</v>
      </c>
    </row>
    <row r="14" spans="1:6" x14ac:dyDescent="0.3">
      <c r="A14" t="s">
        <v>16</v>
      </c>
      <c r="B14">
        <f>SUMPRODUCT($B$5:$B$9,F5:F9)</f>
        <v>77.75</v>
      </c>
    </row>
    <row r="16" spans="1:6" x14ac:dyDescent="0.3">
      <c r="A1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2FC8-F742-4049-BA3B-4DE453A58D53}">
  <dimension ref="A1:J65"/>
  <sheetViews>
    <sheetView topLeftCell="A42" zoomScale="66" workbookViewId="0">
      <selection activeCell="C66" sqref="C66"/>
    </sheetView>
  </sheetViews>
  <sheetFormatPr defaultRowHeight="14" x14ac:dyDescent="0.3"/>
  <cols>
    <col min="1" max="1" width="23.6640625" bestFit="1" customWidth="1"/>
    <col min="2" max="2" width="25.33203125" bestFit="1" customWidth="1"/>
    <col min="3" max="3" width="11.58203125" bestFit="1" customWidth="1"/>
    <col min="4" max="4" width="12.4140625" bestFit="1" customWidth="1"/>
    <col min="5" max="5" width="12.58203125" bestFit="1" customWidth="1"/>
  </cols>
  <sheetData>
    <row r="1" spans="1:10" x14ac:dyDescent="0.3">
      <c r="B1" t="s">
        <v>23</v>
      </c>
    </row>
    <row r="2" spans="1:10" x14ac:dyDescent="0.3">
      <c r="A2" t="s">
        <v>19</v>
      </c>
      <c r="B2" t="s">
        <v>20</v>
      </c>
      <c r="C2" t="s">
        <v>21</v>
      </c>
      <c r="D2" t="s">
        <v>22</v>
      </c>
    </row>
    <row r="3" spans="1:10" x14ac:dyDescent="0.3">
      <c r="A3" t="s">
        <v>20</v>
      </c>
      <c r="B3" s="2">
        <v>1</v>
      </c>
      <c r="C3" s="2">
        <v>3</v>
      </c>
      <c r="D3" s="2">
        <v>2</v>
      </c>
    </row>
    <row r="4" spans="1:10" x14ac:dyDescent="0.3">
      <c r="A4" t="s">
        <v>21</v>
      </c>
      <c r="B4" s="2">
        <v>0.33333333333333331</v>
      </c>
      <c r="C4" s="2">
        <v>1</v>
      </c>
      <c r="D4" s="2">
        <v>0.2</v>
      </c>
    </row>
    <row r="5" spans="1:10" x14ac:dyDescent="0.3">
      <c r="A5" t="s">
        <v>22</v>
      </c>
      <c r="B5" s="2">
        <v>0.5</v>
      </c>
      <c r="C5" s="2">
        <v>5</v>
      </c>
      <c r="D5" s="2">
        <v>1</v>
      </c>
    </row>
    <row r="6" spans="1:10" x14ac:dyDescent="0.3">
      <c r="B6" s="1">
        <f>SUM(B3:B5)</f>
        <v>1.8333333333333333</v>
      </c>
      <c r="C6" s="1">
        <f t="shared" ref="C6:D6" si="0">SUM(C3:C5)</f>
        <v>9</v>
      </c>
      <c r="D6" s="1">
        <f t="shared" si="0"/>
        <v>3.2</v>
      </c>
    </row>
    <row r="8" spans="1:10" x14ac:dyDescent="0.3">
      <c r="B8" t="s">
        <v>23</v>
      </c>
    </row>
    <row r="9" spans="1:10" x14ac:dyDescent="0.3">
      <c r="A9" t="s">
        <v>19</v>
      </c>
      <c r="B9" s="4" t="s">
        <v>20</v>
      </c>
      <c r="C9" s="4" t="s">
        <v>21</v>
      </c>
      <c r="D9" s="4" t="s">
        <v>22</v>
      </c>
      <c r="E9" t="s">
        <v>24</v>
      </c>
    </row>
    <row r="10" spans="1:10" x14ac:dyDescent="0.3">
      <c r="A10" t="s">
        <v>20</v>
      </c>
      <c r="B10" s="5">
        <f>B3/$B$6</f>
        <v>0.54545454545454553</v>
      </c>
      <c r="C10" s="5">
        <f>C3/$C$6</f>
        <v>0.33333333333333331</v>
      </c>
      <c r="D10" s="5">
        <f>D3/$D$6</f>
        <v>0.625</v>
      </c>
      <c r="E10" s="3">
        <f>AVERAGE(B10:D10)</f>
        <v>0.5012626262626263</v>
      </c>
    </row>
    <row r="11" spans="1:10" x14ac:dyDescent="0.3">
      <c r="A11" t="s">
        <v>21</v>
      </c>
      <c r="B11" s="5">
        <f t="shared" ref="B11:B12" si="1">B4/$B$6</f>
        <v>0.18181818181818182</v>
      </c>
      <c r="C11" s="5">
        <f>C4/$C$6</f>
        <v>0.1111111111111111</v>
      </c>
      <c r="D11" s="5">
        <f t="shared" ref="D11:D12" si="2">D4/$D$6</f>
        <v>6.25E-2</v>
      </c>
      <c r="E11" s="3">
        <f t="shared" ref="E11:E12" si="3">AVERAGE(B11:D11)</f>
        <v>0.11847643097643097</v>
      </c>
    </row>
    <row r="12" spans="1:10" x14ac:dyDescent="0.3">
      <c r="A12" t="s">
        <v>22</v>
      </c>
      <c r="B12" s="5">
        <f t="shared" si="1"/>
        <v>0.27272727272727276</v>
      </c>
      <c r="C12" s="5">
        <f t="shared" ref="C12" si="4">C5/$C$6</f>
        <v>0.55555555555555558</v>
      </c>
      <c r="D12" s="5">
        <f t="shared" si="2"/>
        <v>0.3125</v>
      </c>
      <c r="E12" s="3">
        <f t="shared" si="3"/>
        <v>0.38026094276094274</v>
      </c>
    </row>
    <row r="13" spans="1:10" x14ac:dyDescent="0.3">
      <c r="B13" s="1"/>
      <c r="C13" s="1"/>
      <c r="D13" s="1"/>
      <c r="E13" s="3">
        <f>SUM(E10:E12)</f>
        <v>1</v>
      </c>
    </row>
    <row r="14" spans="1:10" x14ac:dyDescent="0.3">
      <c r="B14" s="1" t="s">
        <v>27</v>
      </c>
      <c r="E14" s="3"/>
      <c r="G14" s="1" t="s">
        <v>27</v>
      </c>
      <c r="J14" t="s">
        <v>31</v>
      </c>
    </row>
    <row r="15" spans="1:10" x14ac:dyDescent="0.3">
      <c r="A15" t="s">
        <v>20</v>
      </c>
      <c r="B15" s="2">
        <v>1</v>
      </c>
      <c r="C15" s="2">
        <v>6</v>
      </c>
      <c r="D15" s="2">
        <v>0.33333333333333331</v>
      </c>
      <c r="F15" t="s">
        <v>20</v>
      </c>
      <c r="G15" s="3">
        <f>B15/$B$18</f>
        <v>0.24</v>
      </c>
      <c r="H15" s="3">
        <f>C15/$C$18</f>
        <v>0.375</v>
      </c>
      <c r="I15" s="3">
        <f>D15/$D$18</f>
        <v>0.23076923076923075</v>
      </c>
      <c r="J15" s="3">
        <f>AVERAGE(G15:I15)</f>
        <v>0.28192307692307689</v>
      </c>
    </row>
    <row r="16" spans="1:10" x14ac:dyDescent="0.3">
      <c r="A16" t="s">
        <v>21</v>
      </c>
      <c r="B16" s="2">
        <v>0.16666666666666666</v>
      </c>
      <c r="C16" s="2">
        <v>1</v>
      </c>
      <c r="D16" s="2">
        <v>0.1111111111111111</v>
      </c>
      <c r="F16" t="s">
        <v>21</v>
      </c>
      <c r="G16" s="3">
        <f>B16/$B$18</f>
        <v>3.9999999999999994E-2</v>
      </c>
      <c r="H16" s="3">
        <f t="shared" ref="H16:H17" si="5">C16/$C$18</f>
        <v>6.25E-2</v>
      </c>
      <c r="I16" s="3">
        <f t="shared" ref="I16:I17" si="6">D16/$D$18</f>
        <v>7.6923076923076913E-2</v>
      </c>
      <c r="J16" s="3">
        <f t="shared" ref="J16:J17" si="7">AVERAGE(G16:I16)</f>
        <v>5.9807692307692305E-2</v>
      </c>
    </row>
    <row r="17" spans="1:10" x14ac:dyDescent="0.3">
      <c r="A17" t="s">
        <v>22</v>
      </c>
      <c r="B17" s="2">
        <v>3</v>
      </c>
      <c r="C17" s="2">
        <v>9</v>
      </c>
      <c r="D17" s="2">
        <v>1</v>
      </c>
      <c r="F17" t="s">
        <v>22</v>
      </c>
      <c r="G17" s="3">
        <f>B17/$B$18</f>
        <v>0.72</v>
      </c>
      <c r="H17" s="3">
        <f t="shared" si="5"/>
        <v>0.5625</v>
      </c>
      <c r="I17" s="3">
        <f t="shared" si="6"/>
        <v>0.69230769230769229</v>
      </c>
      <c r="J17" s="3">
        <f t="shared" si="7"/>
        <v>0.65826923076923072</v>
      </c>
    </row>
    <row r="18" spans="1:10" x14ac:dyDescent="0.3">
      <c r="B18" s="1">
        <f>SUM(B15:B17)</f>
        <v>4.166666666666667</v>
      </c>
      <c r="C18" s="1">
        <f t="shared" ref="C18:D18" si="8">SUM(C15:C17)</f>
        <v>16</v>
      </c>
      <c r="D18" s="1">
        <f t="shared" si="8"/>
        <v>1.4444444444444444</v>
      </c>
      <c r="G18" s="1"/>
      <c r="H18" s="1"/>
      <c r="I18" s="1"/>
    </row>
    <row r="19" spans="1:10" x14ac:dyDescent="0.3">
      <c r="B19" s="1" t="s">
        <v>30</v>
      </c>
      <c r="G19" s="1" t="s">
        <v>30</v>
      </c>
      <c r="J19" t="s">
        <v>31</v>
      </c>
    </row>
    <row r="20" spans="1:10" x14ac:dyDescent="0.3">
      <c r="A20" t="s">
        <v>20</v>
      </c>
      <c r="B20" s="2">
        <v>1</v>
      </c>
      <c r="C20" s="2">
        <v>0.33333333333333331</v>
      </c>
      <c r="D20" s="2">
        <v>1</v>
      </c>
      <c r="F20" t="s">
        <v>20</v>
      </c>
      <c r="G20" s="3">
        <f>B20/$B$23</f>
        <v>0.2</v>
      </c>
      <c r="H20" s="3">
        <f>C20/$C$23</f>
        <v>0.22580645161290325</v>
      </c>
      <c r="I20" s="3">
        <f>D20/$D$23</f>
        <v>0.1111111111111111</v>
      </c>
      <c r="J20" s="3">
        <f>AVERAGE(G20:I20)</f>
        <v>0.17897252090800478</v>
      </c>
    </row>
    <row r="21" spans="1:10" x14ac:dyDescent="0.3">
      <c r="A21" t="s">
        <v>21</v>
      </c>
      <c r="B21" s="2">
        <v>3</v>
      </c>
      <c r="C21" s="2">
        <v>1</v>
      </c>
      <c r="D21" s="2">
        <v>7</v>
      </c>
      <c r="F21" t="s">
        <v>21</v>
      </c>
      <c r="G21" s="3">
        <f t="shared" ref="G21:G22" si="9">B21/$B$23</f>
        <v>0.6</v>
      </c>
      <c r="H21" s="3">
        <f t="shared" ref="H21:H22" si="10">C21/$C$23</f>
        <v>0.67741935483870974</v>
      </c>
      <c r="I21" s="3">
        <f t="shared" ref="I21:I22" si="11">D21/$D$23</f>
        <v>0.77777777777777779</v>
      </c>
      <c r="J21" s="3">
        <f t="shared" ref="J21:J22" si="12">AVERAGE(G21:I21)</f>
        <v>0.68506571087216239</v>
      </c>
    </row>
    <row r="22" spans="1:10" x14ac:dyDescent="0.3">
      <c r="A22" t="s">
        <v>22</v>
      </c>
      <c r="B22" s="2">
        <v>1</v>
      </c>
      <c r="C22" s="2">
        <v>0.14285714285714285</v>
      </c>
      <c r="D22" s="2">
        <v>1</v>
      </c>
      <c r="F22" t="s">
        <v>22</v>
      </c>
      <c r="G22" s="3">
        <f t="shared" si="9"/>
        <v>0.2</v>
      </c>
      <c r="H22" s="3">
        <f t="shared" si="10"/>
        <v>9.6774193548387094E-2</v>
      </c>
      <c r="I22" s="3">
        <f t="shared" si="11"/>
        <v>0.1111111111111111</v>
      </c>
      <c r="J22" s="3">
        <f t="shared" si="12"/>
        <v>0.13596176821983272</v>
      </c>
    </row>
    <row r="23" spans="1:10" x14ac:dyDescent="0.3">
      <c r="B23" s="1">
        <f>SUM(B20:B22)</f>
        <v>5</v>
      </c>
      <c r="C23" s="1">
        <f t="shared" ref="C23:D23" si="13">SUM(C20:C22)</f>
        <v>1.4761904761904761</v>
      </c>
      <c r="D23" s="1">
        <f t="shared" si="13"/>
        <v>9</v>
      </c>
      <c r="G23" s="1"/>
      <c r="H23" s="1"/>
      <c r="I23" s="1"/>
    </row>
    <row r="24" spans="1:10" x14ac:dyDescent="0.3">
      <c r="B24" s="1" t="s">
        <v>29</v>
      </c>
      <c r="G24" s="1" t="s">
        <v>29</v>
      </c>
      <c r="J24" t="s">
        <v>31</v>
      </c>
    </row>
    <row r="25" spans="1:10" x14ac:dyDescent="0.3">
      <c r="A25" t="s">
        <v>20</v>
      </c>
      <c r="B25" s="2">
        <v>1</v>
      </c>
      <c r="C25" s="2">
        <v>0.33333333333333331</v>
      </c>
      <c r="D25" s="2">
        <v>0.5</v>
      </c>
      <c r="E25" s="2"/>
      <c r="F25" t="s">
        <v>20</v>
      </c>
      <c r="G25" s="3">
        <f>B25/$B$28</f>
        <v>0.16666666666666666</v>
      </c>
      <c r="H25" s="3">
        <f>C25/$C$28</f>
        <v>0.21052631578947367</v>
      </c>
      <c r="I25" s="3">
        <f>D25/$D$28</f>
        <v>9.0909090909090912E-2</v>
      </c>
      <c r="J25" s="3">
        <f>AVERAGE(G25:I25)</f>
        <v>0.15603402445507708</v>
      </c>
    </row>
    <row r="26" spans="1:10" x14ac:dyDescent="0.3">
      <c r="A26" t="s">
        <v>21</v>
      </c>
      <c r="B26" s="2">
        <v>3</v>
      </c>
      <c r="C26" s="2">
        <v>1</v>
      </c>
      <c r="D26" s="2">
        <v>4</v>
      </c>
      <c r="E26" s="2"/>
      <c r="F26" t="s">
        <v>21</v>
      </c>
      <c r="G26" s="3">
        <f t="shared" ref="G26:G27" si="14">B26/$B$28</f>
        <v>0.5</v>
      </c>
      <c r="H26" s="3">
        <f t="shared" ref="H26:H27" si="15">C26/$C$28</f>
        <v>0.63157894736842113</v>
      </c>
      <c r="I26" s="3">
        <f t="shared" ref="I26:I27" si="16">D26/$D$28</f>
        <v>0.72727272727272729</v>
      </c>
      <c r="J26" s="3">
        <f t="shared" ref="J26:J27" si="17">AVERAGE(G26:I26)</f>
        <v>0.61961722488038284</v>
      </c>
    </row>
    <row r="27" spans="1:10" x14ac:dyDescent="0.3">
      <c r="A27" t="s">
        <v>22</v>
      </c>
      <c r="B27" s="2">
        <v>2</v>
      </c>
      <c r="C27" s="2">
        <v>0.25</v>
      </c>
      <c r="D27" s="2">
        <v>1</v>
      </c>
      <c r="E27" s="2"/>
      <c r="F27" t="s">
        <v>22</v>
      </c>
      <c r="G27" s="3">
        <f t="shared" si="14"/>
        <v>0.33333333333333331</v>
      </c>
      <c r="H27" s="3">
        <f t="shared" si="15"/>
        <v>0.15789473684210528</v>
      </c>
      <c r="I27" s="3">
        <f t="shared" si="16"/>
        <v>0.18181818181818182</v>
      </c>
      <c r="J27" s="3">
        <f t="shared" si="17"/>
        <v>0.22434875066454016</v>
      </c>
    </row>
    <row r="28" spans="1:10" x14ac:dyDescent="0.3">
      <c r="B28" s="1">
        <f>SUM(B25:B27)</f>
        <v>6</v>
      </c>
      <c r="C28" s="1">
        <f t="shared" ref="C28:D28" si="18">SUM(C25:C27)</f>
        <v>1.5833333333333333</v>
      </c>
      <c r="D28" s="1">
        <f t="shared" si="18"/>
        <v>5.5</v>
      </c>
      <c r="G28" s="1"/>
      <c r="H28" s="1"/>
      <c r="I28" s="1"/>
    </row>
    <row r="29" spans="1:10" x14ac:dyDescent="0.3">
      <c r="A29" s="6"/>
      <c r="B29" s="6" t="s">
        <v>25</v>
      </c>
      <c r="C29" s="6"/>
      <c r="D29" s="6"/>
      <c r="E29" s="6"/>
    </row>
    <row r="30" spans="1:10" x14ac:dyDescent="0.3">
      <c r="A30" s="6" t="s">
        <v>19</v>
      </c>
      <c r="B30" s="6" t="s">
        <v>26</v>
      </c>
      <c r="C30" s="6" t="s">
        <v>27</v>
      </c>
      <c r="D30" s="6" t="s">
        <v>28</v>
      </c>
      <c r="E30" s="6" t="s">
        <v>29</v>
      </c>
    </row>
    <row r="31" spans="1:10" x14ac:dyDescent="0.3">
      <c r="A31" s="6" t="s">
        <v>20</v>
      </c>
      <c r="B31" s="7">
        <f>E10</f>
        <v>0.5012626262626263</v>
      </c>
      <c r="C31" s="7">
        <f>J15</f>
        <v>0.28192307692307689</v>
      </c>
      <c r="D31" s="7">
        <f>J20</f>
        <v>0.17897252090800478</v>
      </c>
      <c r="E31" s="7">
        <f>J25</f>
        <v>0.15603402445507708</v>
      </c>
    </row>
    <row r="32" spans="1:10" x14ac:dyDescent="0.3">
      <c r="A32" s="6" t="s">
        <v>21</v>
      </c>
      <c r="B32" s="7">
        <f>E11</f>
        <v>0.11847643097643097</v>
      </c>
      <c r="C32" s="7">
        <f t="shared" ref="C32:C33" si="19">J16</f>
        <v>5.9807692307692305E-2</v>
      </c>
      <c r="D32" s="7">
        <f t="shared" ref="D32:D33" si="20">J21</f>
        <v>0.68506571087216239</v>
      </c>
      <c r="E32" s="7">
        <f t="shared" ref="E32:E33" si="21">J26</f>
        <v>0.61961722488038284</v>
      </c>
    </row>
    <row r="33" spans="1:6" x14ac:dyDescent="0.3">
      <c r="A33" s="6" t="s">
        <v>22</v>
      </c>
      <c r="B33" s="7">
        <f>E12</f>
        <v>0.38026094276094274</v>
      </c>
      <c r="C33" s="7">
        <f t="shared" si="19"/>
        <v>0.65826923076923072</v>
      </c>
      <c r="D33" s="7">
        <f t="shared" si="20"/>
        <v>0.13596176821983272</v>
      </c>
      <c r="E33" s="7">
        <f t="shared" si="21"/>
        <v>0.22434875066454016</v>
      </c>
    </row>
    <row r="36" spans="1:6" x14ac:dyDescent="0.3">
      <c r="A36" s="6" t="s">
        <v>32</v>
      </c>
    </row>
    <row r="37" spans="1:6" x14ac:dyDescent="0.3">
      <c r="A37" s="6" t="s">
        <v>33</v>
      </c>
      <c r="B37" t="s">
        <v>34</v>
      </c>
      <c r="C37" t="s">
        <v>35</v>
      </c>
      <c r="D37" t="s">
        <v>30</v>
      </c>
      <c r="E37" t="s">
        <v>36</v>
      </c>
    </row>
    <row r="38" spans="1:6" x14ac:dyDescent="0.3">
      <c r="A38" t="s">
        <v>34</v>
      </c>
      <c r="B38" s="2">
        <v>1</v>
      </c>
      <c r="C38" s="2">
        <v>0.2</v>
      </c>
      <c r="D38" s="2">
        <v>3</v>
      </c>
      <c r="E38" s="2">
        <v>4</v>
      </c>
    </row>
    <row r="39" spans="1:6" x14ac:dyDescent="0.3">
      <c r="A39" t="s">
        <v>35</v>
      </c>
      <c r="B39" s="2">
        <v>5</v>
      </c>
      <c r="C39" s="2">
        <v>1</v>
      </c>
      <c r="D39" s="2">
        <v>9</v>
      </c>
      <c r="E39" s="2">
        <v>7</v>
      </c>
    </row>
    <row r="40" spans="1:6" x14ac:dyDescent="0.3">
      <c r="A40" t="s">
        <v>30</v>
      </c>
      <c r="B40" s="2">
        <v>0.33333333333333331</v>
      </c>
      <c r="C40" s="2">
        <v>0.1111111111111111</v>
      </c>
      <c r="D40" s="2">
        <v>1</v>
      </c>
      <c r="E40" s="2">
        <v>2</v>
      </c>
    </row>
    <row r="41" spans="1:6" x14ac:dyDescent="0.3">
      <c r="A41" t="s">
        <v>36</v>
      </c>
      <c r="B41" s="2">
        <v>0.25</v>
      </c>
      <c r="C41" s="2">
        <v>0.14285714285714285</v>
      </c>
      <c r="D41" s="2">
        <v>0.5</v>
      </c>
      <c r="E41" s="2">
        <v>1</v>
      </c>
    </row>
    <row r="42" spans="1:6" x14ac:dyDescent="0.3">
      <c r="B42" s="1">
        <f>SUM(B38:B41)</f>
        <v>6.583333333333333</v>
      </c>
      <c r="C42" s="1">
        <f t="shared" ref="C42:E42" si="22">SUM(C38:C41)</f>
        <v>1.4539682539682539</v>
      </c>
      <c r="D42" s="1">
        <f t="shared" si="22"/>
        <v>13.5</v>
      </c>
      <c r="E42" s="1">
        <f t="shared" si="22"/>
        <v>14</v>
      </c>
    </row>
    <row r="44" spans="1:6" x14ac:dyDescent="0.3">
      <c r="A44" s="6" t="s">
        <v>33</v>
      </c>
      <c r="B44" t="s">
        <v>34</v>
      </c>
      <c r="C44" t="s">
        <v>35</v>
      </c>
      <c r="D44" t="s">
        <v>30</v>
      </c>
      <c r="E44" t="s">
        <v>36</v>
      </c>
      <c r="F44" t="s">
        <v>37</v>
      </c>
    </row>
    <row r="45" spans="1:6" x14ac:dyDescent="0.3">
      <c r="A45" t="s">
        <v>34</v>
      </c>
      <c r="B45" s="3">
        <f>B38/$B$42</f>
        <v>0.15189873417721519</v>
      </c>
      <c r="C45" s="3">
        <f>C38/$C$42</f>
        <v>0.13755458515283844</v>
      </c>
      <c r="D45" s="3">
        <f>D38/$D$42</f>
        <v>0.22222222222222221</v>
      </c>
      <c r="E45" s="3">
        <f>E38/$E$42</f>
        <v>0.2857142857142857</v>
      </c>
      <c r="F45" s="3">
        <f>AVERAGE(B45:E45)</f>
        <v>0.19934745681664037</v>
      </c>
    </row>
    <row r="46" spans="1:6" x14ac:dyDescent="0.3">
      <c r="A46" t="s">
        <v>35</v>
      </c>
      <c r="B46" s="3">
        <f t="shared" ref="B46:B48" si="23">B39/$B$42</f>
        <v>0.759493670886076</v>
      </c>
      <c r="C46" s="3">
        <f t="shared" ref="C46:C48" si="24">C39/$C$42</f>
        <v>0.68777292576419213</v>
      </c>
      <c r="D46" s="3">
        <f t="shared" ref="D46:D48" si="25">D39/$D$42</f>
        <v>0.66666666666666663</v>
      </c>
      <c r="E46" s="3">
        <f t="shared" ref="E46:E48" si="26">E39/$E$42</f>
        <v>0.5</v>
      </c>
      <c r="F46" s="3">
        <f t="shared" ref="F46:F48" si="27">AVERAGE(B46:E46)</f>
        <v>0.65348331582923369</v>
      </c>
    </row>
    <row r="47" spans="1:6" x14ac:dyDescent="0.3">
      <c r="A47" t="s">
        <v>30</v>
      </c>
      <c r="B47" s="3">
        <f t="shared" si="23"/>
        <v>5.0632911392405063E-2</v>
      </c>
      <c r="C47" s="3">
        <f t="shared" si="24"/>
        <v>7.6419213973799124E-2</v>
      </c>
      <c r="D47" s="3">
        <f t="shared" si="25"/>
        <v>7.407407407407407E-2</v>
      </c>
      <c r="E47" s="3">
        <f t="shared" si="26"/>
        <v>0.14285714285714285</v>
      </c>
      <c r="F47" s="3">
        <f t="shared" si="27"/>
        <v>8.5995835574355278E-2</v>
      </c>
    </row>
    <row r="48" spans="1:6" x14ac:dyDescent="0.3">
      <c r="A48" t="s">
        <v>36</v>
      </c>
      <c r="B48" s="3">
        <f t="shared" si="23"/>
        <v>3.7974683544303799E-2</v>
      </c>
      <c r="C48" s="3">
        <f t="shared" si="24"/>
        <v>9.8253275109170299E-2</v>
      </c>
      <c r="D48" s="3">
        <f t="shared" si="25"/>
        <v>3.7037037037037035E-2</v>
      </c>
      <c r="E48" s="3">
        <f t="shared" si="26"/>
        <v>7.1428571428571425E-2</v>
      </c>
      <c r="F48" s="3">
        <f t="shared" si="27"/>
        <v>6.1173391779770638E-2</v>
      </c>
    </row>
    <row r="49" spans="1:6" x14ac:dyDescent="0.3">
      <c r="F49" s="3">
        <f>SUM(F45:F48)</f>
        <v>1</v>
      </c>
    </row>
    <row r="51" spans="1:6" x14ac:dyDescent="0.3">
      <c r="B51" t="s">
        <v>38</v>
      </c>
    </row>
    <row r="52" spans="1:6" x14ac:dyDescent="0.3">
      <c r="B52" t="s">
        <v>26</v>
      </c>
      <c r="C52" s="3">
        <f>F45</f>
        <v>0.19934745681664037</v>
      </c>
    </row>
    <row r="53" spans="1:6" x14ac:dyDescent="0.3">
      <c r="B53" t="s">
        <v>35</v>
      </c>
      <c r="C53" s="3">
        <f t="shared" ref="C53:C55" si="28">F46</f>
        <v>0.65348331582923369</v>
      </c>
    </row>
    <row r="54" spans="1:6" x14ac:dyDescent="0.3">
      <c r="B54" t="s">
        <v>39</v>
      </c>
      <c r="C54" s="3">
        <f t="shared" si="28"/>
        <v>8.5995835574355278E-2</v>
      </c>
    </row>
    <row r="55" spans="1:6" x14ac:dyDescent="0.3">
      <c r="B55" t="s">
        <v>36</v>
      </c>
      <c r="C55" s="3">
        <f t="shared" si="28"/>
        <v>6.1173391779770638E-2</v>
      </c>
    </row>
    <row r="57" spans="1:6" x14ac:dyDescent="0.3">
      <c r="A57" t="s">
        <v>40</v>
      </c>
      <c r="B57">
        <f>$C$52*B31 + $C$53*C31 +$C$54*D31+$C$55*E31</f>
        <v>0.30909347884845439</v>
      </c>
    </row>
    <row r="58" spans="1:6" x14ac:dyDescent="0.3">
      <c r="A58" t="s">
        <v>41</v>
      </c>
      <c r="B58">
        <f t="shared" ref="B58:B60" si="29">$C$52*B32 + $C$53*C32 +$C$54*D32+$C$55*E32</f>
        <v>0.15951818977008225</v>
      </c>
    </row>
    <row r="59" spans="1:6" x14ac:dyDescent="0.3">
      <c r="A59" t="s">
        <v>42</v>
      </c>
      <c r="B59">
        <f t="shared" si="29"/>
        <v>0.53138833138146313</v>
      </c>
    </row>
    <row r="61" spans="1:6" x14ac:dyDescent="0.3">
      <c r="A61" t="s">
        <v>43</v>
      </c>
      <c r="B61" t="s">
        <v>44</v>
      </c>
      <c r="C61" t="s">
        <v>18</v>
      </c>
    </row>
    <row r="62" spans="1:6" x14ac:dyDescent="0.3">
      <c r="B62" t="s">
        <v>20</v>
      </c>
      <c r="C62" cm="1">
        <f t="array" ref="C62:C64">B57:B59</f>
        <v>0.30909347884845439</v>
      </c>
    </row>
    <row r="63" spans="1:6" x14ac:dyDescent="0.3">
      <c r="B63" t="s">
        <v>21</v>
      </c>
      <c r="C63">
        <v>0.15951818977008225</v>
      </c>
    </row>
    <row r="64" spans="1:6" x14ac:dyDescent="0.3">
      <c r="B64" t="s">
        <v>22</v>
      </c>
      <c r="C64">
        <v>0.53138833138146313</v>
      </c>
    </row>
    <row r="65" spans="3:3" x14ac:dyDescent="0.3">
      <c r="C65">
        <f>SUM(_xlfn.ANCHORARRAY(C62))</f>
        <v>0.99999999999999978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5FAC-D6C6-4402-9A4C-5DAE5C6FD240}">
  <dimension ref="A1"/>
  <sheetViews>
    <sheetView tabSelected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สิทธิกร เฉลิมกิตติชัย</dc:creator>
  <cp:lastModifiedBy>สิทธิกร เฉลิมกิตติชัย</cp:lastModifiedBy>
  <dcterms:created xsi:type="dcterms:W3CDTF">2023-11-20T03:45:56Z</dcterms:created>
  <dcterms:modified xsi:type="dcterms:W3CDTF">2023-11-20T04:50:20Z</dcterms:modified>
</cp:coreProperties>
</file>