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Opitmization\slide_solve\file_excel\"/>
    </mc:Choice>
  </mc:AlternateContent>
  <xr:revisionPtr revIDLastSave="0" documentId="13_ncr:1_{5AF716C1-2A55-499C-82A2-108E693F316B}" xr6:coauthVersionLast="47" xr6:coauthVersionMax="47" xr10:uidLastSave="{00000000-0000-0000-0000-000000000000}"/>
  <bookViews>
    <workbookView xWindow="380" yWindow="380" windowWidth="14400" windowHeight="7810" firstSheet="1" activeTab="1" xr2:uid="{D381BE18-9618-438F-A955-A0CEA7D6D90E}"/>
  </bookViews>
  <sheets>
    <sheet name="MOLP" sheetId="1" r:id="rId1"/>
    <sheet name="MINMAX" sheetId="2" r:id="rId2"/>
    <sheet name="HW" sheetId="3" r:id="rId3"/>
  </sheets>
  <definedNames>
    <definedName name="solver_adj" localSheetId="2" hidden="1">HW!$G$2:$I$2,HW!$J$12</definedName>
    <definedName name="solver_adj" localSheetId="1" hidden="1">MINMAX!$B$3:$C$3,MINMAX!$B$21</definedName>
    <definedName name="solver_adj" localSheetId="0" hidden="1">MOLP!$B$3:$C$3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HW!$A$12</definedName>
    <definedName name="solver_lhs1" localSheetId="1" hidden="1">MINMAX!$D$11:$D$13</definedName>
    <definedName name="solver_lhs1" localSheetId="0" hidden="1">MOLP!$D$11:$D$13</definedName>
    <definedName name="solver_lhs2" localSheetId="2" hidden="1">HW!$A$13</definedName>
    <definedName name="solver_lhs2" localSheetId="1" hidden="1">MINMAX!$H$6:$H$8</definedName>
    <definedName name="solver_lhs3" localSheetId="2" hidden="1">HW!$A$14:$A$15</definedName>
    <definedName name="solver_lhs4" localSheetId="2" hidden="1">HW!$A$16</definedName>
    <definedName name="solver_lhs5" localSheetId="2" hidden="1">HW!$A$17</definedName>
    <definedName name="solver_lhs6" localSheetId="2" hidden="1">HW!$H$12:$H$13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6</definedName>
    <definedName name="solver_num" localSheetId="1" hidden="1">2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HW!$A$13</definedName>
    <definedName name="solver_opt" localSheetId="1" hidden="1">MINMAX!$B$21</definedName>
    <definedName name="solver_opt" localSheetId="0" hidden="1">MOLP!$D$8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3</definedName>
    <definedName name="solver_rel1" localSheetId="0" hidden="1">3</definedName>
    <definedName name="solver_rel2" localSheetId="2" hidden="1">1</definedName>
    <definedName name="solver_rel2" localSheetId="1" hidden="1">1</definedName>
    <definedName name="solver_rel3" localSheetId="2" hidden="1">1</definedName>
    <definedName name="solver_rel4" localSheetId="2" hidden="1">2</definedName>
    <definedName name="solver_rel5" localSheetId="2" hidden="1">3</definedName>
    <definedName name="solver_rel6" localSheetId="2" hidden="1">1</definedName>
    <definedName name="solver_rhs1" localSheetId="2" hidden="1">HW!$C$12</definedName>
    <definedName name="solver_rhs1" localSheetId="1" hidden="1">MINMAX!$F$11:$F$13</definedName>
    <definedName name="solver_rhs1" localSheetId="0" hidden="1">MOLP!$F$11:$F$13</definedName>
    <definedName name="solver_rhs2" localSheetId="2" hidden="1">HW!$C$13</definedName>
    <definedName name="solver_rhs2" localSheetId="1" hidden="1">MINMAX!$J$6:$J$8</definedName>
    <definedName name="solver_rhs3" localSheetId="2" hidden="1">HW!$C$14:$C$15</definedName>
    <definedName name="solver_rhs4" localSheetId="2" hidden="1">HW!$C$16</definedName>
    <definedName name="solver_rhs5" localSheetId="2" hidden="1">HW!$C$17</definedName>
    <definedName name="solver_rhs6" localSheetId="2" hidden="1">HW!$J$12:$J$13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C13" i="3"/>
  <c r="J13" i="3"/>
  <c r="J6" i="2"/>
  <c r="F13" i="3"/>
  <c r="H12" i="3" l="1"/>
  <c r="H13" i="3"/>
  <c r="A12" i="3"/>
  <c r="A25" i="3" s="1"/>
  <c r="C12" i="3"/>
  <c r="A16" i="3"/>
  <c r="K2" i="3"/>
  <c r="E9" i="3"/>
  <c r="C15" i="3"/>
  <c r="C14" i="3"/>
  <c r="C17" i="3"/>
  <c r="H4" i="3"/>
  <c r="I4" i="3"/>
  <c r="H5" i="3"/>
  <c r="I5" i="3"/>
  <c r="H6" i="3"/>
  <c r="I6" i="3"/>
  <c r="I3" i="3"/>
  <c r="H3" i="3"/>
  <c r="G3" i="3"/>
  <c r="G6" i="3"/>
  <c r="G5" i="3"/>
  <c r="G4" i="3"/>
  <c r="C7" i="3"/>
  <c r="D7" i="3"/>
  <c r="B7" i="3"/>
  <c r="D8" i="2"/>
  <c r="F8" i="2" s="1"/>
  <c r="H8" i="2" s="1"/>
  <c r="J7" i="2"/>
  <c r="J8" i="2"/>
  <c r="D13" i="2"/>
  <c r="D12" i="2"/>
  <c r="D11" i="2"/>
  <c r="D7" i="2"/>
  <c r="F7" i="2" s="1"/>
  <c r="H7" i="2" s="1"/>
  <c r="D6" i="2"/>
  <c r="F6" i="2" s="1"/>
  <c r="H6" i="2" s="1"/>
  <c r="D7" i="1"/>
  <c r="D8" i="1"/>
  <c r="D6" i="1"/>
  <c r="D13" i="1"/>
  <c r="D12" i="1"/>
  <c r="D11" i="1"/>
  <c r="E6" i="3" l="1"/>
  <c r="A15" i="3" s="1"/>
  <c r="E5" i="3"/>
  <c r="A14" i="3" s="1"/>
  <c r="E3" i="3"/>
  <c r="E4" i="3"/>
  <c r="A17" i="3" s="1"/>
  <c r="L2" i="3" l="1"/>
  <c r="A13" i="3"/>
  <c r="E7" i="3"/>
</calcChain>
</file>

<file path=xl/sharedStrings.xml><?xml version="1.0" encoding="utf-8"?>
<sst xmlns="http://schemas.openxmlformats.org/spreadsheetml/2006/main" count="98" uniqueCount="56">
  <si>
    <t>Wythe</t>
  </si>
  <si>
    <t>Giles</t>
  </si>
  <si>
    <t>Extra shift (month)</t>
  </si>
  <si>
    <t>Objectives</t>
  </si>
  <si>
    <t>cost per month</t>
  </si>
  <si>
    <t>toxins per month</t>
  </si>
  <si>
    <t>accidents per month</t>
  </si>
  <si>
    <t>Constraints</t>
  </si>
  <si>
    <t>HG coal produced</t>
  </si>
  <si>
    <t>MG coal prduced</t>
  </si>
  <si>
    <t>LG coal produced</t>
  </si>
  <si>
    <t>total</t>
  </si>
  <si>
    <t>Available</t>
  </si>
  <si>
    <t>Required</t>
  </si>
  <si>
    <t>&gt;=</t>
  </si>
  <si>
    <t>Cost</t>
  </si>
  <si>
    <t>Toxic</t>
  </si>
  <si>
    <t>Accident</t>
  </si>
  <si>
    <t>target value</t>
  </si>
  <si>
    <t>% Deviaion</t>
  </si>
  <si>
    <t>weight</t>
  </si>
  <si>
    <t>Weighted % Deviation</t>
  </si>
  <si>
    <t>Goals</t>
  </si>
  <si>
    <t>Objective</t>
  </si>
  <si>
    <t>MiniMax Variable</t>
  </si>
  <si>
    <t>&lt;=</t>
  </si>
  <si>
    <t>Cost per pound</t>
  </si>
  <si>
    <t>%Fat</t>
  </si>
  <si>
    <t>%Protein</t>
  </si>
  <si>
    <t>%Water</t>
  </si>
  <si>
    <t>%Filler</t>
  </si>
  <si>
    <t>Meat1</t>
  </si>
  <si>
    <t>Meat2</t>
  </si>
  <si>
    <t>Meat3</t>
  </si>
  <si>
    <t>=</t>
  </si>
  <si>
    <t>constraint</t>
  </si>
  <si>
    <t>newMeat</t>
  </si>
  <si>
    <t>selection</t>
  </si>
  <si>
    <t>fat</t>
  </si>
  <si>
    <t>frotein</t>
  </si>
  <si>
    <t>filler</t>
  </si>
  <si>
    <t>water</t>
  </si>
  <si>
    <t>order</t>
  </si>
  <si>
    <t>min cost</t>
  </si>
  <si>
    <t>Deviation</t>
  </si>
  <si>
    <t>(Actual-target)/targe weight</t>
  </si>
  <si>
    <t>weighted % Deviation</t>
  </si>
  <si>
    <t>obj minimax</t>
  </si>
  <si>
    <t>target</t>
  </si>
  <si>
    <t>min fat</t>
  </si>
  <si>
    <t>x1</t>
  </si>
  <si>
    <t>x2</t>
  </si>
  <si>
    <t>x3</t>
  </si>
  <si>
    <t>cost</t>
  </si>
  <si>
    <t>Protein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</si>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</sst>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0"/>
    <numFmt numFmtId="188" formatCode="0.0%"/>
    <numFmt numFmtId="189" formatCode="0.0000%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9" fontId="0" fillId="0" borderId="0" xfId="1" applyFont="1"/>
    <xf numFmtId="187" fontId="0" fillId="2" borderId="0" xfId="0" applyNumberFormat="1" applyFill="1"/>
    <xf numFmtId="9" fontId="0" fillId="0" borderId="0" xfId="0" applyNumberFormat="1"/>
    <xf numFmtId="9" fontId="0" fillId="4" borderId="0" xfId="1" applyFont="1" applyFill="1"/>
    <xf numFmtId="9" fontId="0" fillId="5" borderId="0" xfId="1" applyFont="1" applyFill="1"/>
    <xf numFmtId="1" fontId="0" fillId="0" borderId="0" xfId="0" applyNumberFormat="1"/>
    <xf numFmtId="0" fontId="0" fillId="0" borderId="1" xfId="0" applyBorder="1"/>
    <xf numFmtId="0" fontId="0" fillId="6" borderId="1" xfId="0" applyFill="1" applyBorder="1"/>
    <xf numFmtId="9" fontId="0" fillId="0" borderId="1" xfId="1" applyFont="1" applyBorder="1"/>
    <xf numFmtId="188" fontId="0" fillId="0" borderId="0" xfId="1" applyNumberFormat="1" applyFont="1"/>
    <xf numFmtId="189" fontId="0" fillId="0" borderId="0" xfId="1" applyNumberFormat="1" applyFont="1"/>
    <xf numFmtId="18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9D7B-495C-4A79-8751-179DC99A62F9}">
  <dimension ref="A2:I13"/>
  <sheetViews>
    <sheetView zoomScale="74" workbookViewId="0">
      <selection activeCell="A2" sqref="A2:I16"/>
    </sheetView>
  </sheetViews>
  <sheetFormatPr defaultRowHeight="14" x14ac:dyDescent="0.3"/>
  <cols>
    <col min="1" max="1" width="17.33203125" bestFit="1" customWidth="1"/>
  </cols>
  <sheetData>
    <row r="2" spans="1:9" x14ac:dyDescent="0.3">
      <c r="B2" t="s">
        <v>0</v>
      </c>
      <c r="C2" t="s">
        <v>1</v>
      </c>
    </row>
    <row r="3" spans="1:9" x14ac:dyDescent="0.3">
      <c r="A3" t="s">
        <v>2</v>
      </c>
      <c r="B3" s="1">
        <v>9.9999999999999982</v>
      </c>
      <c r="C3" s="1">
        <v>0</v>
      </c>
    </row>
    <row r="5" spans="1:9" x14ac:dyDescent="0.3">
      <c r="A5" t="s">
        <v>3</v>
      </c>
      <c r="D5" t="s">
        <v>11</v>
      </c>
      <c r="G5" t="s">
        <v>15</v>
      </c>
      <c r="H5" t="s">
        <v>16</v>
      </c>
      <c r="I5" t="s">
        <v>17</v>
      </c>
    </row>
    <row r="6" spans="1:9" x14ac:dyDescent="0.3">
      <c r="A6" t="s">
        <v>4</v>
      </c>
      <c r="B6">
        <v>40</v>
      </c>
      <c r="C6">
        <v>32</v>
      </c>
      <c r="D6" s="2">
        <f>SUMPRODUCT($B$3:$C$3,B6:C6)</f>
        <v>399.99999999999994</v>
      </c>
      <c r="G6">
        <v>244</v>
      </c>
      <c r="H6">
        <v>256</v>
      </c>
      <c r="I6">
        <v>399.99999999999994</v>
      </c>
    </row>
    <row r="7" spans="1:9" x14ac:dyDescent="0.3">
      <c r="A7" t="s">
        <v>5</v>
      </c>
      <c r="B7">
        <v>800</v>
      </c>
      <c r="C7">
        <v>1250</v>
      </c>
      <c r="D7" s="2">
        <f t="shared" ref="D7:D8" si="0">SUMPRODUCT($B$3:$C$3,B7:C7)</f>
        <v>7999.9999999999982</v>
      </c>
      <c r="G7">
        <v>7625</v>
      </c>
      <c r="H7">
        <v>6950</v>
      </c>
      <c r="I7">
        <v>7999.9999999999982</v>
      </c>
    </row>
    <row r="8" spans="1:9" x14ac:dyDescent="0.3">
      <c r="A8" t="s">
        <v>6</v>
      </c>
      <c r="B8">
        <v>0.2</v>
      </c>
      <c r="C8">
        <v>0.45</v>
      </c>
      <c r="D8" s="2">
        <f t="shared" si="0"/>
        <v>1.9999999999999998</v>
      </c>
      <c r="G8">
        <v>2.5249999999999999</v>
      </c>
      <c r="H8">
        <v>2.1500000000000004</v>
      </c>
      <c r="I8">
        <v>1.9999999999999998</v>
      </c>
    </row>
    <row r="10" spans="1:9" x14ac:dyDescent="0.3">
      <c r="A10" t="s">
        <v>7</v>
      </c>
      <c r="D10" t="s">
        <v>12</v>
      </c>
      <c r="F10" t="s">
        <v>13</v>
      </c>
    </row>
    <row r="11" spans="1:9" x14ac:dyDescent="0.3">
      <c r="A11" t="s">
        <v>8</v>
      </c>
      <c r="B11">
        <v>12</v>
      </c>
      <c r="C11">
        <v>4</v>
      </c>
      <c r="D11" s="2">
        <f>SUMPRODUCT($B$3:$C$3,B11:C11)</f>
        <v>119.99999999999997</v>
      </c>
      <c r="E11" t="s">
        <v>14</v>
      </c>
      <c r="F11">
        <v>48</v>
      </c>
    </row>
    <row r="12" spans="1:9" x14ac:dyDescent="0.3">
      <c r="A12" t="s">
        <v>9</v>
      </c>
      <c r="B12">
        <v>4</v>
      </c>
      <c r="C12">
        <v>4</v>
      </c>
      <c r="D12" s="2">
        <f>SUMPRODUCT($B$3:$C$3,B12:C12)</f>
        <v>39.999999999999993</v>
      </c>
      <c r="E12" t="s">
        <v>14</v>
      </c>
      <c r="F12">
        <v>28</v>
      </c>
    </row>
    <row r="13" spans="1:9" x14ac:dyDescent="0.3">
      <c r="A13" t="s">
        <v>10</v>
      </c>
      <c r="B13">
        <v>10</v>
      </c>
      <c r="C13">
        <v>20</v>
      </c>
      <c r="D13" s="2">
        <f>SUMPRODUCT($B$3:$C$3,B13:C13)</f>
        <v>99.999999999999986</v>
      </c>
      <c r="E13" t="s">
        <v>14</v>
      </c>
      <c r="F1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3BC4-F948-4B5C-8F4C-9C079E583B61}">
  <dimension ref="A2:J21"/>
  <sheetViews>
    <sheetView tabSelected="1" topLeftCell="A3" zoomScale="87" workbookViewId="0">
      <selection activeCell="F6" sqref="F6"/>
    </sheetView>
  </sheetViews>
  <sheetFormatPr defaultRowHeight="14" x14ac:dyDescent="0.3"/>
  <cols>
    <col min="1" max="1" width="17.33203125" bestFit="1" customWidth="1"/>
    <col min="6" max="6" width="12.83203125" bestFit="1" customWidth="1"/>
  </cols>
  <sheetData>
    <row r="2" spans="1:10" x14ac:dyDescent="0.3">
      <c r="B2" t="s">
        <v>0</v>
      </c>
      <c r="C2" t="s">
        <v>1</v>
      </c>
    </row>
    <row r="3" spans="1:10" x14ac:dyDescent="0.3">
      <c r="A3" t="s">
        <v>2</v>
      </c>
      <c r="B3" s="5">
        <v>4.232902033271718</v>
      </c>
      <c r="C3" s="5">
        <v>2.8835489833641414</v>
      </c>
    </row>
    <row r="5" spans="1:10" ht="42" x14ac:dyDescent="0.3">
      <c r="A5" t="s">
        <v>22</v>
      </c>
      <c r="D5" t="s">
        <v>11</v>
      </c>
      <c r="E5" s="3" t="s">
        <v>18</v>
      </c>
      <c r="F5" t="s">
        <v>19</v>
      </c>
      <c r="G5" t="s">
        <v>20</v>
      </c>
      <c r="H5" s="3" t="s">
        <v>21</v>
      </c>
    </row>
    <row r="6" spans="1:10" x14ac:dyDescent="0.3">
      <c r="A6" t="s">
        <v>4</v>
      </c>
      <c r="B6">
        <v>40</v>
      </c>
      <c r="C6">
        <v>32</v>
      </c>
      <c r="D6" s="2">
        <f>SUMPRODUCT($B$3:$C$3,B6:C6)</f>
        <v>261.58964879852124</v>
      </c>
      <c r="E6">
        <v>244</v>
      </c>
      <c r="F6" s="4">
        <f>(D6-E6)/E6</f>
        <v>7.2088724584103439E-2</v>
      </c>
      <c r="G6">
        <v>1</v>
      </c>
      <c r="H6" s="4">
        <f>F6*G6</f>
        <v>7.2088724584103439E-2</v>
      </c>
      <c r="I6" t="s">
        <v>25</v>
      </c>
      <c r="J6">
        <f>$B$21</f>
        <v>7.2088724584103411E-2</v>
      </c>
    </row>
    <row r="7" spans="1:10" x14ac:dyDescent="0.3">
      <c r="A7" t="s">
        <v>5</v>
      </c>
      <c r="B7">
        <v>800</v>
      </c>
      <c r="C7">
        <v>1250</v>
      </c>
      <c r="D7" s="2">
        <f>SUMPRODUCT($B$3:$C$3,B7:C7)</f>
        <v>6990.7578558225514</v>
      </c>
      <c r="E7">
        <v>6950</v>
      </c>
      <c r="F7" s="4">
        <f t="shared" ref="F7:F8" si="0">(D7-E7)/E7</f>
        <v>5.8644396866980421E-3</v>
      </c>
      <c r="G7">
        <v>1</v>
      </c>
      <c r="H7" s="4">
        <f t="shared" ref="H7:H8" si="1">F7*G7</f>
        <v>5.8644396866980421E-3</v>
      </c>
      <c r="I7" t="s">
        <v>25</v>
      </c>
      <c r="J7">
        <f t="shared" ref="J7:J8" si="2">$B$21</f>
        <v>7.2088724584103411E-2</v>
      </c>
    </row>
    <row r="8" spans="1:10" x14ac:dyDescent="0.3">
      <c r="A8" t="s">
        <v>6</v>
      </c>
      <c r="B8">
        <v>0.2</v>
      </c>
      <c r="C8">
        <v>0.45</v>
      </c>
      <c r="D8" s="2">
        <f>SUMPRODUCT($B$3:$C$3,B8:C8)</f>
        <v>2.1441774491682075</v>
      </c>
      <c r="E8">
        <v>2</v>
      </c>
      <c r="F8" s="4">
        <f t="shared" si="0"/>
        <v>7.2088724584103758E-2</v>
      </c>
      <c r="G8">
        <v>1</v>
      </c>
      <c r="H8" s="4">
        <f t="shared" si="1"/>
        <v>7.2088724584103758E-2</v>
      </c>
      <c r="I8" t="s">
        <v>25</v>
      </c>
      <c r="J8">
        <f t="shared" si="2"/>
        <v>7.2088724584103411E-2</v>
      </c>
    </row>
    <row r="10" spans="1:10" x14ac:dyDescent="0.3">
      <c r="A10" t="s">
        <v>7</v>
      </c>
      <c r="D10" t="s">
        <v>12</v>
      </c>
      <c r="F10" t="s">
        <v>13</v>
      </c>
    </row>
    <row r="11" spans="1:10" x14ac:dyDescent="0.3">
      <c r="A11" t="s">
        <v>8</v>
      </c>
      <c r="B11">
        <v>12</v>
      </c>
      <c r="C11">
        <v>4</v>
      </c>
      <c r="D11" s="2">
        <f>SUMPRODUCT($B$3:$C$3,B11:C11)</f>
        <v>62.329020332717185</v>
      </c>
      <c r="E11" t="s">
        <v>14</v>
      </c>
      <c r="F11">
        <v>48</v>
      </c>
    </row>
    <row r="12" spans="1:10" x14ac:dyDescent="0.3">
      <c r="A12" t="s">
        <v>9</v>
      </c>
      <c r="B12">
        <v>4</v>
      </c>
      <c r="C12">
        <v>4</v>
      </c>
      <c r="D12" s="2">
        <f>SUMPRODUCT($B$3:$C$3,B12:C12)</f>
        <v>28.465804066543438</v>
      </c>
      <c r="E12" t="s">
        <v>14</v>
      </c>
      <c r="F12">
        <v>28</v>
      </c>
    </row>
    <row r="13" spans="1:10" x14ac:dyDescent="0.3">
      <c r="A13" t="s">
        <v>10</v>
      </c>
      <c r="B13">
        <v>10</v>
      </c>
      <c r="C13">
        <v>20</v>
      </c>
      <c r="D13" s="2">
        <f>SUMPRODUCT($B$3:$C$3,B13:C13)</f>
        <v>100</v>
      </c>
      <c r="E13" t="s">
        <v>14</v>
      </c>
      <c r="F13">
        <v>100</v>
      </c>
    </row>
    <row r="15" spans="1:10" x14ac:dyDescent="0.3">
      <c r="A15" t="s">
        <v>15</v>
      </c>
      <c r="B15" t="s">
        <v>16</v>
      </c>
      <c r="C15" t="s">
        <v>17</v>
      </c>
    </row>
    <row r="16" spans="1:10" x14ac:dyDescent="0.3">
      <c r="A16">
        <v>244</v>
      </c>
      <c r="B16">
        <v>256</v>
      </c>
      <c r="C16">
        <v>399.99999999999994</v>
      </c>
    </row>
    <row r="17" spans="1:3" x14ac:dyDescent="0.3">
      <c r="A17">
        <v>7625</v>
      </c>
      <c r="B17">
        <v>6950</v>
      </c>
      <c r="C17">
        <v>7999.9999999999982</v>
      </c>
    </row>
    <row r="18" spans="1:3" x14ac:dyDescent="0.3">
      <c r="A18">
        <v>2.5249999999999999</v>
      </c>
      <c r="B18">
        <v>2.1500000000000004</v>
      </c>
      <c r="C18">
        <v>1.9999999999999998</v>
      </c>
    </row>
    <row r="20" spans="1:3" x14ac:dyDescent="0.3">
      <c r="A20" t="s">
        <v>23</v>
      </c>
    </row>
    <row r="21" spans="1:3" x14ac:dyDescent="0.3">
      <c r="A21" t="s">
        <v>24</v>
      </c>
      <c r="B21" s="1">
        <v>7.2088724584103411E-2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E725-1DCB-43D0-8BE4-5405754BB70B}">
  <dimension ref="A1:L25"/>
  <sheetViews>
    <sheetView topLeftCell="A8" zoomScale="61" workbookViewId="0">
      <selection activeCell="F12" sqref="F12"/>
    </sheetView>
  </sheetViews>
  <sheetFormatPr defaultRowHeight="14" x14ac:dyDescent="0.3"/>
  <cols>
    <col min="1" max="1" width="13.1640625" bestFit="1" customWidth="1"/>
    <col min="6" max="6" width="23.6640625" bestFit="1" customWidth="1"/>
    <col min="7" max="7" width="11.08203125" bestFit="1" customWidth="1"/>
    <col min="8" max="8" width="10" customWidth="1"/>
    <col min="10" max="10" width="10.58203125" bestFit="1" customWidth="1"/>
  </cols>
  <sheetData>
    <row r="1" spans="1:12" x14ac:dyDescent="0.3">
      <c r="B1" t="s">
        <v>31</v>
      </c>
      <c r="C1" t="s">
        <v>32</v>
      </c>
      <c r="D1" t="s">
        <v>33</v>
      </c>
      <c r="E1" t="s">
        <v>36</v>
      </c>
      <c r="G1" t="s">
        <v>37</v>
      </c>
      <c r="K1" t="s">
        <v>43</v>
      </c>
      <c r="L1" t="s">
        <v>38</v>
      </c>
    </row>
    <row r="2" spans="1:12" x14ac:dyDescent="0.3">
      <c r="A2" t="s">
        <v>26</v>
      </c>
      <c r="B2">
        <v>0.75</v>
      </c>
      <c r="C2">
        <v>0.87</v>
      </c>
      <c r="D2">
        <v>0.98</v>
      </c>
      <c r="G2" s="1">
        <v>0</v>
      </c>
      <c r="H2" s="1">
        <v>0</v>
      </c>
      <c r="I2" s="1">
        <v>250.00000000000014</v>
      </c>
      <c r="K2">
        <f>SUMPRODUCT(G2:I2,B2:D2)</f>
        <v>245.00000000000014</v>
      </c>
      <c r="L2" s="6">
        <f>E3</f>
        <v>2.5000000000000015E-2</v>
      </c>
    </row>
    <row r="3" spans="1:12" x14ac:dyDescent="0.3">
      <c r="A3" t="s">
        <v>27</v>
      </c>
      <c r="B3" s="4">
        <v>0.15</v>
      </c>
      <c r="C3" s="4">
        <v>0.1</v>
      </c>
      <c r="D3" s="4">
        <v>0.05</v>
      </c>
      <c r="E3" s="8">
        <f>SUM(G3:I3)/500</f>
        <v>2.5000000000000015E-2</v>
      </c>
      <c r="G3" s="7">
        <f>G$2*B3</f>
        <v>0</v>
      </c>
      <c r="H3" s="7">
        <f>H$2*C3</f>
        <v>0</v>
      </c>
      <c r="I3" s="7">
        <f>I$2*D3</f>
        <v>12.500000000000007</v>
      </c>
    </row>
    <row r="4" spans="1:12" x14ac:dyDescent="0.3">
      <c r="A4" t="s">
        <v>28</v>
      </c>
      <c r="B4" s="4">
        <v>0.7</v>
      </c>
      <c r="C4" s="4">
        <v>0.75</v>
      </c>
      <c r="D4" s="4">
        <v>0.8</v>
      </c>
      <c r="E4" s="8">
        <f>SUM(G4:I4)/500</f>
        <v>0.40000000000000024</v>
      </c>
      <c r="G4" s="7">
        <f>$G$2*B4</f>
        <v>0</v>
      </c>
      <c r="H4" s="7">
        <f>H$2*C4</f>
        <v>0</v>
      </c>
      <c r="I4" s="7">
        <f t="shared" ref="I4:I6" si="0">I$2*D4</f>
        <v>200.00000000000011</v>
      </c>
    </row>
    <row r="5" spans="1:12" x14ac:dyDescent="0.3">
      <c r="A5" t="s">
        <v>29</v>
      </c>
      <c r="B5" s="4">
        <v>0.12</v>
      </c>
      <c r="C5" s="4">
        <v>0.1</v>
      </c>
      <c r="D5" s="4">
        <v>0.08</v>
      </c>
      <c r="E5" s="8">
        <f>SUM(G5:I5)/500</f>
        <v>4.0000000000000022E-2</v>
      </c>
      <c r="G5" s="7">
        <f>$G$2*B5</f>
        <v>0</v>
      </c>
      <c r="H5" s="7">
        <f t="shared" ref="H5:H6" si="1">H$2*C5</f>
        <v>0</v>
      </c>
      <c r="I5" s="7">
        <f t="shared" si="0"/>
        <v>20.000000000000011</v>
      </c>
    </row>
    <row r="6" spans="1:12" x14ac:dyDescent="0.3">
      <c r="A6" t="s">
        <v>30</v>
      </c>
      <c r="B6" s="4">
        <v>0.03</v>
      </c>
      <c r="C6" s="4">
        <v>0.05</v>
      </c>
      <c r="D6" s="4">
        <v>7.0000000000000007E-2</v>
      </c>
      <c r="E6" s="8">
        <f>SUM(G6:I6)/500</f>
        <v>3.5000000000000024E-2</v>
      </c>
      <c r="G6" s="7">
        <f>$G$2*B6</f>
        <v>0</v>
      </c>
      <c r="H6" s="7">
        <f t="shared" si="1"/>
        <v>0</v>
      </c>
      <c r="I6" s="7">
        <f t="shared" si="0"/>
        <v>17.500000000000011</v>
      </c>
    </row>
    <row r="7" spans="1:12" x14ac:dyDescent="0.3">
      <c r="B7" s="6">
        <f>SUM(B3:B6)</f>
        <v>1</v>
      </c>
      <c r="C7" s="6">
        <f t="shared" ref="C7:D7" si="2">SUM(C3:C6)</f>
        <v>1</v>
      </c>
      <c r="D7" s="6">
        <f t="shared" si="2"/>
        <v>1</v>
      </c>
      <c r="E7" s="6">
        <f>SUM(E3:E6)</f>
        <v>0.50000000000000033</v>
      </c>
    </row>
    <row r="8" spans="1:12" x14ac:dyDescent="0.3">
      <c r="B8" t="s">
        <v>34</v>
      </c>
      <c r="C8" t="s">
        <v>34</v>
      </c>
      <c r="D8" t="s">
        <v>34</v>
      </c>
      <c r="E8" t="s">
        <v>34</v>
      </c>
    </row>
    <row r="9" spans="1:12" x14ac:dyDescent="0.3">
      <c r="B9" s="6">
        <v>1</v>
      </c>
      <c r="C9" s="6">
        <v>1</v>
      </c>
      <c r="D9" s="6">
        <v>1</v>
      </c>
      <c r="E9" s="6">
        <f>100%</f>
        <v>1</v>
      </c>
    </row>
    <row r="10" spans="1:12" x14ac:dyDescent="0.3">
      <c r="F10" t="s">
        <v>44</v>
      </c>
    </row>
    <row r="11" spans="1:12" ht="42" x14ac:dyDescent="0.3">
      <c r="A11" t="s">
        <v>35</v>
      </c>
      <c r="F11" t="s">
        <v>45</v>
      </c>
      <c r="G11" t="s">
        <v>20</v>
      </c>
      <c r="H11" s="3" t="s">
        <v>46</v>
      </c>
      <c r="J11" t="s">
        <v>47</v>
      </c>
    </row>
    <row r="12" spans="1:12" x14ac:dyDescent="0.3">
      <c r="A12">
        <f>SUMPRODUCT(B2:D2,G2:I2)</f>
        <v>245.00000000000014</v>
      </c>
      <c r="B12" t="s">
        <v>25</v>
      </c>
      <c r="C12">
        <f>500*1.1</f>
        <v>550</v>
      </c>
      <c r="F12" s="14">
        <f>(E21-E20)/E20</f>
        <v>0.13294797687861271</v>
      </c>
      <c r="G12">
        <v>1</v>
      </c>
      <c r="H12">
        <f>F12*G12</f>
        <v>0.13294797687861271</v>
      </c>
      <c r="I12" t="s">
        <v>25</v>
      </c>
      <c r="J12">
        <v>0.13294797687861271</v>
      </c>
      <c r="K12" t="s">
        <v>43</v>
      </c>
    </row>
    <row r="13" spans="1:12" x14ac:dyDescent="0.3">
      <c r="A13" s="6">
        <f>E3</f>
        <v>2.5000000000000015E-2</v>
      </c>
      <c r="B13" t="s">
        <v>25</v>
      </c>
      <c r="C13" s="13">
        <f>5%/2</f>
        <v>2.5000000000000001E-2</v>
      </c>
      <c r="D13" t="s">
        <v>38</v>
      </c>
      <c r="F13" s="15">
        <f>(F21-F21)/F21</f>
        <v>0</v>
      </c>
      <c r="G13">
        <v>1</v>
      </c>
      <c r="H13">
        <f>F13*G13</f>
        <v>0</v>
      </c>
      <c r="I13" t="s">
        <v>25</v>
      </c>
      <c r="J13">
        <f>J12</f>
        <v>0.13294797687861271</v>
      </c>
      <c r="K13" t="s">
        <v>49</v>
      </c>
    </row>
    <row r="14" spans="1:12" x14ac:dyDescent="0.3">
      <c r="A14" s="4">
        <f>E5</f>
        <v>4.0000000000000022E-2</v>
      </c>
      <c r="B14" t="s">
        <v>25</v>
      </c>
      <c r="C14" s="4">
        <f>10%</f>
        <v>0.1</v>
      </c>
      <c r="D14" t="s">
        <v>41</v>
      </c>
    </row>
    <row r="15" spans="1:12" x14ac:dyDescent="0.3">
      <c r="A15" s="4">
        <f>E6</f>
        <v>3.5000000000000024E-2</v>
      </c>
      <c r="B15" t="s">
        <v>25</v>
      </c>
      <c r="C15" s="4">
        <f>10%</f>
        <v>0.1</v>
      </c>
      <c r="D15" t="s">
        <v>40</v>
      </c>
    </row>
    <row r="16" spans="1:12" x14ac:dyDescent="0.3">
      <c r="A16" s="9">
        <f>SUM(G2:I2)</f>
        <v>250.00000000000014</v>
      </c>
      <c r="B16" t="s">
        <v>34</v>
      </c>
      <c r="C16">
        <v>500</v>
      </c>
      <c r="D16" t="s">
        <v>42</v>
      </c>
    </row>
    <row r="17" spans="1:9" x14ac:dyDescent="0.3">
      <c r="A17" s="4">
        <f>E4</f>
        <v>0.40000000000000024</v>
      </c>
      <c r="B17" t="s">
        <v>14</v>
      </c>
      <c r="C17" s="4">
        <f>75%</f>
        <v>0.75</v>
      </c>
      <c r="D17" t="s">
        <v>39</v>
      </c>
    </row>
    <row r="19" spans="1:9" x14ac:dyDescent="0.3">
      <c r="A19" s="11" t="s">
        <v>48</v>
      </c>
      <c r="B19" s="11" t="s">
        <v>50</v>
      </c>
      <c r="C19" s="11" t="s">
        <v>51</v>
      </c>
      <c r="D19" s="11" t="s">
        <v>52</v>
      </c>
      <c r="E19" s="11" t="s">
        <v>53</v>
      </c>
      <c r="F19" s="11" t="s">
        <v>38</v>
      </c>
      <c r="G19" s="11" t="s">
        <v>54</v>
      </c>
      <c r="H19" s="11" t="s">
        <v>41</v>
      </c>
      <c r="I19" s="11" t="s">
        <v>40</v>
      </c>
    </row>
    <row r="20" spans="1:9" x14ac:dyDescent="0.3">
      <c r="A20" s="10" t="s">
        <v>43</v>
      </c>
      <c r="B20" s="10">
        <v>250</v>
      </c>
      <c r="C20" s="10">
        <v>0</v>
      </c>
      <c r="D20" s="10">
        <v>250</v>
      </c>
      <c r="E20" s="10">
        <v>432.5</v>
      </c>
      <c r="F20" s="12">
        <v>0.1</v>
      </c>
      <c r="G20" s="12">
        <v>0.75</v>
      </c>
      <c r="H20" s="12">
        <v>0.1</v>
      </c>
      <c r="I20" s="12">
        <v>0.05</v>
      </c>
    </row>
    <row r="21" spans="1:9" x14ac:dyDescent="0.3">
      <c r="A21" s="10" t="s">
        <v>49</v>
      </c>
      <c r="B21" s="10">
        <v>0</v>
      </c>
      <c r="C21" s="10">
        <v>0</v>
      </c>
      <c r="D21" s="10">
        <v>500</v>
      </c>
      <c r="E21" s="10">
        <v>490</v>
      </c>
      <c r="F21" s="12">
        <v>0.05</v>
      </c>
      <c r="G21" s="12">
        <v>0.8</v>
      </c>
      <c r="H21" s="12">
        <v>0.08</v>
      </c>
      <c r="I21" s="12">
        <v>7.0000000000000007E-2</v>
      </c>
    </row>
    <row r="24" spans="1:9" x14ac:dyDescent="0.3">
      <c r="A24" t="s">
        <v>55</v>
      </c>
    </row>
    <row r="25" spans="1:9" x14ac:dyDescent="0.3">
      <c r="A25">
        <f>C12-A12</f>
        <v>304.99999999999989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MOLP</vt:lpstr>
      <vt:lpstr>MINMAX</vt:lpstr>
      <vt:lpstr>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สิทธิกร เฉลิมกิตติชัย</dc:creator>
  <cp:lastModifiedBy>สิทธิกร เฉลิมกิตติชัย</cp:lastModifiedBy>
  <dcterms:created xsi:type="dcterms:W3CDTF">2024-02-29T08:55:40Z</dcterms:created>
  <dcterms:modified xsi:type="dcterms:W3CDTF">2024-03-21T07:23:49Z</dcterms:modified>
</cp:coreProperties>
</file>