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Opitmization\slide_solve\file_excel\"/>
    </mc:Choice>
  </mc:AlternateContent>
  <xr:revisionPtr revIDLastSave="0" documentId="13_ncr:1_{D5B54AF7-9E08-4CC1-903E-45B3F5A1998B}" xr6:coauthVersionLast="47" xr6:coauthVersionMax="47" xr10:uidLastSave="{00000000-0000-0000-0000-000000000000}"/>
  <bookViews>
    <workbookView xWindow="-110" yWindow="-110" windowWidth="19420" windowHeight="11020" activeTab="1" xr2:uid="{A0B4437C-9894-4560-B4C7-021D3A7EDFB6}"/>
  </bookViews>
  <sheets>
    <sheet name="1" sheetId="1" r:id="rId1"/>
    <sheet name="e" sheetId="3" r:id="rId2"/>
  </sheets>
  <definedNames>
    <definedName name="solver_adj" localSheetId="0" hidden="1">'1'!$K$21:$M$21,'1'!$T$24</definedName>
    <definedName name="solver_adj" localSheetId="1" hidden="1">e!$K$21:$M$21,e!$T$24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'1'!$K$33</definedName>
    <definedName name="solver_lhs1" localSheetId="1" hidden="1">e!$K$33</definedName>
    <definedName name="solver_lhs2" localSheetId="0" hidden="1">'1'!$K$34:$K$37</definedName>
    <definedName name="solver_lhs2" localSheetId="1" hidden="1">e!$K$34:$K$37</definedName>
    <definedName name="solver_lhs3" localSheetId="0" hidden="1">'1'!$N$21</definedName>
    <definedName name="solver_lhs3" localSheetId="1" hidden="1">e!$N$21</definedName>
    <definedName name="solver_lhs4" localSheetId="0" hidden="1">'1'!$R$24:$R$25</definedName>
    <definedName name="solver_lhs4" localSheetId="1" hidden="1">e!$R$24:$R$25</definedName>
    <definedName name="solver_lhs5" localSheetId="0" hidden="1">'1'!$T$25</definedName>
    <definedName name="solver_lhs5" localSheetId="1" hidden="1">e!$T$25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5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'1'!$T$24</definedName>
    <definedName name="solver_opt" localSheetId="1" hidden="1">e!$T$24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1</definedName>
    <definedName name="solver_rel2" localSheetId="1" hidden="1">1</definedName>
    <definedName name="solver_rel3" localSheetId="0" hidden="1">2</definedName>
    <definedName name="solver_rel3" localSheetId="1" hidden="1">2</definedName>
    <definedName name="solver_rel4" localSheetId="0" hidden="1">1</definedName>
    <definedName name="solver_rel4" localSheetId="1" hidden="1">1</definedName>
    <definedName name="solver_rel5" localSheetId="0" hidden="1">2</definedName>
    <definedName name="solver_rel5" localSheetId="1" hidden="1">2</definedName>
    <definedName name="solver_rhs1" localSheetId="0" hidden="1">'1'!$M$33</definedName>
    <definedName name="solver_rhs1" localSheetId="1" hidden="1">e!$M$33</definedName>
    <definedName name="solver_rhs2" localSheetId="0" hidden="1">'1'!$M$34:$M$37</definedName>
    <definedName name="solver_rhs2" localSheetId="1" hidden="1">e!$M$34:$M$37</definedName>
    <definedName name="solver_rhs3" localSheetId="0" hidden="1">'1'!$P$21</definedName>
    <definedName name="solver_rhs3" localSheetId="1" hidden="1">e!$P$21</definedName>
    <definedName name="solver_rhs4" localSheetId="0" hidden="1">'1'!$T$24</definedName>
    <definedName name="solver_rhs4" localSheetId="1" hidden="1">e!$T$24</definedName>
    <definedName name="solver_rhs5" localSheetId="0" hidden="1">'1'!$T$24</definedName>
    <definedName name="solver_rhs5" localSheetId="1" hidden="1">e!$T$24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5" i="1" l="1"/>
  <c r="P24" i="1"/>
  <c r="N24" i="1"/>
  <c r="N21" i="1"/>
  <c r="N26" i="1"/>
  <c r="L25" i="1"/>
  <c r="K25" i="1"/>
  <c r="M36" i="3" l="1"/>
  <c r="M36" i="1"/>
  <c r="O25" i="1"/>
  <c r="O24" i="1"/>
  <c r="M35" i="3"/>
  <c r="M34" i="3"/>
  <c r="M33" i="3"/>
  <c r="N28" i="3"/>
  <c r="K35" i="3" s="1"/>
  <c r="N27" i="3"/>
  <c r="K34" i="3" s="1"/>
  <c r="N26" i="3"/>
  <c r="K33" i="3" s="1"/>
  <c r="T25" i="3"/>
  <c r="O25" i="3"/>
  <c r="M25" i="3"/>
  <c r="M29" i="3" s="1"/>
  <c r="L25" i="3"/>
  <c r="L29" i="3" s="1"/>
  <c r="K25" i="3"/>
  <c r="K29" i="3" s="1"/>
  <c r="O24" i="3"/>
  <c r="N24" i="3"/>
  <c r="N21" i="3"/>
  <c r="M25" i="1"/>
  <c r="M35" i="1"/>
  <c r="M34" i="1"/>
  <c r="M33" i="1"/>
  <c r="K37" i="1"/>
  <c r="P37" i="1" s="1"/>
  <c r="K33" i="1"/>
  <c r="N27" i="1"/>
  <c r="K34" i="1" s="1"/>
  <c r="N28" i="1"/>
  <c r="K35" i="1" s="1"/>
  <c r="K29" i="1"/>
  <c r="P24" i="3" l="1"/>
  <c r="R24" i="3" s="1"/>
  <c r="L29" i="1"/>
  <c r="N25" i="1"/>
  <c r="K36" i="1" s="1"/>
  <c r="K37" i="3"/>
  <c r="O37" i="3" s="1"/>
  <c r="N25" i="3"/>
  <c r="M29" i="1"/>
  <c r="R24" i="1"/>
  <c r="P25" i="3" l="1"/>
  <c r="R25" i="3" s="1"/>
  <c r="K36" i="3"/>
  <c r="P25" i="1"/>
  <c r="R25" i="1" s="1"/>
</calcChain>
</file>

<file path=xl/sharedStrings.xml><?xml version="1.0" encoding="utf-8"?>
<sst xmlns="http://schemas.openxmlformats.org/spreadsheetml/2006/main" count="105" uniqueCount="38">
  <si>
    <t>1)</t>
  </si>
  <si>
    <t xml:space="preserve">Objective function เป็นการกำหนดว่าต้องการ min หรือ max แต่ไม่ไดระบุเป็นตัวเลขชัดเจนว่าต้องการเท่าไร </t>
  </si>
  <si>
    <t>Goal เป็นการกำหนดเป็นตัวเลขที่ชัดเจนว่าต้องการเท่าไร</t>
  </si>
  <si>
    <t>a)</t>
  </si>
  <si>
    <t>X1</t>
  </si>
  <si>
    <t>X2</t>
  </si>
  <si>
    <t>X3</t>
  </si>
  <si>
    <t>total</t>
  </si>
  <si>
    <t>b)</t>
  </si>
  <si>
    <t>=</t>
  </si>
  <si>
    <t>Deviation</t>
  </si>
  <si>
    <t>Obj</t>
  </si>
  <si>
    <t>Meat1</t>
  </si>
  <si>
    <t>Meat2</t>
  </si>
  <si>
    <t>Meat3</t>
  </si>
  <si>
    <t>Actual</t>
  </si>
  <si>
    <t>target</t>
  </si>
  <si>
    <t>(Actual-target)/target</t>
  </si>
  <si>
    <t>weight</t>
  </si>
  <si>
    <t>weighted % Deviation</t>
  </si>
  <si>
    <t xml:space="preserve">minimax </t>
  </si>
  <si>
    <t>cost</t>
  </si>
  <si>
    <t>&lt;=</t>
  </si>
  <si>
    <t>fat</t>
  </si>
  <si>
    <t>Protein</t>
  </si>
  <si>
    <t>Water</t>
  </si>
  <si>
    <t>max profit = min cost</t>
  </si>
  <si>
    <t>Filler</t>
  </si>
  <si>
    <t>mix</t>
  </si>
  <si>
    <t>Constrains</t>
  </si>
  <si>
    <t>&gt;=</t>
  </si>
  <si>
    <t>profit</t>
  </si>
  <si>
    <t>c)</t>
  </si>
  <si>
    <t>Profit =</t>
  </si>
  <si>
    <t>Target</t>
  </si>
  <si>
    <t>1. min cost</t>
  </si>
  <si>
    <t>2. min fat</t>
  </si>
  <si>
    <t>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</si>
</sst>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-[$$-409]* #,##0.00_ ;_-[$$-409]* \-#,##0.00\ ;_-[$$-409]* &quot;-&quot;??_ ;_-@_ "/>
    <numFmt numFmtId="188" formatCode="0.000%"/>
    <numFmt numFmtId="189" formatCode="0.0000"/>
  </numFmts>
  <fonts count="6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rgb="FFFF0000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87" fontId="0" fillId="2" borderId="0" xfId="0" applyNumberFormat="1" applyFill="1"/>
    <xf numFmtId="0" fontId="0" fillId="2" borderId="0" xfId="0" applyFill="1"/>
    <xf numFmtId="0" fontId="0" fillId="4" borderId="0" xfId="0" applyFill="1"/>
    <xf numFmtId="0" fontId="3" fillId="0" borderId="0" xfId="0" applyFont="1"/>
    <xf numFmtId="0" fontId="3" fillId="0" borderId="1" xfId="0" applyFont="1" applyBorder="1"/>
    <xf numFmtId="0" fontId="0" fillId="5" borderId="0" xfId="0" applyFill="1"/>
    <xf numFmtId="188" fontId="0" fillId="0" borderId="0" xfId="1" applyNumberFormat="1" applyFont="1"/>
    <xf numFmtId="189" fontId="0" fillId="4" borderId="0" xfId="0" applyNumberFormat="1" applyFill="1"/>
    <xf numFmtId="189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3" borderId="0" xfId="0" applyNumberFormat="1" applyFill="1"/>
    <xf numFmtId="0" fontId="0" fillId="0" borderId="0" xfId="0" applyAlignment="1">
      <alignment horizontal="right" indent="1"/>
    </xf>
    <xf numFmtId="0" fontId="0" fillId="0" borderId="0" xfId="0" applyAlignment="1">
      <alignment horizontal="left" vertical="center"/>
    </xf>
    <xf numFmtId="0" fontId="4" fillId="0" borderId="0" xfId="0" applyFont="1"/>
    <xf numFmtId="0" fontId="4" fillId="0" borderId="7" xfId="0" applyFont="1" applyBorder="1"/>
    <xf numFmtId="0" fontId="5" fillId="0" borderId="1" xfId="0" applyFont="1" applyBorder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0</xdr:row>
      <xdr:rowOff>53340</xdr:rowOff>
    </xdr:from>
    <xdr:to>
      <xdr:col>7</xdr:col>
      <xdr:colOff>403860</xdr:colOff>
      <xdr:row>26</xdr:row>
      <xdr:rowOff>134488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7BED8-5773-853B-769D-0F25C649F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" y="53340"/>
          <a:ext cx="4892040" cy="4637908"/>
        </a:xfrm>
        <a:prstGeom prst="rect">
          <a:avLst/>
        </a:prstGeom>
      </xdr:spPr>
    </xdr:pic>
    <xdr:clientData/>
  </xdr:twoCellAnchor>
  <xdr:twoCellAnchor>
    <xdr:from>
      <xdr:col>9</xdr:col>
      <xdr:colOff>99060</xdr:colOff>
      <xdr:row>2</xdr:row>
      <xdr:rowOff>22860</xdr:rowOff>
    </xdr:from>
    <xdr:to>
      <xdr:col>14</xdr:col>
      <xdr:colOff>449580</xdr:colOff>
      <xdr:row>18</xdr:row>
      <xdr:rowOff>53340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F6A37DC-921D-AE18-24A0-7FC4718B1C61}"/>
                </a:ext>
              </a:extLst>
            </xdr:cNvPr>
            <xdr:cNvSpPr txBox="1"/>
          </xdr:nvSpPr>
          <xdr:spPr>
            <a:xfrm>
              <a:off x="6355080" y="373380"/>
              <a:ext cx="3703320" cy="28346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𝑄𝑢𝑎𝑡𝑖𝑡𝑦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𝑚𝑒𝑎𝑡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1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𝑄𝑢𝑎𝑡𝑖𝑡𝑦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𝑚𝑒𝑎𝑡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2</m:t>
                    </m:r>
                  </m:oMath>
                </m:oMathPara>
              </a14:m>
              <a:endParaRPr lang="th-TH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𝑄𝑢𝑎𝑡𝑖𝑡𝑦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𝑚𝑒𝑎𝑡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3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 lvl="1"/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min</m:t>
                      </m:r>
                    </m:fName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0.75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+087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+0.98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</m:e>
                  </m:func>
                </m:oMath>
              </a14:m>
              <a:r>
                <a:rPr lang="en-US" sz="1100"/>
                <a:t> ; min cost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500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(0.15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+0.1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+0.05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 ;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min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𝑓𝑎𝑡</m:t>
                            </m:r>
                          </m:e>
                        </m:func>
                      </m:e>
                    </m:func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r>
                <a:rPr lang="en-US" sz="1100"/>
                <a:t>s.t.</a:t>
              </a:r>
              <a:r>
                <a:rPr lang="en-US" sz="1100" baseline="0"/>
                <a:t> 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0.7</m:t>
                    </m:r>
                    <m:sSub>
                      <m:sSub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+0.75</m:t>
                    </m:r>
                    <m:sSub>
                      <m:sSub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+0.8</m:t>
                    </m:r>
                    <m:sSub>
                      <m:sSub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≥0.75(500) ;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𝑝𝑟𝑜𝑡𝑒𝑖𝑛</m:t>
                    </m:r>
                  </m:oMath>
                </m:oMathPara>
              </a14:m>
              <a:endParaRPr lang="en-US" sz="1100" b="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0.12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+0.1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+0.08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≤0.1(500) ;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𝑤𝑎𝑡𝑒𝑟</m:t>
                    </m:r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0.03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+0.05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+0.07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≤0.1(500) ;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𝑓𝑖𝑙𝑙𝑒𝑡</m:t>
                    </m:r>
                  </m:oMath>
                </m:oMathPara>
              </a14:m>
              <a:endParaRPr lang="en-US" sz="1100" b="0"/>
            </a:p>
            <a:p>
              <a:pPr lvl="1"/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500</m:t>
                      </m:r>
                    </m:den>
                  </m:f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(0.15</m:t>
                  </m:r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+0.1</m:t>
                  </m:r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+0.05</m:t>
                  </m:r>
                  <m:sSub>
                    <m:sSubPr>
                      <m:ctrlP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r>
                    <a:rPr lang="en-US" sz="11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 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≤0.05</m:t>
                  </m:r>
                </m:oMath>
              </a14:m>
              <a:r>
                <a:rPr lang="en-US" sz="1100" b="0"/>
                <a:t> ; fat</a:t>
              </a:r>
              <a:endParaRPr lang="th-TH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0.75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+087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+0.98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≤550 ;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Profit</m:t>
                    </m:r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=500</m:t>
                    </m:r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th-TH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F6A37DC-921D-AE18-24A0-7FC4718B1C61}"/>
                </a:ext>
              </a:extLst>
            </xdr:cNvPr>
            <xdr:cNvSpPr txBox="1"/>
          </xdr:nvSpPr>
          <xdr:spPr>
            <a:xfrm>
              <a:off x="6355080" y="373380"/>
              <a:ext cx="3703320" cy="28346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𝑥_1=𝑄𝑢𝑎𝑡𝑖𝑡𝑦 𝑜𝑓 𝑚𝑒𝑎𝑡 1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=𝑄𝑢𝑎𝑡𝑖𝑡𝑦 𝑜𝑓 𝑚𝑒𝑎𝑡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th-TH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=𝑄𝑢𝑎𝑡𝑖𝑡𝑦 𝑜𝑓 𝑚𝑒𝑎𝑡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 lvl="1"/>
              <a:r>
                <a:rPr lang="en-US" sz="1100" b="0" i="0">
                  <a:latin typeface="Cambria Math" panose="02040503050406030204" pitchFamily="18" charset="0"/>
                </a:rPr>
                <a:t>min⁡〖0.75𝑥_1+087𝑥_2+0.98𝑥_3 〗</a:t>
              </a:r>
              <a:r>
                <a:rPr lang="en-US" sz="1100"/>
                <a:t> ; min cost</a:t>
              </a:r>
            </a:p>
            <a:p>
              <a:r>
                <a:rPr lang="en-US" sz="1100" b="0" i="0">
                  <a:latin typeface="Cambria Math" panose="02040503050406030204" pitchFamily="18" charset="0"/>
                </a:rPr>
                <a:t>min⁡〖1/500(0.15𝑥_1+0.1𝑥_2+0.05𝑥_3) ;min⁡𝑓𝑎𝑡 〗</a:t>
              </a:r>
              <a:endParaRPr lang="en-US" sz="1100"/>
            </a:p>
            <a:p>
              <a:endParaRPr lang="en-US" sz="1100"/>
            </a:p>
            <a:p>
              <a:r>
                <a:rPr lang="en-US" sz="1100"/>
                <a:t>s.t.</a:t>
              </a:r>
              <a:r>
                <a:rPr lang="en-US" sz="1100" baseline="0"/>
                <a:t> </a:t>
              </a:r>
            </a:p>
            <a:p>
              <a:r>
                <a:rPr lang="en-US" sz="1100" b="0" i="0" baseline="0">
                  <a:latin typeface="Cambria Math" panose="02040503050406030204" pitchFamily="18" charset="0"/>
                </a:rPr>
                <a:t>0.7𝑥_1+0.75𝑥_2+0.8𝑥_3≥0.75(500) ;𝑝𝑟𝑜𝑡𝑒𝑖𝑛</a:t>
              </a:r>
              <a:endParaRPr lang="en-US" sz="1100" b="0" baseline="0"/>
            </a:p>
            <a:p>
              <a:r>
                <a:rPr lang="en-US" sz="1100" b="0" i="0">
                  <a:latin typeface="Cambria Math" panose="02040503050406030204" pitchFamily="18" charset="0"/>
                </a:rPr>
                <a:t>0.12𝑥_1+0.1𝑥_2+0.08𝑥_3≤0.1(500) ;𝑤𝑎𝑡𝑒𝑟</a:t>
              </a:r>
              <a:endParaRPr lang="en-US" sz="1100" b="0"/>
            </a:p>
            <a:p>
              <a:r>
                <a:rPr lang="en-US" sz="1100" b="0" i="0">
                  <a:latin typeface="Cambria Math" panose="02040503050406030204" pitchFamily="18" charset="0"/>
                </a:rPr>
                <a:t>0.03𝑥_1+0.05𝑥_2+0.07𝑥_3≤0.1(500) ;𝑓𝑖𝑙𝑙𝑒𝑡</a:t>
              </a:r>
              <a:endParaRPr lang="en-US" sz="1100" b="0"/>
            </a:p>
            <a:p>
              <a:pPr lvl="1"/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1/500(0.15𝑥_1+0.1𝑥_2+0.05𝑥_3) </a:t>
              </a:r>
              <a:r>
                <a:rPr lang="en-US" sz="1100" b="0" i="0">
                  <a:latin typeface="Cambria Math" panose="02040503050406030204" pitchFamily="18" charset="0"/>
                </a:rPr>
                <a:t>≤0.05</a:t>
              </a:r>
              <a:r>
                <a:rPr lang="en-US" sz="1100" b="0"/>
                <a:t> ; fat</a:t>
              </a:r>
              <a:endParaRPr lang="th-TH" sz="1100" b="0"/>
            </a:p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0.75𝑥_1+087𝑥_2+0.98𝑥_3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≤550 ;Profit</a:t>
              </a:r>
              <a:endParaRPr lang="en-US" sz="1100" b="0"/>
            </a:p>
            <a:p>
              <a:r>
                <a:rPr lang="en-US" sz="1100" b="0" i="0">
                  <a:latin typeface="Cambria Math" panose="02040503050406030204" pitchFamily="18" charset="0"/>
                </a:rPr>
                <a:t>𝑥_1+𝑥_2+𝑥_3=500</a:t>
              </a:r>
              <a:endParaRPr lang="en-US" sz="1100" b="0"/>
            </a:p>
            <a:p>
              <a:r>
                <a:rPr lang="en-US" sz="1100" b="0" i="0">
                  <a:latin typeface="Cambria Math" panose="02040503050406030204" pitchFamily="18" charset="0"/>
                </a:rPr>
                <a:t>𝑥_1,𝑥_2,𝑥_3≥0</a:t>
              </a:r>
              <a:endParaRPr lang="th-TH" sz="1100"/>
            </a:p>
          </xdr:txBody>
        </xdr:sp>
      </mc:Fallback>
    </mc:AlternateContent>
    <xdr:clientData/>
  </xdr:twoCellAnchor>
  <xdr:oneCellAnchor>
    <xdr:from>
      <xdr:col>9</xdr:col>
      <xdr:colOff>361950</xdr:colOff>
      <xdr:row>24</xdr:row>
      <xdr:rowOff>156210</xdr:rowOff>
    </xdr:from>
    <xdr:ext cx="65" cy="17023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35C0492-7DBE-AD3C-E3A4-16CE65784CB9}"/>
            </a:ext>
          </a:extLst>
        </xdr:cNvPr>
        <xdr:cNvSpPr txBox="1"/>
      </xdr:nvSpPr>
      <xdr:spPr>
        <a:xfrm>
          <a:off x="6617970" y="418719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2</xdr:col>
      <xdr:colOff>137160</xdr:colOff>
      <xdr:row>29</xdr:row>
      <xdr:rowOff>160020</xdr:rowOff>
    </xdr:from>
    <xdr:to>
      <xdr:col>6</xdr:col>
      <xdr:colOff>556529</xdr:colOff>
      <xdr:row>52</xdr:row>
      <xdr:rowOff>91785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B11C161-0ACD-FD15-6B40-CA4BD62AF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4002" y="5490678"/>
          <a:ext cx="3093053" cy="4159528"/>
        </a:xfrm>
        <a:prstGeom prst="rect">
          <a:avLst/>
        </a:prstGeom>
      </xdr:spPr>
    </xdr:pic>
    <xdr:clientData/>
  </xdr:twoCellAnchor>
  <xdr:twoCellAnchor editAs="oneCell">
    <xdr:from>
      <xdr:col>17</xdr:col>
      <xdr:colOff>240548</xdr:colOff>
      <xdr:row>25</xdr:row>
      <xdr:rowOff>106680</xdr:rowOff>
    </xdr:from>
    <xdr:to>
      <xdr:col>21</xdr:col>
      <xdr:colOff>22860</xdr:colOff>
      <xdr:row>46</xdr:row>
      <xdr:rowOff>41722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6A6CFF-3356-8D04-D835-7E8EB0679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54468" y="4488180"/>
          <a:ext cx="3226552" cy="36307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205740</xdr:colOff>
      <xdr:row>0</xdr:row>
      <xdr:rowOff>53340</xdr:rowOff>
    </xdr:from>
    <xdr:to>
      <xdr:col>7</xdr:col>
      <xdr:colOff>403860</xdr:colOff>
      <xdr:row>26</xdr:row>
      <xdr:rowOff>134488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4CEC4B-072D-4A6D-91C0-D1E9C7E3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5740" y="53340"/>
          <a:ext cx="4892040" cy="4637908"/>
        </a:xfrm>
        <a:prstGeom prst="rect">
          <a:avLst/>
        </a:prstGeom>
      </xdr:spPr>
    </xdr:pic>
    <xdr:clientData/>
  </xdr:twoCellAnchor>
  <xdr:twoCellAnchor>
    <xdr:from>
      <xdr:col>9</xdr:col>
      <xdr:colOff>99060</xdr:colOff>
      <xdr:row>2</xdr:row>
      <xdr:rowOff>22860</xdr:rowOff>
    </xdr:from>
    <xdr:to>
      <xdr:col>14</xdr:col>
      <xdr:colOff>449580</xdr:colOff>
      <xdr:row>18</xdr:row>
      <xdr:rowOff>53340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E46DCC7-F25D-4921-93DF-759544DCD582}"/>
                </a:ext>
              </a:extLst>
            </xdr:cNvPr>
            <xdr:cNvSpPr txBox="1"/>
          </xdr:nvSpPr>
          <xdr:spPr>
            <a:xfrm>
              <a:off x="6355080" y="373380"/>
              <a:ext cx="3703320" cy="28346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𝑄𝑢𝑎𝑡𝑖𝑡𝑦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𝑜𝑓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𝑚𝑒𝑎𝑡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1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𝑄𝑢𝑎𝑡𝑖𝑡𝑦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𝑚𝑒𝑎𝑡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2</m:t>
                    </m:r>
                  </m:oMath>
                </m:oMathPara>
              </a14:m>
              <a:endParaRPr lang="th-TH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𝑄𝑢𝑎𝑡𝑖𝑡𝑦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𝑜𝑓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𝑚𝑒𝑎𝑡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3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 lvl="1"/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min</m:t>
                      </m:r>
                    </m:fName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0.75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+087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+0.98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</m:sub>
                      </m:sSub>
                    </m:e>
                  </m:func>
                </m:oMath>
              </a14:m>
              <a:r>
                <a:rPr lang="en-US" sz="1100"/>
                <a:t> ; min cost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min</m:t>
                        </m:r>
                      </m:fName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500</m:t>
                            </m:r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(0.15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+0.1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+0.05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 ;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min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𝑓𝑎𝑡</m:t>
                            </m:r>
                          </m:e>
                        </m:func>
                      </m:e>
                    </m:func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r>
                <a:rPr lang="en-US" sz="1100"/>
                <a:t>s.t.</a:t>
              </a:r>
              <a:r>
                <a:rPr lang="en-US" sz="1100" baseline="0"/>
                <a:t> 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0.7</m:t>
                    </m:r>
                    <m:sSub>
                      <m:sSub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+0.75</m:t>
                    </m:r>
                    <m:sSub>
                      <m:sSub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+0.8</m:t>
                    </m:r>
                    <m:sSub>
                      <m:sSubPr>
                        <m:ctrlPr>
                          <a:rPr lang="en-US" sz="1100" b="0" i="1" baseline="0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 baseline="0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≥0.75(500) ;</m:t>
                    </m:r>
                    <m:r>
                      <a:rPr lang="en-US" sz="1100" b="0" i="1" baseline="0">
                        <a:latin typeface="Cambria Math" panose="02040503050406030204" pitchFamily="18" charset="0"/>
                      </a:rPr>
                      <m:t>𝑝𝑟𝑜𝑡𝑒𝑖𝑛</m:t>
                    </m:r>
                  </m:oMath>
                </m:oMathPara>
              </a14:m>
              <a:endParaRPr lang="en-US" sz="1100" b="0" baseline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0.12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+0.1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+0.08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≤0.1(500) ;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𝑤𝑎𝑡𝑒𝑟</m:t>
                    </m:r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0.03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+0.05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+0.07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≤0.1(500) ;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𝑓𝑖𝑙𝑙𝑒𝑡</m:t>
                    </m:r>
                  </m:oMath>
                </m:oMathPara>
              </a14:m>
              <a:endParaRPr lang="en-US" sz="1100" b="0"/>
            </a:p>
            <a:p>
              <a:pPr lvl="1"/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0.15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+0.10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2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+0.05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≤0.05(500)</m:t>
                  </m:r>
                </m:oMath>
              </a14:m>
              <a:r>
                <a:rPr lang="en-US" sz="1100" b="0"/>
                <a:t> ; fat</a:t>
              </a:r>
              <a:endParaRPr lang="th-TH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0.75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+087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+0.98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≤550 ;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Profit</m:t>
                    </m:r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=500</m:t>
                    </m:r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≥0</m:t>
                    </m:r>
                  </m:oMath>
                </m:oMathPara>
              </a14:m>
              <a:endParaRPr lang="th-TH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2E46DCC7-F25D-4921-93DF-759544DCD582}"/>
                </a:ext>
              </a:extLst>
            </xdr:cNvPr>
            <xdr:cNvSpPr txBox="1"/>
          </xdr:nvSpPr>
          <xdr:spPr>
            <a:xfrm>
              <a:off x="6355080" y="373380"/>
              <a:ext cx="3703320" cy="283464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𝑥_1=𝑄𝑢𝑎𝑡𝑖𝑡𝑦 𝑜𝑓 𝑚𝑒𝑎𝑡 1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=𝑄𝑢𝑎𝑡𝑖𝑡𝑦 𝑜𝑓 𝑚𝑒𝑎𝑡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endParaRPr lang="th-TH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=𝑄𝑢𝑎𝑡𝑖𝑡𝑦 𝑜𝑓 𝑚𝑒𝑎𝑡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endParaRPr lang="en-US" sz="1100" b="0" i="1">
                <a:latin typeface="Cambria Math" panose="02040503050406030204" pitchFamily="18" charset="0"/>
              </a:endParaRPr>
            </a:p>
            <a:p>
              <a:pPr lvl="1"/>
              <a:r>
                <a:rPr lang="en-US" sz="1100" b="0" i="0">
                  <a:latin typeface="Cambria Math" panose="02040503050406030204" pitchFamily="18" charset="0"/>
                </a:rPr>
                <a:t>min⁡〖0.75𝑥_1+087𝑥_2+0.98𝑥_3 〗</a:t>
              </a:r>
              <a:r>
                <a:rPr lang="en-US" sz="1100"/>
                <a:t> ; min cost</a:t>
              </a:r>
            </a:p>
            <a:p>
              <a:r>
                <a:rPr lang="en-US" sz="1100" b="0" i="0">
                  <a:latin typeface="Cambria Math" panose="02040503050406030204" pitchFamily="18" charset="0"/>
                </a:rPr>
                <a:t>min⁡〖1/500(0.15𝑥_1+0.1𝑥_2+0.05𝑥_3) ;min⁡𝑓𝑎𝑡 〗</a:t>
              </a:r>
              <a:endParaRPr lang="en-US" sz="1100"/>
            </a:p>
            <a:p>
              <a:endParaRPr lang="en-US" sz="1100"/>
            </a:p>
            <a:p>
              <a:r>
                <a:rPr lang="en-US" sz="1100"/>
                <a:t>s.t.</a:t>
              </a:r>
              <a:r>
                <a:rPr lang="en-US" sz="1100" baseline="0"/>
                <a:t> </a:t>
              </a:r>
            </a:p>
            <a:p>
              <a:r>
                <a:rPr lang="en-US" sz="1100" b="0" i="0" baseline="0">
                  <a:latin typeface="Cambria Math" panose="02040503050406030204" pitchFamily="18" charset="0"/>
                </a:rPr>
                <a:t>0.7𝑥_1+0.75𝑥_2+0.8𝑥_3≥0.75(500) ;𝑝𝑟𝑜𝑡𝑒𝑖𝑛</a:t>
              </a:r>
              <a:endParaRPr lang="en-US" sz="1100" b="0" baseline="0"/>
            </a:p>
            <a:p>
              <a:r>
                <a:rPr lang="en-US" sz="1100" b="0" i="0">
                  <a:latin typeface="Cambria Math" panose="02040503050406030204" pitchFamily="18" charset="0"/>
                </a:rPr>
                <a:t>0.12𝑥_1+0.1𝑥_2+0.08𝑥_3≤0.1(500) ;𝑤𝑎𝑡𝑒𝑟</a:t>
              </a:r>
              <a:endParaRPr lang="en-US" sz="1100" b="0"/>
            </a:p>
            <a:p>
              <a:r>
                <a:rPr lang="en-US" sz="1100" b="0" i="0">
                  <a:latin typeface="Cambria Math" panose="02040503050406030204" pitchFamily="18" charset="0"/>
                </a:rPr>
                <a:t>0.03𝑥_1+0.05𝑥_2+0.07𝑥_3≤0.1(500) ;𝑓𝑖𝑙𝑙𝑒𝑡</a:t>
              </a:r>
              <a:endParaRPr lang="en-US" sz="1100" b="0"/>
            </a:p>
            <a:p>
              <a:pPr lvl="1"/>
              <a:r>
                <a:rPr lang="en-US" sz="1100" b="0" i="0">
                  <a:latin typeface="Cambria Math" panose="02040503050406030204" pitchFamily="18" charset="0"/>
                </a:rPr>
                <a:t>0.15𝑥_1+0.10𝑥_2+0.05𝑥_3≤0.05(500)</a:t>
              </a:r>
              <a:r>
                <a:rPr lang="en-US" sz="1100" b="0"/>
                <a:t> ; fat</a:t>
              </a:r>
              <a:endParaRPr lang="th-TH" sz="1100" b="0"/>
            </a:p>
            <a:p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0.75𝑥_1+087𝑥_2+0.98𝑥_3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≤550 ;Profit</a:t>
              </a:r>
              <a:endParaRPr lang="en-US" sz="1100" b="0"/>
            </a:p>
            <a:p>
              <a:r>
                <a:rPr lang="en-US" sz="1100" b="0" i="0">
                  <a:latin typeface="Cambria Math" panose="02040503050406030204" pitchFamily="18" charset="0"/>
                </a:rPr>
                <a:t>𝑥_1+𝑥_2+𝑥_3=500</a:t>
              </a:r>
              <a:endParaRPr lang="en-US" sz="1100" b="0"/>
            </a:p>
            <a:p>
              <a:r>
                <a:rPr lang="en-US" sz="1100" b="0" i="0">
                  <a:latin typeface="Cambria Math" panose="02040503050406030204" pitchFamily="18" charset="0"/>
                </a:rPr>
                <a:t>𝑥_1,𝑥_2,𝑥_3≥0</a:t>
              </a:r>
              <a:endParaRPr lang="th-TH" sz="1100"/>
            </a:p>
          </xdr:txBody>
        </xdr:sp>
      </mc:Fallback>
    </mc:AlternateContent>
    <xdr:clientData/>
  </xdr:twoCellAnchor>
  <xdr:oneCellAnchor>
    <xdr:from>
      <xdr:col>9</xdr:col>
      <xdr:colOff>361950</xdr:colOff>
      <xdr:row>24</xdr:row>
      <xdr:rowOff>156210</xdr:rowOff>
    </xdr:from>
    <xdr:ext cx="65" cy="17023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17AE0C3-C868-4616-904B-9D4E4F2D8745}"/>
            </a:ext>
          </a:extLst>
        </xdr:cNvPr>
        <xdr:cNvSpPr txBox="1"/>
      </xdr:nvSpPr>
      <xdr:spPr>
        <a:xfrm>
          <a:off x="6617970" y="4362450"/>
          <a:ext cx="65" cy="170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th-TH" sz="1100"/>
        </a:p>
      </xdr:txBody>
    </xdr:sp>
    <xdr:clientData/>
  </xdr:oneCellAnchor>
  <xdr:twoCellAnchor editAs="oneCell">
    <xdr:from>
      <xdr:col>2</xdr:col>
      <xdr:colOff>144780</xdr:colOff>
      <xdr:row>27</xdr:row>
      <xdr:rowOff>99060</xdr:rowOff>
    </xdr:from>
    <xdr:to>
      <xdr:col>6</xdr:col>
      <xdr:colOff>564149</xdr:colOff>
      <xdr:row>50</xdr:row>
      <xdr:rowOff>30825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1AB802-1939-4AFA-8E8D-97E6EE6B1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5900" y="4831080"/>
          <a:ext cx="3101609" cy="3977985"/>
        </a:xfrm>
        <a:prstGeom prst="rect">
          <a:avLst/>
        </a:prstGeom>
      </xdr:spPr>
    </xdr:pic>
    <xdr:clientData/>
  </xdr:twoCellAnchor>
  <xdr:twoCellAnchor editAs="oneCell">
    <xdr:from>
      <xdr:col>17</xdr:col>
      <xdr:colOff>72908</xdr:colOff>
      <xdr:row>26</xdr:row>
      <xdr:rowOff>167640</xdr:rowOff>
    </xdr:from>
    <xdr:to>
      <xdr:col>19</xdr:col>
      <xdr:colOff>640386</xdr:colOff>
      <xdr:row>43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9BE80F-CFFC-4A70-9C34-874E3AB38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6828" y="4724400"/>
          <a:ext cx="2647738" cy="29794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6772C-340F-46A0-A74D-498F2E92D6FD}">
  <dimension ref="C1:T42"/>
  <sheetViews>
    <sheetView topLeftCell="C1" zoomScale="63" zoomScaleNormal="61" workbookViewId="0">
      <selection activeCell="K48" sqref="K48"/>
    </sheetView>
  </sheetViews>
  <sheetFormatPr defaultRowHeight="14" x14ac:dyDescent="0.3"/>
  <cols>
    <col min="9" max="9" width="11.75" customWidth="1"/>
    <col min="16" max="16" width="17.9140625" bestFit="1" customWidth="1"/>
    <col min="18" max="18" width="18.4140625" bestFit="1" customWidth="1"/>
    <col min="20" max="20" width="9.08203125" bestFit="1" customWidth="1"/>
  </cols>
  <sheetData>
    <row r="1" spans="9:10" x14ac:dyDescent="0.3">
      <c r="I1" t="s">
        <v>0</v>
      </c>
      <c r="J1" t="s">
        <v>1</v>
      </c>
    </row>
    <row r="2" spans="9:10" x14ac:dyDescent="0.3">
      <c r="J2" t="s">
        <v>2</v>
      </c>
    </row>
    <row r="4" spans="9:10" x14ac:dyDescent="0.3">
      <c r="I4" t="s">
        <v>3</v>
      </c>
    </row>
    <row r="20" spans="3:20" x14ac:dyDescent="0.3">
      <c r="K20" t="s">
        <v>4</v>
      </c>
      <c r="L20" t="s">
        <v>5</v>
      </c>
      <c r="M20" t="s">
        <v>6</v>
      </c>
      <c r="N20" t="s">
        <v>7</v>
      </c>
    </row>
    <row r="21" spans="3:20" x14ac:dyDescent="0.3">
      <c r="I21" t="s">
        <v>8</v>
      </c>
      <c r="K21" s="17">
        <v>-1.0125233984581436E-13</v>
      </c>
      <c r="L21" s="17">
        <v>0</v>
      </c>
      <c r="M21" s="17">
        <v>500.00000000000006</v>
      </c>
      <c r="N21" s="23">
        <f>SUM(K21:M21)</f>
        <v>499.99999999999994</v>
      </c>
      <c r="O21" t="s">
        <v>9</v>
      </c>
      <c r="P21" s="2">
        <v>500</v>
      </c>
    </row>
    <row r="22" spans="3:20" x14ac:dyDescent="0.3">
      <c r="P22" t="s">
        <v>10</v>
      </c>
      <c r="T22" s="4" t="s">
        <v>11</v>
      </c>
    </row>
    <row r="23" spans="3:20" x14ac:dyDescent="0.3">
      <c r="K23" t="s">
        <v>12</v>
      </c>
      <c r="L23" t="s">
        <v>13</v>
      </c>
      <c r="M23" t="s">
        <v>14</v>
      </c>
      <c r="N23" t="s">
        <v>15</v>
      </c>
      <c r="O23" s="20" t="s">
        <v>16</v>
      </c>
      <c r="P23" t="s">
        <v>17</v>
      </c>
      <c r="Q23" t="s">
        <v>18</v>
      </c>
      <c r="R23" t="s">
        <v>19</v>
      </c>
      <c r="T23" s="4" t="s">
        <v>20</v>
      </c>
    </row>
    <row r="24" spans="3:20" x14ac:dyDescent="0.3">
      <c r="J24" t="s">
        <v>21</v>
      </c>
      <c r="K24" s="1">
        <v>0.75</v>
      </c>
      <c r="L24" s="1">
        <v>0.87</v>
      </c>
      <c r="M24" s="1">
        <v>0.98</v>
      </c>
      <c r="N24" s="3">
        <f>SUMPRODUCT($K$21:$M$21,K24:M24)</f>
        <v>490</v>
      </c>
      <c r="O24">
        <f>M41</f>
        <v>432.5</v>
      </c>
      <c r="P24" s="7">
        <f>(N24-O24)/O24</f>
        <v>0.13294797687861271</v>
      </c>
      <c r="Q24" s="6">
        <v>1</v>
      </c>
      <c r="R24">
        <f>Q24*P24</f>
        <v>0.13294797687861271</v>
      </c>
      <c r="S24" t="s">
        <v>22</v>
      </c>
      <c r="T24" s="8">
        <v>0.13294797687868401</v>
      </c>
    </row>
    <row r="25" spans="3:20" x14ac:dyDescent="0.3">
      <c r="J25" t="s">
        <v>23</v>
      </c>
      <c r="K25" s="2">
        <f>0.15/500</f>
        <v>2.9999999999999997E-4</v>
      </c>
      <c r="L25" s="2">
        <f>0.1/500</f>
        <v>2.0000000000000001E-4</v>
      </c>
      <c r="M25" s="2">
        <f>0.05/500</f>
        <v>1E-4</v>
      </c>
      <c r="N25" s="3">
        <f>SUMPRODUCT($K$21:$M$21,K25:M25)</f>
        <v>4.9999999999999982E-2</v>
      </c>
      <c r="O25">
        <f>N42</f>
        <v>0.05</v>
      </c>
      <c r="P25" s="7">
        <f>(N25-O25)/O25</f>
        <v>-4.163336342344337E-16</v>
      </c>
      <c r="Q25" s="6">
        <v>1</v>
      </c>
      <c r="R25">
        <f>Q25*P25</f>
        <v>-4.163336342344337E-16</v>
      </c>
      <c r="S25" t="s">
        <v>22</v>
      </c>
      <c r="T25" s="9">
        <f>T24</f>
        <v>0.13294797687868401</v>
      </c>
    </row>
    <row r="26" spans="3:20" x14ac:dyDescent="0.3">
      <c r="J26" t="s">
        <v>24</v>
      </c>
      <c r="K26" s="2">
        <v>0.7</v>
      </c>
      <c r="L26" s="2">
        <v>0.75</v>
      </c>
      <c r="M26" s="2">
        <v>0.8</v>
      </c>
      <c r="N26">
        <f>SUMPRODUCT($K$21:$M$21,K26:M26)</f>
        <v>400</v>
      </c>
    </row>
    <row r="27" spans="3:20" x14ac:dyDescent="0.3">
      <c r="J27" t="s">
        <v>25</v>
      </c>
      <c r="K27" s="2">
        <v>0.12</v>
      </c>
      <c r="L27" s="2">
        <v>0.1</v>
      </c>
      <c r="M27" s="2">
        <v>0.08</v>
      </c>
      <c r="N27">
        <f>SUMPRODUCT($K$21:$M$21,K27:M27)</f>
        <v>39.999999999999993</v>
      </c>
    </row>
    <row r="28" spans="3:20" x14ac:dyDescent="0.3">
      <c r="C28" t="s">
        <v>26</v>
      </c>
      <c r="J28" t="s">
        <v>27</v>
      </c>
      <c r="K28" s="2">
        <v>0.03</v>
      </c>
      <c r="L28" s="2">
        <v>0.05</v>
      </c>
      <c r="M28" s="2">
        <v>7.0000000000000007E-2</v>
      </c>
      <c r="N28">
        <f>SUMPRODUCT($K$21:$M$21,K28:M28)</f>
        <v>35.000000000000007</v>
      </c>
    </row>
    <row r="29" spans="3:20" x14ac:dyDescent="0.3">
      <c r="J29" t="s">
        <v>28</v>
      </c>
      <c r="K29">
        <f>SUM(K25:K28)</f>
        <v>0.85029999999999994</v>
      </c>
      <c r="L29">
        <f t="shared" ref="L29:M29" si="0">SUM(L25:L28)</f>
        <v>0.9002</v>
      </c>
      <c r="M29">
        <f t="shared" si="0"/>
        <v>0.95009999999999994</v>
      </c>
    </row>
    <row r="32" spans="3:20" x14ac:dyDescent="0.3">
      <c r="I32" s="4" t="s">
        <v>29</v>
      </c>
    </row>
    <row r="33" spans="9:17" x14ac:dyDescent="0.3">
      <c r="J33" t="s">
        <v>24</v>
      </c>
      <c r="K33">
        <f>N26</f>
        <v>400</v>
      </c>
      <c r="L33" t="s">
        <v>30</v>
      </c>
      <c r="M33" s="2">
        <f>0.75*500</f>
        <v>375</v>
      </c>
    </row>
    <row r="34" spans="9:17" x14ac:dyDescent="0.3">
      <c r="J34" t="s">
        <v>25</v>
      </c>
      <c r="K34">
        <f>N27</f>
        <v>39.999999999999993</v>
      </c>
      <c r="L34" t="s">
        <v>22</v>
      </c>
      <c r="M34" s="2">
        <f>500*0.1</f>
        <v>50</v>
      </c>
    </row>
    <row r="35" spans="9:17" x14ac:dyDescent="0.3">
      <c r="J35" t="s">
        <v>27</v>
      </c>
      <c r="K35">
        <f>N28</f>
        <v>35.000000000000007</v>
      </c>
      <c r="L35" t="s">
        <v>22</v>
      </c>
      <c r="M35" s="2">
        <f>0.1*500</f>
        <v>50</v>
      </c>
    </row>
    <row r="36" spans="9:17" x14ac:dyDescent="0.3">
      <c r="J36" t="s">
        <v>23</v>
      </c>
      <c r="K36">
        <f>N25</f>
        <v>4.9999999999999982E-2</v>
      </c>
      <c r="L36" t="s">
        <v>22</v>
      </c>
      <c r="M36">
        <f>0.05</f>
        <v>0.05</v>
      </c>
    </row>
    <row r="37" spans="9:17" x14ac:dyDescent="0.3">
      <c r="J37" t="s">
        <v>31</v>
      </c>
      <c r="K37">
        <f>N24</f>
        <v>490</v>
      </c>
      <c r="L37" t="s">
        <v>22</v>
      </c>
      <c r="M37" s="2">
        <v>550</v>
      </c>
      <c r="N37" s="18" t="s">
        <v>32</v>
      </c>
      <c r="O37" t="s">
        <v>33</v>
      </c>
      <c r="P37" s="19">
        <f>M37-K37</f>
        <v>60</v>
      </c>
    </row>
    <row r="39" spans="9:17" ht="14.5" thickBot="1" x14ac:dyDescent="0.35"/>
    <row r="40" spans="9:17" x14ac:dyDescent="0.3">
      <c r="I40" s="22" t="s">
        <v>34</v>
      </c>
      <c r="J40" s="10" t="s">
        <v>4</v>
      </c>
      <c r="K40" s="10" t="s">
        <v>5</v>
      </c>
      <c r="L40" s="10" t="s">
        <v>6</v>
      </c>
      <c r="M40" s="10" t="s">
        <v>21</v>
      </c>
      <c r="N40" s="10" t="s">
        <v>23</v>
      </c>
      <c r="O40" s="10" t="s">
        <v>24</v>
      </c>
      <c r="P40" s="10" t="s">
        <v>25</v>
      </c>
      <c r="Q40" s="11" t="s">
        <v>27</v>
      </c>
    </row>
    <row r="41" spans="9:17" x14ac:dyDescent="0.3">
      <c r="I41" s="12" t="s">
        <v>35</v>
      </c>
      <c r="J41">
        <v>250</v>
      </c>
      <c r="K41">
        <v>0</v>
      </c>
      <c r="L41">
        <v>250</v>
      </c>
      <c r="M41" s="20">
        <v>432.5</v>
      </c>
      <c r="N41">
        <v>0.1</v>
      </c>
      <c r="O41">
        <v>375</v>
      </c>
      <c r="P41">
        <v>50</v>
      </c>
      <c r="Q41" s="13">
        <v>25</v>
      </c>
    </row>
    <row r="42" spans="9:17" ht="14.5" thickBot="1" x14ac:dyDescent="0.35">
      <c r="I42" s="14" t="s">
        <v>36</v>
      </c>
      <c r="J42" s="15">
        <v>0</v>
      </c>
      <c r="K42" s="15">
        <v>0</v>
      </c>
      <c r="L42" s="15">
        <v>500</v>
      </c>
      <c r="M42" s="15">
        <v>490</v>
      </c>
      <c r="N42" s="21">
        <v>0.05</v>
      </c>
      <c r="O42" s="15">
        <v>400</v>
      </c>
      <c r="P42" s="15">
        <v>40</v>
      </c>
      <c r="Q42" s="16">
        <v>35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AA7A0-95B5-41F7-9222-CEF042566934}">
  <dimension ref="I1:T42"/>
  <sheetViews>
    <sheetView tabSelected="1" topLeftCell="A10" zoomScale="72" workbookViewId="0">
      <selection activeCell="T25" sqref="T25"/>
    </sheetView>
  </sheetViews>
  <sheetFormatPr defaultRowHeight="14" x14ac:dyDescent="0.3"/>
  <cols>
    <col min="9" max="9" width="11.75" customWidth="1"/>
    <col min="16" max="16" width="17.9140625" bestFit="1" customWidth="1"/>
    <col min="18" max="18" width="18.4140625" bestFit="1" customWidth="1"/>
    <col min="20" max="20" width="9.08203125" bestFit="1" customWidth="1"/>
  </cols>
  <sheetData>
    <row r="1" spans="9:10" x14ac:dyDescent="0.3">
      <c r="I1" t="s">
        <v>0</v>
      </c>
      <c r="J1" t="s">
        <v>1</v>
      </c>
    </row>
    <row r="2" spans="9:10" x14ac:dyDescent="0.3">
      <c r="J2" t="s">
        <v>2</v>
      </c>
    </row>
    <row r="4" spans="9:10" x14ac:dyDescent="0.3">
      <c r="I4" t="s">
        <v>3</v>
      </c>
    </row>
    <row r="20" spans="9:20" x14ac:dyDescent="0.3">
      <c r="I20" t="s">
        <v>37</v>
      </c>
      <c r="K20" t="s">
        <v>4</v>
      </c>
      <c r="L20" t="s">
        <v>5</v>
      </c>
      <c r="M20" t="s">
        <v>6</v>
      </c>
      <c r="N20" t="s">
        <v>7</v>
      </c>
    </row>
    <row r="21" spans="9:20" x14ac:dyDescent="0.3">
      <c r="K21" s="17">
        <v>-2.8421709430404014E-14</v>
      </c>
      <c r="L21" s="17">
        <v>0</v>
      </c>
      <c r="M21" s="17">
        <v>500</v>
      </c>
      <c r="N21">
        <f>SUM(K21:M21)</f>
        <v>500</v>
      </c>
      <c r="O21" t="s">
        <v>9</v>
      </c>
      <c r="P21" s="2">
        <v>500</v>
      </c>
    </row>
    <row r="22" spans="9:20" x14ac:dyDescent="0.3">
      <c r="P22" t="s">
        <v>10</v>
      </c>
      <c r="T22" s="4" t="s">
        <v>11</v>
      </c>
    </row>
    <row r="23" spans="9:20" x14ac:dyDescent="0.3">
      <c r="K23" t="s">
        <v>12</v>
      </c>
      <c r="L23" t="s">
        <v>13</v>
      </c>
      <c r="M23" t="s">
        <v>14</v>
      </c>
      <c r="N23" t="s">
        <v>15</v>
      </c>
      <c r="O23" t="s">
        <v>16</v>
      </c>
      <c r="P23" t="s">
        <v>17</v>
      </c>
      <c r="Q23" t="s">
        <v>18</v>
      </c>
      <c r="R23" t="s">
        <v>19</v>
      </c>
      <c r="T23" s="4" t="s">
        <v>20</v>
      </c>
    </row>
    <row r="24" spans="9:20" x14ac:dyDescent="0.3">
      <c r="J24" t="s">
        <v>21</v>
      </c>
      <c r="K24" s="1">
        <v>0.75</v>
      </c>
      <c r="L24" s="1">
        <v>0.87</v>
      </c>
      <c r="M24" s="1">
        <v>0.98</v>
      </c>
      <c r="N24" s="3">
        <f>SUMPRODUCT($K$21:$M$21,K24:M24)</f>
        <v>490</v>
      </c>
      <c r="O24">
        <f>M41</f>
        <v>432.5</v>
      </c>
      <c r="P24" s="7">
        <f>(N24-O24)/O24</f>
        <v>0.13294797687861271</v>
      </c>
      <c r="Q24" s="6">
        <v>1</v>
      </c>
      <c r="R24">
        <f>Q24*P24</f>
        <v>0.13294797687861271</v>
      </c>
      <c r="S24" t="s">
        <v>22</v>
      </c>
      <c r="T24" s="8">
        <v>0.13294797687868401</v>
      </c>
    </row>
    <row r="25" spans="9:20" x14ac:dyDescent="0.3">
      <c r="J25" t="s">
        <v>23</v>
      </c>
      <c r="K25" s="2">
        <f>0.15/500</f>
        <v>2.9999999999999997E-4</v>
      </c>
      <c r="L25" s="2">
        <f>0.1/500</f>
        <v>2.0000000000000001E-4</v>
      </c>
      <c r="M25" s="2">
        <f>0.05/500</f>
        <v>1E-4</v>
      </c>
      <c r="N25" s="3">
        <f>SUMPRODUCT($K$21:$M$21,K25:M25)</f>
        <v>4.9999999999999996E-2</v>
      </c>
      <c r="O25">
        <f>N42</f>
        <v>0.05</v>
      </c>
      <c r="P25" s="7">
        <f>(N25-O25)/O25</f>
        <v>-1.3877787807814457E-16</v>
      </c>
      <c r="Q25" s="6">
        <v>2</v>
      </c>
      <c r="R25">
        <f>Q25*P25</f>
        <v>-2.7755575615628914E-16</v>
      </c>
      <c r="S25" t="s">
        <v>22</v>
      </c>
      <c r="T25" s="9">
        <f>T24</f>
        <v>0.13294797687868401</v>
      </c>
    </row>
    <row r="26" spans="9:20" x14ac:dyDescent="0.3">
      <c r="J26" t="s">
        <v>24</v>
      </c>
      <c r="K26" s="2">
        <v>0.7</v>
      </c>
      <c r="L26" s="2">
        <v>0.75</v>
      </c>
      <c r="M26" s="2">
        <v>0.8</v>
      </c>
      <c r="N26">
        <f>SUMPRODUCT($K$21:$M$21,K26:M26)</f>
        <v>400</v>
      </c>
    </row>
    <row r="27" spans="9:20" x14ac:dyDescent="0.3">
      <c r="J27" t="s">
        <v>25</v>
      </c>
      <c r="K27" s="2">
        <v>0.12</v>
      </c>
      <c r="L27" s="2">
        <v>0.1</v>
      </c>
      <c r="M27" s="2">
        <v>0.08</v>
      </c>
      <c r="N27">
        <f>SUMPRODUCT($K$21:$M$21,K27:M27)</f>
        <v>40</v>
      </c>
    </row>
    <row r="28" spans="9:20" x14ac:dyDescent="0.3">
      <c r="J28" t="s">
        <v>27</v>
      </c>
      <c r="K28" s="2">
        <v>0.03</v>
      </c>
      <c r="L28" s="2">
        <v>0.05</v>
      </c>
      <c r="M28" s="2">
        <v>7.0000000000000007E-2</v>
      </c>
      <c r="N28">
        <f>SUMPRODUCT($K$21:$M$21,K28:M28)</f>
        <v>35</v>
      </c>
    </row>
    <row r="29" spans="9:20" x14ac:dyDescent="0.3">
      <c r="J29" t="s">
        <v>28</v>
      </c>
      <c r="K29">
        <f>SUM(K25:K28)</f>
        <v>0.85029999999999994</v>
      </c>
      <c r="L29">
        <f t="shared" ref="L29:M29" si="0">SUM(L25:L28)</f>
        <v>0.9002</v>
      </c>
      <c r="M29">
        <f t="shared" si="0"/>
        <v>0.95009999999999994</v>
      </c>
    </row>
    <row r="32" spans="9:20" x14ac:dyDescent="0.3">
      <c r="I32" s="4" t="s">
        <v>29</v>
      </c>
    </row>
    <row r="33" spans="9:17" x14ac:dyDescent="0.3">
      <c r="J33" t="s">
        <v>24</v>
      </c>
      <c r="K33">
        <f>N26</f>
        <v>400</v>
      </c>
      <c r="L33" t="s">
        <v>30</v>
      </c>
      <c r="M33" s="2">
        <f>0.75*500</f>
        <v>375</v>
      </c>
    </row>
    <row r="34" spans="9:17" x14ac:dyDescent="0.3">
      <c r="J34" t="s">
        <v>25</v>
      </c>
      <c r="K34">
        <f>N27</f>
        <v>40</v>
      </c>
      <c r="L34" t="s">
        <v>22</v>
      </c>
      <c r="M34" s="2">
        <f>500*0.1</f>
        <v>50</v>
      </c>
    </row>
    <row r="35" spans="9:17" x14ac:dyDescent="0.3">
      <c r="J35" t="s">
        <v>27</v>
      </c>
      <c r="K35">
        <f>N28</f>
        <v>35</v>
      </c>
      <c r="L35" t="s">
        <v>22</v>
      </c>
      <c r="M35" s="2">
        <f>0.1*500</f>
        <v>50</v>
      </c>
    </row>
    <row r="36" spans="9:17" x14ac:dyDescent="0.3">
      <c r="J36" t="s">
        <v>23</v>
      </c>
      <c r="K36">
        <f>N25</f>
        <v>4.9999999999999996E-2</v>
      </c>
      <c r="L36" t="s">
        <v>22</v>
      </c>
      <c r="M36">
        <f>0.05</f>
        <v>0.05</v>
      </c>
    </row>
    <row r="37" spans="9:17" x14ac:dyDescent="0.3">
      <c r="J37" t="s">
        <v>31</v>
      </c>
      <c r="K37">
        <f>N24</f>
        <v>490</v>
      </c>
      <c r="L37" t="s">
        <v>22</v>
      </c>
      <c r="M37" s="2">
        <v>550</v>
      </c>
      <c r="O37">
        <f>M37-K37</f>
        <v>60</v>
      </c>
    </row>
    <row r="39" spans="9:17" ht="14.5" thickBot="1" x14ac:dyDescent="0.35"/>
    <row r="40" spans="9:17" x14ac:dyDescent="0.3">
      <c r="I40" s="5" t="s">
        <v>34</v>
      </c>
      <c r="J40" s="10" t="s">
        <v>4</v>
      </c>
      <c r="K40" s="10" t="s">
        <v>5</v>
      </c>
      <c r="L40" s="10" t="s">
        <v>6</v>
      </c>
      <c r="M40" s="10" t="s">
        <v>21</v>
      </c>
      <c r="N40" s="10" t="s">
        <v>23</v>
      </c>
      <c r="O40" s="10" t="s">
        <v>24</v>
      </c>
      <c r="P40" s="10" t="s">
        <v>25</v>
      </c>
      <c r="Q40" s="11" t="s">
        <v>27</v>
      </c>
    </row>
    <row r="41" spans="9:17" x14ac:dyDescent="0.3">
      <c r="I41" s="12" t="s">
        <v>35</v>
      </c>
      <c r="J41">
        <v>250</v>
      </c>
      <c r="K41">
        <v>0</v>
      </c>
      <c r="L41">
        <v>250</v>
      </c>
      <c r="M41">
        <v>432.5</v>
      </c>
      <c r="N41">
        <v>0.1</v>
      </c>
      <c r="O41">
        <v>375</v>
      </c>
      <c r="P41">
        <v>50</v>
      </c>
      <c r="Q41" s="13">
        <v>25</v>
      </c>
    </row>
    <row r="42" spans="9:17" ht="14.5" thickBot="1" x14ac:dyDescent="0.35">
      <c r="I42" s="14" t="s">
        <v>36</v>
      </c>
      <c r="J42" s="15">
        <v>0</v>
      </c>
      <c r="K42" s="15">
        <v>0</v>
      </c>
      <c r="L42" s="15">
        <v>500</v>
      </c>
      <c r="M42" s="15">
        <v>490</v>
      </c>
      <c r="N42" s="15">
        <v>0.05</v>
      </c>
      <c r="O42" s="15">
        <v>400</v>
      </c>
      <c r="P42" s="15">
        <v>40</v>
      </c>
      <c r="Q42" s="16">
        <v>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14FB6AC88C0489D1602B0E89767C4" ma:contentTypeVersion="11" ma:contentTypeDescription="Create a new document." ma:contentTypeScope="" ma:versionID="d9821b71c307c6bd662f7318e62aae2a">
  <xsd:schema xmlns:xsd="http://www.w3.org/2001/XMLSchema" xmlns:xs="http://www.w3.org/2001/XMLSchema" xmlns:p="http://schemas.microsoft.com/office/2006/metadata/properties" xmlns:ns2="c0dfcdd5-19d3-4fef-8123-54e7e237671d" xmlns:ns3="d2887e0c-2fce-47c5-a197-9069a4a0bd34" targetNamespace="http://schemas.microsoft.com/office/2006/metadata/properties" ma:root="true" ma:fieldsID="d987fa84b060e22f9cc68d69fff6532f" ns2:_="" ns3:_="">
    <xsd:import namespace="c0dfcdd5-19d3-4fef-8123-54e7e237671d"/>
    <xsd:import namespace="d2887e0c-2fce-47c5-a197-9069a4a0bd3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dfcdd5-19d3-4fef-8123-54e7e237671d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66d9061-fd0a-4b4e-a177-43093eab586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887e0c-2fce-47c5-a197-9069a4a0bd34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c002b5e4-430d-4b99-a9b2-32fd737f815f}" ma:internalName="TaxCatchAll" ma:showField="CatchAllData" ma:web="d2887e0c-2fce-47c5-a197-9069a4a0bd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c0dfcdd5-19d3-4fef-8123-54e7e237671d" xsi:nil="true"/>
    <TaxCatchAll xmlns="d2887e0c-2fce-47c5-a197-9069a4a0bd34" xsi:nil="true"/>
    <lcf76f155ced4ddcb4097134ff3c332f xmlns="c0dfcdd5-19d3-4fef-8123-54e7e237671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A2A219-8803-4321-95A9-277486A06C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dfcdd5-19d3-4fef-8123-54e7e237671d"/>
    <ds:schemaRef ds:uri="d2887e0c-2fce-47c5-a197-9069a4a0bd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8AB5DE-E44C-4113-880E-F5A4871C6C80}">
  <ds:schemaRefs>
    <ds:schemaRef ds:uri="http://schemas.microsoft.com/office/2006/metadata/properties"/>
    <ds:schemaRef ds:uri="http://schemas.microsoft.com/office/infopath/2007/PartnerControls"/>
    <ds:schemaRef ds:uri="c0dfcdd5-19d3-4fef-8123-54e7e237671d"/>
    <ds:schemaRef ds:uri="d2887e0c-2fce-47c5-a197-9069a4a0bd34"/>
  </ds:schemaRefs>
</ds:datastoreItem>
</file>

<file path=customXml/itemProps3.xml><?xml version="1.0" encoding="utf-8"?>
<ds:datastoreItem xmlns:ds="http://schemas.openxmlformats.org/officeDocument/2006/customXml" ds:itemID="{92FD5A1C-83F2-4563-A57D-D9B1A4C36B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juntakan jaratphan</dc:creator>
  <cp:keywords/>
  <dc:description/>
  <cp:lastModifiedBy>สิทธิกร เฉลิมกิตติชัย</cp:lastModifiedBy>
  <cp:revision/>
  <dcterms:created xsi:type="dcterms:W3CDTF">2023-11-28T06:59:03Z</dcterms:created>
  <dcterms:modified xsi:type="dcterms:W3CDTF">2024-03-21T06:32:34Z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0x01010035414FB6AC88C0489D1602B0E89767C4</vt:lpwstr>
  </property>
</Properties>
</file>