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yergroup-my.sharepoint.com/personal/sivacharan_chandrasekar_ext_bayer_com/Documents/Personal Data/Analytics/us-stocks-analysis/input/"/>
    </mc:Choice>
  </mc:AlternateContent>
  <xr:revisionPtr revIDLastSave="0" documentId="8_{3267799D-0623-47CB-A8A5-A194C4E3E07F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Fund List" sheetId="1" r:id="rId1"/>
    <sheet name="Stock List" sheetId="2" r:id="rId2"/>
    <sheet name="Strategy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8" i="3" l="1"/>
  <c r="E19" i="3"/>
  <c r="E20" i="3"/>
  <c r="E21" i="3"/>
  <c r="E22" i="3"/>
  <c r="E23" i="3"/>
  <c r="E17" i="3"/>
  <c r="D24" i="3"/>
  <c r="F23" i="3"/>
  <c r="F22" i="3"/>
  <c r="F21" i="3"/>
  <c r="F20" i="3"/>
  <c r="F19" i="3"/>
  <c r="F18" i="3"/>
  <c r="B22" i="1" a="1"/>
  <c r="B22" i="1"/>
  <c r="E22" i="1" a="1"/>
  <c r="E22" i="1"/>
  <c r="F22" i="1" a="1"/>
  <c r="F22" i="1"/>
  <c r="G22" i="1" a="1"/>
  <c r="G22" i="1"/>
  <c r="H22" i="1" a="1"/>
  <c r="H22" i="1"/>
  <c r="I22" i="1" a="1"/>
  <c r="I22" i="1"/>
  <c r="J22" i="1" a="1"/>
  <c r="J22" i="1"/>
  <c r="K22" i="1" a="1"/>
  <c r="K22" i="1"/>
  <c r="L22" i="1" a="1"/>
  <c r="L22" i="1"/>
  <c r="M22" i="1"/>
  <c r="B23" i="1" a="1"/>
  <c r="B23" i="1"/>
  <c r="E23" i="1" a="1"/>
  <c r="E23" i="1"/>
  <c r="F23" i="1" a="1"/>
  <c r="F23" i="1"/>
  <c r="G23" i="1" a="1"/>
  <c r="G23" i="1"/>
  <c r="H23" i="1" a="1"/>
  <c r="H23" i="1"/>
  <c r="I23" i="1" a="1"/>
  <c r="I23" i="1"/>
  <c r="J23" i="1" a="1"/>
  <c r="J23" i="1"/>
  <c r="K23" i="1" a="1"/>
  <c r="K23" i="1"/>
  <c r="L23" i="1" a="1"/>
  <c r="L23" i="1"/>
  <c r="M23" i="1"/>
  <c r="E4" i="3"/>
  <c r="F4" i="3"/>
  <c r="E5" i="3"/>
  <c r="F5" i="3"/>
  <c r="E6" i="3"/>
  <c r="F6" i="3"/>
  <c r="E7" i="3"/>
  <c r="F7" i="3"/>
  <c r="E8" i="3"/>
  <c r="F8" i="3"/>
  <c r="E9" i="3"/>
  <c r="F9" i="3"/>
  <c r="E10" i="3"/>
  <c r="F10" i="3"/>
  <c r="E11" i="3"/>
  <c r="F11" i="3"/>
  <c r="D12" i="3"/>
  <c r="E3" i="3"/>
  <c r="F3" i="3" s="1"/>
  <c r="E2" i="3"/>
  <c r="B17" i="1" a="1"/>
  <c r="B17" i="1"/>
  <c r="E17" i="1" a="1"/>
  <c r="E17" i="1"/>
  <c r="F17" i="1" a="1"/>
  <c r="F17" i="1"/>
  <c r="G17" i="1" a="1"/>
  <c r="G17" i="1"/>
  <c r="H17" i="1" a="1"/>
  <c r="H17" i="1"/>
  <c r="I17" i="1" a="1"/>
  <c r="I17" i="1"/>
  <c r="J17" i="1" a="1"/>
  <c r="J17" i="1"/>
  <c r="K17" i="1" a="1"/>
  <c r="K17" i="1"/>
  <c r="L17" i="1" a="1"/>
  <c r="L17" i="1"/>
  <c r="M17" i="1"/>
  <c r="F2" i="3" l="1"/>
  <c r="F12" i="3" s="1"/>
  <c r="E12" i="3"/>
  <c r="E24" i="3"/>
  <c r="F17" i="3"/>
  <c r="F24" i="3" s="1"/>
  <c r="E2" i="1" a="1"/>
  <c r="E2" i="1"/>
  <c r="E3" i="1" a="1"/>
  <c r="E3" i="1"/>
  <c r="E4" i="1" a="1"/>
  <c r="E4" i="1"/>
  <c r="E5" i="1" a="1"/>
  <c r="E5" i="1"/>
  <c r="E6" i="1" a="1"/>
  <c r="E6" i="1"/>
  <c r="E7" i="1" a="1"/>
  <c r="E7" i="1"/>
  <c r="E8" i="1" a="1"/>
  <c r="E8" i="1"/>
  <c r="E9" i="1" a="1"/>
  <c r="E9" i="1"/>
  <c r="E11" i="1" a="1"/>
  <c r="E11" i="1"/>
  <c r="E12" i="1" a="1"/>
  <c r="E12" i="1"/>
  <c r="E10" i="1" a="1"/>
  <c r="E10" i="1"/>
  <c r="E13" i="1" a="1"/>
  <c r="E13" i="1"/>
  <c r="E14" i="1" a="1"/>
  <c r="E14" i="1"/>
  <c r="E15" i="1" a="1"/>
  <c r="E15" i="1"/>
  <c r="E16" i="1" a="1"/>
  <c r="E16" i="1"/>
  <c r="E18" i="1" a="1"/>
  <c r="E18" i="1"/>
  <c r="E20" i="1" a="1"/>
  <c r="E20" i="1"/>
  <c r="E19" i="1" a="1"/>
  <c r="E19" i="1"/>
  <c r="E21" i="1" a="1"/>
  <c r="E21" i="1"/>
  <c r="E24" i="1" a="1"/>
  <c r="E24" i="1"/>
  <c r="L16" i="1" a="1"/>
  <c r="L16" i="1"/>
  <c r="L15" i="1" a="1"/>
  <c r="L15" i="1"/>
  <c r="L12" i="1" a="1"/>
  <c r="L12" i="1"/>
  <c r="L10" i="1" a="1"/>
  <c r="L10" i="1"/>
  <c r="L11" i="1" a="1"/>
  <c r="L11" i="1"/>
  <c r="L20" i="1" a="1"/>
  <c r="L20" i="1"/>
  <c r="L9" i="1" a="1"/>
  <c r="L9" i="1"/>
  <c r="L13" i="1" a="1"/>
  <c r="L13" i="1"/>
  <c r="L2" i="1" a="1"/>
  <c r="L2" i="1"/>
  <c r="L3" i="1" a="1"/>
  <c r="L3" i="1"/>
  <c r="L4" i="1" a="1"/>
  <c r="L4" i="1"/>
  <c r="L6" i="1" a="1"/>
  <c r="L6" i="1"/>
  <c r="L14" i="1" a="1"/>
  <c r="L14" i="1"/>
  <c r="L5" i="1" a="1"/>
  <c r="L5" i="1"/>
  <c r="L18" i="1" a="1"/>
  <c r="L18" i="1"/>
  <c r="L21" i="1" a="1"/>
  <c r="L21" i="1"/>
  <c r="L19" i="1" a="1"/>
  <c r="L19" i="1"/>
  <c r="L7" i="1" a="1"/>
  <c r="L7" i="1"/>
  <c r="L24" i="1" a="1"/>
  <c r="L24" i="1"/>
  <c r="L8" i="1" a="1"/>
  <c r="L8" i="1"/>
  <c r="K16" i="1" a="1"/>
  <c r="K16" i="1"/>
  <c r="K15" i="1" a="1"/>
  <c r="K15" i="1"/>
  <c r="K12" i="1" a="1"/>
  <c r="K12" i="1"/>
  <c r="K10" i="1" a="1"/>
  <c r="K10" i="1"/>
  <c r="K11" i="1" a="1"/>
  <c r="K11" i="1"/>
  <c r="K20" i="1" a="1"/>
  <c r="K20" i="1"/>
  <c r="K9" i="1" a="1"/>
  <c r="K9" i="1"/>
  <c r="K13" i="1" a="1"/>
  <c r="K13" i="1"/>
  <c r="K2" i="1" a="1"/>
  <c r="K2" i="1"/>
  <c r="K3" i="1" a="1"/>
  <c r="K3" i="1"/>
  <c r="K4" i="1" a="1"/>
  <c r="K4" i="1"/>
  <c r="K6" i="1" a="1"/>
  <c r="K6" i="1"/>
  <c r="K14" i="1" a="1"/>
  <c r="K14" i="1"/>
  <c r="K5" i="1" a="1"/>
  <c r="K5" i="1"/>
  <c r="K18" i="1" a="1"/>
  <c r="K18" i="1"/>
  <c r="K21" i="1" a="1"/>
  <c r="K21" i="1"/>
  <c r="K19" i="1" a="1"/>
  <c r="K19" i="1"/>
  <c r="K7" i="1" a="1"/>
  <c r="K7" i="1"/>
  <c r="K24" i="1" a="1"/>
  <c r="K24" i="1"/>
  <c r="K8" i="1" a="1"/>
  <c r="K8" i="1"/>
  <c r="J16" i="1" a="1"/>
  <c r="J16" i="1"/>
  <c r="J15" i="1" a="1"/>
  <c r="J15" i="1"/>
  <c r="J12" i="1" a="1"/>
  <c r="J12" i="1"/>
  <c r="J10" i="1" a="1"/>
  <c r="J10" i="1"/>
  <c r="J11" i="1" a="1"/>
  <c r="J11" i="1"/>
  <c r="J20" i="1" a="1"/>
  <c r="J20" i="1"/>
  <c r="J9" i="1" a="1"/>
  <c r="J9" i="1"/>
  <c r="J13" i="1" a="1"/>
  <c r="J13" i="1"/>
  <c r="J2" i="1" a="1"/>
  <c r="J2" i="1"/>
  <c r="J3" i="1" a="1"/>
  <c r="J3" i="1"/>
  <c r="J4" i="1" a="1"/>
  <c r="J4" i="1"/>
  <c r="J6" i="1" a="1"/>
  <c r="J6" i="1"/>
  <c r="J14" i="1" a="1"/>
  <c r="J14" i="1"/>
  <c r="J5" i="1" a="1"/>
  <c r="J5" i="1"/>
  <c r="J18" i="1" a="1"/>
  <c r="J18" i="1"/>
  <c r="J21" i="1" a="1"/>
  <c r="J21" i="1"/>
  <c r="J19" i="1" a="1"/>
  <c r="J19" i="1"/>
  <c r="J7" i="1" a="1"/>
  <c r="J7" i="1"/>
  <c r="J24" i="1" a="1"/>
  <c r="J24" i="1"/>
  <c r="J8" i="1" a="1"/>
  <c r="J8" i="1"/>
  <c r="I16" i="1" a="1"/>
  <c r="I16" i="1"/>
  <c r="I15" i="1" a="1"/>
  <c r="I15" i="1"/>
  <c r="I12" i="1" a="1"/>
  <c r="I12" i="1"/>
  <c r="I10" i="1" a="1"/>
  <c r="I10" i="1"/>
  <c r="I11" i="1" a="1"/>
  <c r="I11" i="1"/>
  <c r="I20" i="1" a="1"/>
  <c r="I20" i="1"/>
  <c r="I9" i="1" a="1"/>
  <c r="I9" i="1"/>
  <c r="I13" i="1" a="1"/>
  <c r="I13" i="1"/>
  <c r="I2" i="1" a="1"/>
  <c r="I2" i="1"/>
  <c r="I3" i="1" a="1"/>
  <c r="I3" i="1"/>
  <c r="I4" i="1" a="1"/>
  <c r="I4" i="1"/>
  <c r="I6" i="1" a="1"/>
  <c r="I6" i="1"/>
  <c r="I14" i="1" a="1"/>
  <c r="I14" i="1"/>
  <c r="I5" i="1" a="1"/>
  <c r="I5" i="1"/>
  <c r="I18" i="1" a="1"/>
  <c r="I18" i="1"/>
  <c r="I21" i="1" a="1"/>
  <c r="I21" i="1"/>
  <c r="I19" i="1" a="1"/>
  <c r="I19" i="1"/>
  <c r="I7" i="1" a="1"/>
  <c r="I7" i="1"/>
  <c r="I24" i="1" a="1"/>
  <c r="I24" i="1"/>
  <c r="I8" i="1" a="1"/>
  <c r="I8" i="1"/>
  <c r="H16" i="1" a="1"/>
  <c r="H16" i="1"/>
  <c r="H15" i="1" a="1"/>
  <c r="H15" i="1"/>
  <c r="H12" i="1" a="1"/>
  <c r="H12" i="1"/>
  <c r="H10" i="1" a="1"/>
  <c r="H10" i="1"/>
  <c r="H11" i="1" a="1"/>
  <c r="H11" i="1"/>
  <c r="H20" i="1" a="1"/>
  <c r="H20" i="1"/>
  <c r="H9" i="1" a="1"/>
  <c r="H9" i="1"/>
  <c r="H13" i="1" a="1"/>
  <c r="H13" i="1"/>
  <c r="H2" i="1" a="1"/>
  <c r="H2" i="1"/>
  <c r="H3" i="1" a="1"/>
  <c r="H3" i="1"/>
  <c r="H4" i="1" a="1"/>
  <c r="H4" i="1"/>
  <c r="H6" i="1" a="1"/>
  <c r="H6" i="1"/>
  <c r="H14" i="1" a="1"/>
  <c r="H14" i="1"/>
  <c r="H5" i="1" a="1"/>
  <c r="H5" i="1"/>
  <c r="H18" i="1" a="1"/>
  <c r="H18" i="1"/>
  <c r="H21" i="1" a="1"/>
  <c r="H21" i="1"/>
  <c r="H19" i="1" a="1"/>
  <c r="H19" i="1"/>
  <c r="H7" i="1" a="1"/>
  <c r="H7" i="1"/>
  <c r="H24" i="1" a="1"/>
  <c r="H24" i="1"/>
  <c r="H8" i="1" a="1"/>
  <c r="H8" i="1"/>
  <c r="G16" i="1" a="1"/>
  <c r="G16" i="1"/>
  <c r="G15" i="1" a="1"/>
  <c r="G15" i="1"/>
  <c r="G12" i="1" a="1"/>
  <c r="G12" i="1"/>
  <c r="G10" i="1" a="1"/>
  <c r="G10" i="1"/>
  <c r="G11" i="1" a="1"/>
  <c r="G11" i="1"/>
  <c r="G20" i="1" a="1"/>
  <c r="G20" i="1"/>
  <c r="G9" i="1" a="1"/>
  <c r="G9" i="1"/>
  <c r="G13" i="1" a="1"/>
  <c r="G13" i="1"/>
  <c r="G2" i="1" a="1"/>
  <c r="G2" i="1"/>
  <c r="G3" i="1" a="1"/>
  <c r="G3" i="1"/>
  <c r="G4" i="1" a="1"/>
  <c r="G4" i="1"/>
  <c r="G6" i="1" a="1"/>
  <c r="G6" i="1"/>
  <c r="G14" i="1" a="1"/>
  <c r="G14" i="1"/>
  <c r="G5" i="1" a="1"/>
  <c r="G5" i="1"/>
  <c r="G18" i="1" a="1"/>
  <c r="G18" i="1"/>
  <c r="G21" i="1" a="1"/>
  <c r="G21" i="1"/>
  <c r="G19" i="1" a="1"/>
  <c r="G19" i="1"/>
  <c r="G7" i="1" a="1"/>
  <c r="G7" i="1"/>
  <c r="G24" i="1" a="1"/>
  <c r="G24" i="1"/>
  <c r="G8" i="1" a="1"/>
  <c r="G8" i="1"/>
  <c r="F16" i="1" a="1"/>
  <c r="F16" i="1"/>
  <c r="F15" i="1" a="1"/>
  <c r="F15" i="1"/>
  <c r="F12" i="1" a="1"/>
  <c r="F12" i="1"/>
  <c r="F10" i="1" a="1"/>
  <c r="F10" i="1"/>
  <c r="F11" i="1" a="1"/>
  <c r="F11" i="1"/>
  <c r="F20" i="1" a="1"/>
  <c r="F20" i="1"/>
  <c r="F9" i="1" a="1"/>
  <c r="F9" i="1"/>
  <c r="F13" i="1" a="1"/>
  <c r="F13" i="1"/>
  <c r="F2" i="1" a="1"/>
  <c r="F2" i="1"/>
  <c r="F3" i="1" a="1"/>
  <c r="F3" i="1"/>
  <c r="F4" i="1" a="1"/>
  <c r="F4" i="1"/>
  <c r="F6" i="1" a="1"/>
  <c r="F6" i="1"/>
  <c r="F14" i="1" a="1"/>
  <c r="F14" i="1"/>
  <c r="F5" i="1" a="1"/>
  <c r="F5" i="1"/>
  <c r="F18" i="1" a="1"/>
  <c r="F18" i="1"/>
  <c r="F21" i="1" a="1"/>
  <c r="F21" i="1"/>
  <c r="F19" i="1" a="1"/>
  <c r="F19" i="1"/>
  <c r="F7" i="1" a="1"/>
  <c r="F7" i="1"/>
  <c r="F24" i="1" a="1"/>
  <c r="F24" i="1"/>
  <c r="F8" i="1" a="1"/>
  <c r="F8" i="1"/>
  <c r="B16" i="1" a="1"/>
  <c r="B16" i="1"/>
  <c r="B15" i="1" a="1"/>
  <c r="B15" i="1"/>
  <c r="B12" i="1" a="1"/>
  <c r="B12" i="1"/>
  <c r="B10" i="1" a="1"/>
  <c r="B10" i="1"/>
  <c r="B11" i="1" a="1"/>
  <c r="B11" i="1"/>
  <c r="B20" i="1" a="1"/>
  <c r="B20" i="1"/>
  <c r="B9" i="1" a="1"/>
  <c r="B9" i="1"/>
  <c r="B13" i="1" a="1"/>
  <c r="B13" i="1"/>
  <c r="B2" i="1" a="1"/>
  <c r="B2" i="1"/>
  <c r="B3" i="1" a="1"/>
  <c r="B3" i="1"/>
  <c r="B4" i="1" a="1"/>
  <c r="B4" i="1"/>
  <c r="B6" i="1" a="1"/>
  <c r="B6" i="1"/>
  <c r="B14" i="1" a="1"/>
  <c r="B14" i="1"/>
  <c r="B5" i="1" a="1"/>
  <c r="B5" i="1"/>
  <c r="B18" i="1" a="1"/>
  <c r="B18" i="1"/>
  <c r="B21" i="1" a="1"/>
  <c r="B21" i="1"/>
  <c r="B19" i="1" a="1"/>
  <c r="B19" i="1"/>
  <c r="B7" i="1" a="1"/>
  <c r="B7" i="1"/>
  <c r="B24" i="1" a="1"/>
  <c r="B24" i="1"/>
  <c r="B8" i="1" a="1"/>
  <c r="B8" i="1"/>
  <c r="M8" i="1" l="1"/>
  <c r="M24" i="1"/>
  <c r="M7" i="1"/>
  <c r="M19" i="1"/>
  <c r="M21" i="1"/>
  <c r="M18" i="1"/>
  <c r="M5" i="1"/>
  <c r="M14" i="1"/>
  <c r="M6" i="1"/>
  <c r="M4" i="1"/>
  <c r="M3" i="1"/>
  <c r="M2" i="1"/>
  <c r="M13" i="1"/>
  <c r="M9" i="1"/>
  <c r="M20" i="1"/>
  <c r="M11" i="1"/>
  <c r="M10" i="1"/>
  <c r="M12" i="1"/>
  <c r="M15" i="1"/>
  <c r="M16" i="1"/>
</calcChain>
</file>

<file path=xl/metadata.xml><?xml version="1.0" encoding="utf-8"?>
<metadata xmlns="http://schemas.openxmlformats.org/spreadsheetml/2006/main" xmlns:xlrd="http://schemas.microsoft.com/office/spreadsheetml/2017/richdata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futureMetadata name="XLRICHVALUE" count="24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9"/>
        </ext>
      </extLst>
    </bk>
  </futureMetadata>
  <cellMetadata count="1">
    <bk>
      <rc t="1" v="0"/>
    </bk>
  </cellMetadata>
  <valueMetadata count="24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</valueMetadata>
</metadata>
</file>

<file path=xl/sharedStrings.xml><?xml version="1.0" encoding="utf-8"?>
<sst xmlns="http://schemas.openxmlformats.org/spreadsheetml/2006/main" count="124" uniqueCount="54">
  <si>
    <t>Funds</t>
  </si>
  <si>
    <t>Ticker</t>
  </si>
  <si>
    <t>Account</t>
  </si>
  <si>
    <t>Bucket</t>
  </si>
  <si>
    <t>Expense Ratio</t>
  </si>
  <si>
    <t>Open</t>
  </si>
  <si>
    <t>High</t>
  </si>
  <si>
    <t>Low</t>
  </si>
  <si>
    <t>Close</t>
  </si>
  <si>
    <t>Change (%)</t>
  </si>
  <si>
    <t>52 week high</t>
  </si>
  <si>
    <t>52 week low</t>
  </si>
  <si>
    <t>Exchange abbreviation</t>
  </si>
  <si>
    <t>Investment</t>
  </si>
  <si>
    <t>Healthcare</t>
  </si>
  <si>
    <t>Commodity</t>
  </si>
  <si>
    <t>Semiconductors</t>
  </si>
  <si>
    <t>Technology</t>
  </si>
  <si>
    <t>Total Market</t>
  </si>
  <si>
    <t>Cloud</t>
  </si>
  <si>
    <t>Dividend</t>
  </si>
  <si>
    <t>Sector</t>
  </si>
  <si>
    <t>Fund / Stocks</t>
  </si>
  <si>
    <t>Allocation %</t>
  </si>
  <si>
    <t>Monthly Allocation</t>
  </si>
  <si>
    <t>Yearly Allocation</t>
  </si>
  <si>
    <t>VTI, FSKAX</t>
  </si>
  <si>
    <t>S&amp;P 500</t>
  </si>
  <si>
    <t>IVV, VOO, FXAIX, SPY</t>
  </si>
  <si>
    <t>VGT, FTEC, XLK, FSCSX, ARKW</t>
  </si>
  <si>
    <t>Semiconductor</t>
  </si>
  <si>
    <t>SMH, XSD</t>
  </si>
  <si>
    <t>Healthcare Services</t>
  </si>
  <si>
    <t>VHT, FHLC, XLV, ARKG, FBT</t>
  </si>
  <si>
    <t>Medical Devices</t>
  </si>
  <si>
    <t>IHI</t>
  </si>
  <si>
    <t>Dividend Stocks</t>
  </si>
  <si>
    <t>VYM (5.5%), SCHD (5.5%), WFC, KO, T, HBI</t>
  </si>
  <si>
    <t>Other Stocks / ETF</t>
  </si>
  <si>
    <t>SKYY, WCLD, CLOU, RCKT, ERIC, MRVL, CHGG</t>
  </si>
  <si>
    <t>Bonds</t>
  </si>
  <si>
    <t>AGG, BIV (OR BND), FNBGX (1 ETF &amp; 1 BOND)</t>
  </si>
  <si>
    <t>Precious Metals</t>
  </si>
  <si>
    <t>GLDM, SLV, GLD, PALL</t>
  </si>
  <si>
    <t>Total</t>
  </si>
  <si>
    <t>FSKAX</t>
  </si>
  <si>
    <t>FXAIX</t>
  </si>
  <si>
    <t>FSCSX</t>
  </si>
  <si>
    <t>FSELX, SMH, XSD</t>
  </si>
  <si>
    <t>FSPHX</t>
  </si>
  <si>
    <t>Biotechnology</t>
  </si>
  <si>
    <t>FBIOX</t>
  </si>
  <si>
    <t>Special</t>
  </si>
  <si>
    <t>FFNOX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</si>
</sst>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5" formatCode="_([$$-409]* #,##0.00_);_([$$-409]* \(#,##0.00\);_([$$-409]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Source Sans Pro"/>
    </font>
    <font>
      <b/>
      <sz val="11"/>
      <color theme="1"/>
      <name val="Source Sans Pr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5" fontId="1" fillId="0" borderId="0" xfId="0" applyNumberFormat="1" applyFont="1"/>
    <xf numFmtId="10" fontId="1" fillId="0" borderId="0" xfId="0" applyNumberFormat="1" applyFont="1"/>
    <xf numFmtId="0" fontId="1" fillId="0" borderId="0" xfId="0" applyNumberFormat="1" applyFont="1"/>
    <xf numFmtId="9" fontId="1" fillId="0" borderId="0" xfId="0" applyNumberFormat="1" applyFont="1"/>
    <xf numFmtId="6" fontId="1" fillId="0" borderId="0" xfId="0" applyNumberFormat="1" applyFont="1"/>
    <xf numFmtId="0" fontId="1" fillId="0" borderId="1" xfId="0" applyFont="1" applyBorder="1"/>
    <xf numFmtId="10" fontId="1" fillId="0" borderId="1" xfId="0" applyNumberFormat="1" applyFont="1" applyBorder="1"/>
    <xf numFmtId="165" fontId="1" fillId="0" borderId="1" xfId="0" applyNumberFormat="1" applyFont="1" applyBorder="1"/>
    <xf numFmtId="0" fontId="2" fillId="0" borderId="0" xfId="0" applyFont="1"/>
    <xf numFmtId="10" fontId="2" fillId="0" borderId="0" xfId="0" applyNumberFormat="1" applyFont="1"/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ource Sans Pro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ource Sans Pro"/>
        <scheme val="none"/>
      </font>
      <numFmt numFmtId="165" formatCode="_([$$-409]* #,##0.00_);_([$$-409]* \(#,##0.00\);_([$$-409]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ource Sans Pro"/>
        <scheme val="none"/>
      </font>
      <numFmt numFmtId="165" formatCode="_([$$-409]* #,##0.00_);_([$$-409]* \(#,##0.00\);_([$$-409]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ource Sans Pro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ource Sans Pro"/>
        <scheme val="none"/>
      </font>
      <numFmt numFmtId="165" formatCode="_([$$-409]* #,##0.00_);_([$$-409]* \(#,##0.00\);_([$$-409]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ource Sans Pro"/>
        <scheme val="none"/>
      </font>
      <numFmt numFmtId="165" formatCode="_([$$-409]* #,##0.00_);_([$$-409]* \(#,##0.00\);_([$$-409]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ource Sans Pro"/>
        <scheme val="none"/>
      </font>
      <numFmt numFmtId="165" formatCode="_([$$-409]* #,##0.00_);_([$$-409]* \(#,##0.00\);_([$$-409]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ource Sans Pro"/>
        <scheme val="none"/>
      </font>
      <numFmt numFmtId="165" formatCode="_([$$-409]* #,##0.00_);_([$$-409]* \(#,##0.00\);_([$$-409]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ource Sans Pro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ource Sans Pr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ource Sans Pr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ource Sans Pro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ource Sans Pr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ource Sans Pr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ource Sans Pro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5" Type="http://schemas.openxmlformats.org/officeDocument/2006/relationships/customXml" Target="../customXml/item1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</keyFlags>
    </type>
  </types>
</rvTypesInfo>
</file>

<file path=xl/richData/rdrichvalue.xml><?xml version="1.0" encoding="utf-8"?>
<rvData xmlns="http://schemas.microsoft.com/office/spreadsheetml/2017/richdata" count="70">
  <rv s="0">
    <v>https://www.bing.com/financeapi/forcetrigger?t=a25bqh&amp;q=ARCX%3aVHT&amp;form=skydnc</v>
    <v>Learn more on Bing</v>
  </rv>
  <rv s="1">
    <v>en-US</v>
    <v>a25bqh</v>
    <v>268435456</v>
    <v>268435459</v>
    <v>1</v>
    <v>Powered by Refinitiv</v>
    <v>0</v>
    <v>Vanguard Hlth Cr Idx;ETF (ARCX:VHT)</v>
    <v>2</v>
    <v>3</v>
    <v>Finance</v>
    <v>4</v>
    <v>200.4658</v>
    <v>138.11000000000001</v>
    <v>1.0150999999999999</v>
    <v>-1.6042000000000001</v>
    <v>-7.9389999999999999E-3</v>
    <v>USD</v>
    <v>NYSE Arca</v>
    <v>ARCX</v>
    <v>1E-3</v>
    <v>201.58</v>
    <v>ETF</v>
    <v>44028.788472222222</v>
    <v>0</v>
    <v>199.96</v>
    <v>10910012449</v>
    <v>Vanguard Hlth Cr Idx;ETF</v>
    <v>201.17500000000001</v>
    <v>202.07</v>
    <v>200.4658</v>
    <v>VHT</v>
    <v>Vanguard Hlth Cr Idx;ETF (ARCX:VHT)</v>
    <v>92636</v>
    <v>258528</v>
  </rv>
  <rv s="2">
    <v>1</v>
  </rv>
  <rv s="0">
    <v>https://www.bing.com/financeapi/forcetrigger?t=a1sv3m&amp;q=ARCX%3aFHLC&amp;form=skydnc</v>
    <v>Learn more on Bing</v>
  </rv>
  <rv s="1">
    <v>en-US</v>
    <v>a1sv3m</v>
    <v>268435456</v>
    <v>268435459</v>
    <v>1</v>
    <v>Powered by Refinitiv</v>
    <v>0</v>
    <v>Fidelity MSCI Hlth Care (ARCX:FHLC)</v>
    <v>2</v>
    <v>3</v>
    <v>Finance</v>
    <v>4</v>
    <v>51.85</v>
    <v>35.74</v>
    <v>1.0129999999999999</v>
    <v>-0.31</v>
    <v>-5.9430000000000004E-3</v>
    <v>USD</v>
    <v>NYSE Arca</v>
    <v>ARCX</v>
    <v>8.0000000000000004E-4</v>
    <v>52.06</v>
    <v>ETF</v>
    <v>44028.788414351853</v>
    <v>3</v>
    <v>51.62</v>
    <v>1914528525</v>
    <v>Fidelity MSCI Hlth Care</v>
    <v>51.91</v>
    <v>52.16</v>
    <v>51.85</v>
    <v>FHLC</v>
    <v>Fidelity MSCI Hlth Care (ARCX:FHLC)</v>
    <v>112165</v>
    <v>188465</v>
  </rv>
  <rv s="2">
    <v>4</v>
  </rv>
  <rv s="0">
    <v>https://www.bing.com/financeapi/forcetrigger?t=a1vf8m&amp;q=ARCX%3aIHI&amp;form=skydnc</v>
    <v>Learn more on Bing</v>
  </rv>
  <rv s="1">
    <v>en-US</v>
    <v>a1vf8m</v>
    <v>268435456</v>
    <v>268435459</v>
    <v>1</v>
    <v>Powered by Refinitiv</v>
    <v>0</v>
    <v>iShares:US Med Dev ETF (ARCX:IHI)</v>
    <v>2</v>
    <v>3</v>
    <v>Finance</v>
    <v>4</v>
    <v>278.19</v>
    <v>183.25</v>
    <v>1.0038</v>
    <v>-2.7850000000000001</v>
    <v>-9.9150000000000002E-3</v>
    <v>USD</v>
    <v>NYSE Arca</v>
    <v>ARCX</v>
    <v>4.3E-3</v>
    <v>280</v>
    <v>ETF</v>
    <v>44028.788206018522</v>
    <v>6</v>
    <v>276.72000000000003</v>
    <v>6604812034.3599997</v>
    <v>iShares:US Med Dev ETF</v>
    <v>280</v>
    <v>280.89999999999998</v>
    <v>278.11500000000001</v>
    <v>IHI</v>
    <v>iShares:US Med Dev ETF (ARCX:IHI)</v>
    <v>84611</v>
    <v>272497</v>
  </rv>
  <rv s="2">
    <v>7</v>
  </rv>
  <rv s="0">
    <v>https://www.bing.com/financeapi/forcetrigger?t=a1smu2&amp;q=ARCX%3aFBT&amp;form=skydnc</v>
    <v>Learn more on Bing</v>
  </rv>
  <rv s="1">
    <v>en-US</v>
    <v>a1smu2</v>
    <v>268435456</v>
    <v>268435459</v>
    <v>1</v>
    <v>Powered by Refinitiv</v>
    <v>0</v>
    <v>Frst Tr:NYSEArcaBiotech (ARCX:FBT)</v>
    <v>2</v>
    <v>3</v>
    <v>Finance</v>
    <v>4</v>
    <v>175.83</v>
    <v>108.08</v>
    <v>1.3794999999999999</v>
    <v>-0.99009999999999998</v>
    <v>-5.6249999999999998E-3</v>
    <v>USD</v>
    <v>NYSE Arca</v>
    <v>ARCX</v>
    <v>5.6999999999999993E-3</v>
    <v>175.44</v>
    <v>ETF</v>
    <v>44028.787129629629</v>
    <v>9</v>
    <v>172.98500000000001</v>
    <v>2154897908.5560002</v>
    <v>Frst Tr:NYSEArcaBiotech</v>
    <v>175.44</v>
    <v>176.01</v>
    <v>175.01990000000001</v>
    <v>FBT</v>
    <v>Frst Tr:NYSEArcaBiotech (ARCX:FBT)</v>
    <v>31707</v>
    <v>80031</v>
  </rv>
  <rv s="2">
    <v>10</v>
  </rv>
  <rv s="0">
    <v>https://www.bing.com/financeapi/forcetrigger?t=a268hw&amp;q=ARCX%3aXLV&amp;form=skydnc</v>
    <v>Learn more on Bing</v>
  </rv>
  <rv s="1">
    <v>en-US</v>
    <v>a268hw</v>
    <v>268435456</v>
    <v>268435459</v>
    <v>1</v>
    <v>Powered by Refinitiv</v>
    <v>0</v>
    <v>Sel Sector:H Care SPDR (ARCX:XLV)</v>
    <v>2</v>
    <v>3</v>
    <v>Finance</v>
    <v>4</v>
    <v>105.08</v>
    <v>73.540000000000006</v>
    <v>0.96830000000000005</v>
    <v>-0.59</v>
    <v>-5.6369999999999996E-3</v>
    <v>USD</v>
    <v>NYSE Arca</v>
    <v>ARCX</v>
    <v>1.4000000000000002E-3</v>
    <v>104.54</v>
    <v>ETF</v>
    <v>44028.787924698438</v>
    <v>12</v>
    <v>103.72499999999999</v>
    <v>23226194903.959999</v>
    <v>Sel Sector:H Care SPDR</v>
    <v>104.5</v>
    <v>104.67</v>
    <v>104.08</v>
    <v>XLV</v>
    <v>Sel Sector:H Care SPDR (ARCX:XLV)</v>
    <v>4539940</v>
    <v>11380019</v>
  </rv>
  <rv s="2">
    <v>13</v>
  </rv>
  <rv s="0">
    <v>https://www.bing.com/financeapi/forcetrigger?t=b1o8hw&amp;q=ARCX%3aGLDM&amp;form=skydnc</v>
    <v>Learn more on Bing</v>
  </rv>
  <rv s="3">
    <v>en-US</v>
    <v>b1o8hw</v>
    <v>268435456</v>
    <v>268435459</v>
    <v>1</v>
    <v>Powered by Refinitiv</v>
    <v>5</v>
    <v>SPDR Gold MiniShares Tr (ARCX:GLDM)</v>
    <v>2</v>
    <v>6</v>
    <v>Finance</v>
    <v>4</v>
    <v>18.12</v>
    <v>13.99</v>
    <v>-0.16489999999999999</v>
    <v>-9.127999999999999E-3</v>
    <v>USD</v>
    <v>NYSE Arca</v>
    <v>ARCX</v>
    <v>1.8E-3</v>
    <v>18.03</v>
    <v>ETF</v>
    <v>44028.787431133591</v>
    <v>15</v>
    <v>17.899999999999999</v>
    <v>2521087257.0999999</v>
    <v>SPDR Gold MiniShares Tr</v>
    <v>18.010000000000002</v>
    <v>18.065000000000001</v>
    <v>17.900099999999998</v>
    <v>GLDM</v>
    <v>SPDR Gold MiniShares Tr (ARCX:GLDM)</v>
    <v>1524376</v>
    <v>1966913</v>
  </rv>
  <rv s="2">
    <v>16</v>
  </rv>
  <rv s="0">
    <v>https://www.bing.com/financeapi/forcetrigger?t=a233ur&amp;q=ARCX%3aSLV&amp;form=skydnc</v>
    <v>Learn more on Bing</v>
  </rv>
  <rv s="1">
    <v>en-US</v>
    <v>a233ur</v>
    <v>268435456</v>
    <v>268435459</v>
    <v>1</v>
    <v>Powered by Refinitiv</v>
    <v>0</v>
    <v>IShares:Silver Trust (ARCX:SLV)</v>
    <v>2</v>
    <v>3</v>
    <v>Finance</v>
    <v>4</v>
    <v>18.350000000000001</v>
    <v>10.86</v>
    <v>1.4753000000000001</v>
    <v>-0.315</v>
    <v>-1.7346E-2</v>
    <v>USD</v>
    <v>NYSE Arca</v>
    <v>ARCX</v>
    <v>5.0000000000000001E-3</v>
    <v>18.059999999999999</v>
    <v>ETF</v>
    <v>44028.787361111114</v>
    <v>18</v>
    <v>17.809999999999999</v>
    <v>8883456887.2099991</v>
    <v>IShares:Silver Trust</v>
    <v>18</v>
    <v>18.16</v>
    <v>17.844999999999999</v>
    <v>SLV</v>
    <v>IShares:Silver Trust (ARCX:SLV)</v>
    <v>23327283</v>
    <v>28799866</v>
  </rv>
  <rv s="2">
    <v>19</v>
  </rv>
  <rv s="0">
    <v>https://www.bing.com/financeapi/forcetrigger?t=a235f2&amp;q=XNAS%3aSMH&amp;form=skydnc</v>
    <v>Learn more on Bing</v>
  </rv>
  <rv s="1">
    <v>en-US</v>
    <v>a235f2</v>
    <v>268435456</v>
    <v>268435459</v>
    <v>1</v>
    <v>Powered by Refinitiv</v>
    <v>0</v>
    <v>VnEck Vctrs:Semicnd ETF (XNAS:SMH)</v>
    <v>2</v>
    <v>3</v>
    <v>Finance</v>
    <v>4</v>
    <v>164.0539</v>
    <v>96</v>
    <v>1.1604000000000001</v>
    <v>-0.65800000000000003</v>
    <v>-4.1229999999999999E-3</v>
    <v>USD</v>
    <v>Nasdaq Stock Market</v>
    <v>XNAS</v>
    <v>3.4999999999999996E-3</v>
    <v>159.6532</v>
    <v>ETF</v>
    <v>44028.788197916409</v>
    <v>21</v>
    <v>157.1</v>
    <v>2175612032.5799999</v>
    <v>VnEck Vctrs:Semicnd ETF</v>
    <v>158.09</v>
    <v>159.59</v>
    <v>158.93199999999999</v>
    <v>SMH</v>
    <v>VnEck Vctrs:Semicnd ETF (XNAS:SMH)</v>
    <v>2844068</v>
    <v>3655494</v>
  </rv>
  <rv s="2">
    <v>22</v>
  </rv>
  <rv s="0">
    <v>https://www.bing.com/financeapi/forcetrigger?t=a1tf77&amp;q=ARCX%3aFTEC&amp;form=skydnc</v>
    <v>Learn more on Bing</v>
  </rv>
  <rv s="1">
    <v>en-US</v>
    <v>a1tf77</v>
    <v>268435456</v>
    <v>268435459</v>
    <v>1</v>
    <v>Powered by Refinitiv</v>
    <v>0</v>
    <v>Fidelity MSCI Info Tech (ARCX:FTEC)</v>
    <v>2</v>
    <v>3</v>
    <v>Finance</v>
    <v>4</v>
    <v>86.4</v>
    <v>53</v>
    <v>1.0267999999999999</v>
    <v>-1.1399999999999999</v>
    <v>-1.3455999999999999E-2</v>
    <v>USD</v>
    <v>NYSE Arca</v>
    <v>ARCX</v>
    <v>8.0000000000000004E-4</v>
    <v>83.958299999999994</v>
    <v>ETF</v>
    <v>44028.788229166668</v>
    <v>24</v>
    <v>83.02</v>
    <v>4067341583</v>
    <v>Fidelity MSCI Info Tech</v>
    <v>83.92</v>
    <v>84.72</v>
    <v>83.58</v>
    <v>FTEC</v>
    <v>Fidelity MSCI Info Tech (ARCX:FTEC)</v>
    <v>219530</v>
    <v>547092</v>
  </rv>
  <rv s="2">
    <v>25</v>
  </rv>
  <rv s="0">
    <v>https://www.bing.com/financeapi/forcetrigger?t=a267zr&amp;q=ARCX%3aXLK&amp;form=skydnc</v>
    <v>Learn more on Bing</v>
  </rv>
  <rv s="1">
    <v>en-US</v>
    <v>a267zr</v>
    <v>268435456</v>
    <v>268435459</v>
    <v>1</v>
    <v>Powered by Refinitiv</v>
    <v>0</v>
    <v>Sel Sector:Tech SPDR (ARCX:XLK)</v>
    <v>2</v>
    <v>3</v>
    <v>Finance</v>
    <v>4</v>
    <v>109.72</v>
    <v>68.099999999999994</v>
    <v>0.98280000000000001</v>
    <v>-1.57</v>
    <v>-1.4588E-2</v>
    <v>USD</v>
    <v>NYSE Arca</v>
    <v>ARCX</v>
    <v>1.4000000000000002E-3</v>
    <v>106.79</v>
    <v>ETF</v>
    <v>44028.788055960154</v>
    <v>27</v>
    <v>105.4906</v>
    <v>31691450861.5</v>
    <v>Sel Sector:Tech SPDR</v>
    <v>106.495</v>
    <v>107.62</v>
    <v>106.05</v>
    <v>XLK</v>
    <v>Sel Sector:Tech SPDR (ARCX:XLK)</v>
    <v>6195819</v>
    <v>11759587</v>
  </rv>
  <rv s="2">
    <v>28</v>
  </rv>
  <rv s="0">
    <v>https://www.bing.com/financeapi/forcetrigger?t=a25bf2&amp;q=ARCX%3aVGT&amp;form=skydnc</v>
    <v>Learn more on Bing</v>
  </rv>
  <rv s="1">
    <v>en-US</v>
    <v>a25bf2</v>
    <v>268435456</v>
    <v>268435459</v>
    <v>1</v>
    <v>Powered by Refinitiv</v>
    <v>0</v>
    <v>Vanguard InfoTch Idx;ETF (ARCX:VGT)</v>
    <v>2</v>
    <v>3</v>
    <v>Finance</v>
    <v>4</v>
    <v>292.44</v>
    <v>179.45</v>
    <v>1.0276000000000001</v>
    <v>-4.1100000000000003</v>
    <v>-1.4333E-2</v>
    <v>USD</v>
    <v>NYSE Arca</v>
    <v>ARCX</v>
    <v>1E-3</v>
    <v>284.5</v>
    <v>ETF</v>
    <v>44028.78806712963</v>
    <v>30</v>
    <v>280.98</v>
    <v>32755672567</v>
    <v>Vanguard InfoTch Idx;ETF</v>
    <v>283.22000000000003</v>
    <v>286.75</v>
    <v>282.64</v>
    <v>VGT</v>
    <v>Vanguard InfoTch Idx;ETF (ARCX:VGT)</v>
    <v>415432</v>
    <v>818721</v>
  </rv>
  <rv s="2">
    <v>31</v>
  </rv>
  <rv s="0">
    <v>https://www.bing.com/financeapi/forcetrigger?t=a26aur&amp;q=ARCX%3aXSD&amp;form=skydnc</v>
    <v>Learn more on Bing</v>
  </rv>
  <rv s="1">
    <v>en-US</v>
    <v>a26aur</v>
    <v>268435456</v>
    <v>268435459</v>
    <v>1</v>
    <v>Powered by Refinitiv</v>
    <v>0</v>
    <v>SPDR S&amp;P Semiconductor (ARCX:XSD)</v>
    <v>2</v>
    <v>3</v>
    <v>Finance</v>
    <v>4</v>
    <v>120.95</v>
    <v>68.948099999999997</v>
    <v>1.2555000000000001</v>
    <v>-1.5999000000000001</v>
    <v>-1.3512E-2</v>
    <v>USD</v>
    <v>NYSE Arca</v>
    <v>ARCX</v>
    <v>3.4999999999999996E-3</v>
    <v>117.182</v>
    <v>ETF</v>
    <v>44028.786807707809</v>
    <v>33</v>
    <v>116.125</v>
    <v>498411802.41000003</v>
    <v>SPDR S&amp;P Semiconductor</v>
    <v>117</v>
    <v>118.41</v>
    <v>116.81010000000001</v>
    <v>XSD</v>
    <v>SPDR S&amp;P Semiconductor (ARCX:XSD)</v>
    <v>53288</v>
    <v>56644</v>
  </rv>
  <rv s="2">
    <v>34</v>
  </rv>
  <rv s="0">
    <v>https://www.bing.com/financeapi/forcetrigger?t=a1nq3m&amp;q=BATS%3aARKG&amp;form=skydnc</v>
    <v>Learn more on Bing</v>
  </rv>
  <rv s="1">
    <v>en-US</v>
    <v>a1nq3m</v>
    <v>268435456</v>
    <v>268435459</v>
    <v>1</v>
    <v>Powered by Refinitiv</v>
    <v>0</v>
    <v>ARK Genomic Revolution (BATS:ARKG)</v>
    <v>2</v>
    <v>3</v>
    <v>Finance</v>
    <v>4</v>
    <v>58.47</v>
    <v>24</v>
    <v>1.5559000000000001</v>
    <v>-1.4850000000000001</v>
    <v>-2.579E-2</v>
    <v>USD</v>
    <v>CBOE BZX Exchange</v>
    <v>BATS</v>
    <v>7.4999999999999997E-3</v>
    <v>57.155000000000001</v>
    <v>ETF</v>
    <v>44028.788275462961</v>
    <v>36</v>
    <v>55.72</v>
    <v>1323941282.4159999</v>
    <v>ARK Genomic Revolution</v>
    <v>57.06</v>
    <v>57.58</v>
    <v>56.094999999999999</v>
    <v>ARKG</v>
    <v>ARK Genomic Revolution (BATS:ARKG)</v>
    <v>675448</v>
    <v>744478</v>
  </rv>
  <rv s="2">
    <v>37</v>
  </rv>
  <rv s="0">
    <v>https://www.bing.com/financeapi/forcetrigger?t=a25hm7&amp;q=ARCX%3aVOO&amp;form=skydnc</v>
    <v>Learn more on Bing</v>
  </rv>
  <rv s="1">
    <v>en-US</v>
    <v>a25hm7</v>
    <v>268435456</v>
    <v>268435459</v>
    <v>1</v>
    <v>Powered by Refinitiv</v>
    <v>0</v>
    <v>Vanguard 500 Idx;ETF (ARCX:VOO)</v>
    <v>2</v>
    <v>3</v>
    <v>Finance</v>
    <v>4</v>
    <v>311.58999999999997</v>
    <v>200.55</v>
    <v>1.0004999999999999</v>
    <v>-2.11</v>
    <v>-7.1349999999999998E-3</v>
    <v>USD</v>
    <v>NYSE Arca</v>
    <v>ARCX</v>
    <v>4.0000000000000002E-4</v>
    <v>294.61</v>
    <v>ETF</v>
    <v>44028.788099930469</v>
    <v>39</v>
    <v>293.14999999999998</v>
    <v>147733916353</v>
    <v>Vanguard 500 Idx;ETF</v>
    <v>293.74</v>
    <v>295.73</v>
    <v>293.62</v>
    <v>VOO</v>
    <v>Vanguard 500 Idx;ETF (ARCX:VOO)</v>
    <v>2237003</v>
    <v>4072396</v>
  </rv>
  <rv s="2">
    <v>40</v>
  </rv>
  <rv s="0">
    <v>https://www.bing.com/financeapi/forcetrigger?t=a1vwrw&amp;q=ARCX%3aIVV&amp;form=skydnc</v>
    <v>Learn more on Bing</v>
  </rv>
  <rv s="1">
    <v>en-US</v>
    <v>a1vwrw</v>
    <v>268435456</v>
    <v>268435459</v>
    <v>1</v>
    <v>Powered by Refinitiv</v>
    <v>0</v>
    <v>iShares:Core S&amp;P 500 (ARCX:IVV)</v>
    <v>2</v>
    <v>3</v>
    <v>Finance</v>
    <v>4</v>
    <v>340.63119999999998</v>
    <v>220.2756</v>
    <v>1</v>
    <v>-2.3199999999999998</v>
    <v>-7.1770000000000002E-3</v>
    <v>USD</v>
    <v>NYSE Arca</v>
    <v>ARCX</v>
    <v>4.0000000000000002E-4</v>
    <v>321.95999999999998</v>
    <v>ETF</v>
    <v>44028.788668981484</v>
    <v>42</v>
    <v>320.38</v>
    <v>194759762074.48001</v>
    <v>iShares:Core S&amp;P 500</v>
    <v>320.91000000000003</v>
    <v>323.25</v>
    <v>320.93</v>
    <v>IVV</v>
    <v>iShares:Core S&amp;P 500 (ARCX:IVV)</v>
    <v>1604055</v>
    <v>4774649</v>
  </rv>
  <rv s="2">
    <v>43</v>
  </rv>
  <rv s="0">
    <v>https://www.bing.com/financeapi/forcetrigger?t=a25lrw&amp;q=ARCX%3aVTI&amp;form=skydnc</v>
    <v>Learn more on Bing</v>
  </rv>
  <rv s="1">
    <v>en-US</v>
    <v>a25lrw</v>
    <v>268435456</v>
    <v>268435459</v>
    <v>1</v>
    <v>Powered by Refinitiv</v>
    <v>0</v>
    <v>Vanguard TSM Idx;ETF (ARCX:VTI)</v>
    <v>2</v>
    <v>3</v>
    <v>Finance</v>
    <v>4</v>
    <v>172.55670000000001</v>
    <v>109.49</v>
    <v>1.0003</v>
    <v>-0.72</v>
    <v>-4.4120000000000001E-3</v>
    <v>USD</v>
    <v>NYSE Arca</v>
    <v>ARCX</v>
    <v>4.0000000000000002E-4</v>
    <v>162.80000000000001</v>
    <v>ETF</v>
    <v>44028.82953703704</v>
    <v>45</v>
    <v>161.68</v>
    <v>143380330706</v>
    <v>Vanguard TSM Idx;ETF</v>
    <v>162.1</v>
    <v>163.19999999999999</v>
    <v>162.47999999999999</v>
    <v>VTI</v>
    <v>Vanguard TSM Idx;ETF (ARCX:VTI)</v>
    <v>2136068</v>
    <v>3950169</v>
  </rv>
  <rv s="2">
    <v>46</v>
  </rv>
  <rv s="0">
    <v>https://www.bing.com/financeapi/forcetrigger?t=a232h7&amp;q=XNAS%3aSKYY&amp;form=skydnc</v>
    <v>Learn more on Bing</v>
  </rv>
  <rv s="1">
    <v>en-US</v>
    <v>a232h7</v>
    <v>268435456</v>
    <v>268435459</v>
    <v>1</v>
    <v>Powered by Refinitiv</v>
    <v>0</v>
    <v>Frst Tr II:CloudComp (XNAS:SKYY)</v>
    <v>2</v>
    <v>3</v>
    <v>Finance</v>
    <v>4</v>
    <v>78.92</v>
    <v>45</v>
    <v>0.90910000000000002</v>
    <v>-0.86</v>
    <v>-1.1482000000000001E-2</v>
    <v>USD</v>
    <v>Nasdaq Stock Market</v>
    <v>XNAS</v>
    <v>6.0000000000000001E-3</v>
    <v>74.359899999999996</v>
    <v>ETF</v>
    <v>44028.788113610935</v>
    <v>48</v>
    <v>73.31</v>
    <v>4448408839.3800001</v>
    <v>Frst Tr II:CloudComp</v>
    <v>74.19</v>
    <v>74.900000000000006</v>
    <v>74.040000000000006</v>
    <v>SKYY</v>
    <v>Frst Tr II:CloudComp (XNAS:SKYY)</v>
    <v>315904</v>
    <v>571302</v>
  </rv>
  <rv s="2">
    <v>49</v>
  </rv>
  <rv s="0">
    <v>https://www.bing.com/financeapi/forcetrigger?t=bprn6h&amp;q=XNAS%3aCLOU&amp;form=skydnc</v>
    <v>Learn more on Bing</v>
  </rv>
  <rv s="3">
    <v>en-US</v>
    <v>bprn6h</v>
    <v>268435456</v>
    <v>268435459</v>
    <v>1</v>
    <v>Powered by Refinitiv</v>
    <v>5</v>
    <v>Glbl X Cloud Computing (XNAS:CLOU)</v>
    <v>2</v>
    <v>6</v>
    <v>Finance</v>
    <v>7</v>
    <v>23.19</v>
    <v>12.36</v>
    <v>-0.3</v>
    <v>-1.3680000000000001E-2</v>
    <v>USD</v>
    <v>Nasdaq Stock Market</v>
    <v>XNAS</v>
    <v>6.8000000000000005E-3</v>
    <v>21.7</v>
    <v>ETF</v>
    <v>44028.777220532029</v>
    <v>51</v>
    <v>21.25</v>
    <v>806018350.36000001</v>
    <v>Glbl X Cloud Computing</v>
    <v>21.69</v>
    <v>21.93</v>
    <v>21.63</v>
    <v>CLOU</v>
    <v>Glbl X Cloud Computing (XNAS:CLOU)</v>
    <v>1565369</v>
    <v>1112241</v>
  </rv>
  <rv s="2">
    <v>52</v>
  </rv>
  <rv s="0">
    <v>https://www.bing.com/financeapi/forcetrigger?t=a1nqf2&amp;q=ARCX%3aARKW&amp;form=skydnc</v>
    <v>Learn more on Bing</v>
  </rv>
  <rv s="1">
    <v>en-US</v>
    <v>a1nqf2</v>
    <v>268435456</v>
    <v>268435459</v>
    <v>1</v>
    <v>Powered by Refinitiv</v>
    <v>0</v>
    <v>ARK Next Gen Int ETF (ARCX:ARKW)</v>
    <v>2</v>
    <v>3</v>
    <v>Finance</v>
    <v>4</v>
    <v>100.91</v>
    <v>40.494999999999997</v>
    <v>1.194</v>
    <v>-0.64380000000000004</v>
    <v>-6.803E-3</v>
    <v>USD</v>
    <v>NYSE Arca</v>
    <v>ARCX</v>
    <v>7.4999999999999997E-3</v>
    <v>94.349900000000005</v>
    <v>ETF</v>
    <v>44028.787849628905</v>
    <v>54</v>
    <v>92.34</v>
    <v>1305706301.7460001</v>
    <v>ARK Next Gen Int ETF</v>
    <v>93</v>
    <v>94.64</v>
    <v>93.996200000000002</v>
    <v>ARKW</v>
    <v>ARK Next Gen Int ETF (ARCX:ARKW)</v>
    <v>296117</v>
    <v>729648</v>
  </rv>
  <rv s="2">
    <v>55</v>
  </rv>
  <rv s="0">
    <v>https://www.bing.com/financeapi/forcetrigger?t=brfebh&amp;q=XNAS%3aWCLD&amp;form=skydnc</v>
    <v>Learn more on Bing</v>
  </rv>
  <rv s="4">
    <v>en-US</v>
    <v>brfebh</v>
    <v>268435456</v>
    <v>268435459</v>
    <v>1</v>
    <v>Powered by Refinitiv</v>
    <v>8</v>
    <v>WisdomTree:Cloud Cmptng (XNAS:WCLD)</v>
    <v>2</v>
    <v>9</v>
    <v>Finance</v>
    <v>7</v>
    <v>42.77</v>
    <v>18.989999999999998</v>
    <v>-0.54</v>
    <v>-1.3747000000000001E-2</v>
    <v>USD</v>
    <v>Nasdaq Stock Market</v>
    <v>XNAS</v>
    <v>38.99</v>
    <v>ETF</v>
    <v>44028.777310948441</v>
    <v>57</v>
    <v>37.93</v>
    <v>418823144.10000002</v>
    <v>WisdomTree:Cloud Cmptng</v>
    <v>38.9</v>
    <v>39.28</v>
    <v>38.74</v>
    <v>WCLD</v>
    <v>WisdomTree:Cloud Cmptng (XNAS:WCLD)</v>
    <v>456214</v>
    <v>826931</v>
  </rv>
  <rv s="2">
    <v>58</v>
  </rv>
  <rv s="5">
    <v>12</v>
    <v>Expense ratio</v>
  </rv>
  <rv s="0">
    <v>https://www.bing.com/financeapi/forcetrigger?t=a22m27&amp;q=ARCX%3aSCHD&amp;form=skydnc</v>
    <v>Learn more on Bing</v>
  </rv>
  <rv s="6">
    <v>en-US</v>
    <v>a22m27</v>
    <v>268435456</v>
    <v>268435459</v>
    <v>1</v>
    <v>Powered by Refinitiv</v>
    <v>10</v>
    <v>Schwab Str:US Div Eq ETF (ARCX:SCHD)</v>
    <v>2</v>
    <v>11</v>
    <v>Finance</v>
    <v>12</v>
    <v>59.56</v>
    <v>38.825000000000003</v>
    <v>0.91039999999999999</v>
    <v>0.1</v>
    <v>0</v>
    <v>1.8749999999999999E-3</v>
    <v>0</v>
    <v>USD</v>
    <v>NYSE Arca</v>
    <v>ARCX</v>
    <v>7.000000000000001E-4</v>
    <v>53.71</v>
    <v>ETF</v>
    <v>44028.8628025</v>
    <v>61</v>
    <v>52.9</v>
    <v>11125665085.860001</v>
    <v>Schwab Str:US Div Eq ETF</v>
    <v>53.13</v>
    <v>53.33</v>
    <v>53.43</v>
    <v>53.43</v>
    <v>SCHD</v>
    <v>Schwab Str:US Div Eq ETF (ARCX:SCHD)</v>
    <v>1080660</v>
    <v>2108831</v>
  </rv>
  <rv s="2">
    <v>62</v>
  </rv>
  <rv s="0">
    <v>https://www.bing.com/financeapi/forcetrigger?t=a25o5r&amp;q=ARCX%3aVYM&amp;form=skydnc</v>
    <v>Learn more on Bing</v>
  </rv>
  <rv s="6">
    <v>en-US</v>
    <v>a25o5r</v>
    <v>268435456</v>
    <v>268435459</v>
    <v>1</v>
    <v>Powered by Refinitiv</v>
    <v>10</v>
    <v>Vanguard Hi Dv Yld;ETF (ARCX:VYM)</v>
    <v>2</v>
    <v>11</v>
    <v>Finance</v>
    <v>12</v>
    <v>94.86</v>
    <v>60.07</v>
    <v>0.88419999999999999</v>
    <v>0.13</v>
    <v>0</v>
    <v>1.6000000000000001E-3</v>
    <v>0</v>
    <v>USD</v>
    <v>NYSE Arca</v>
    <v>ARCX</v>
    <v>8.0000000000000004E-4</v>
    <v>81.650000000000006</v>
    <v>ETF</v>
    <v>44028.883526654688</v>
    <v>64</v>
    <v>80.709999999999994</v>
    <v>25574121725</v>
    <v>Vanguard Hi Dv Yld;ETF</v>
    <v>80.95</v>
    <v>81.27</v>
    <v>81.400000000000006</v>
    <v>81.400000000000006</v>
    <v>VYM</v>
    <v>Vanguard Hi Dv Yld;ETF (ARCX:VYM)</v>
    <v>1460962</v>
    <v>1851464</v>
  </rv>
  <rv s="2">
    <v>65</v>
  </rv>
  <rv s="0">
    <v>https://www.bing.com/financeapi/forcetrigger?t=a1zgdm&amp;q=ARCX%3aPALL&amp;form=skydnc</v>
    <v>Learn more on Bing</v>
  </rv>
  <rv s="1">
    <v>en-US</v>
    <v>a1zgdm</v>
    <v>268435456</v>
    <v>268435459</v>
    <v>1</v>
    <v>Powered by Refinitiv</v>
    <v>0</v>
    <v>Aberdeen:SP Palladium (ARCX:PALL)</v>
    <v>2</v>
    <v>3</v>
    <v>Finance</v>
    <v>4</v>
    <v>273.16379999999998</v>
    <v>130.04</v>
    <v>0.39129999999999998</v>
    <v>-0.06</v>
    <v>-3.2089999999999999E-4</v>
    <v>USD</v>
    <v>NYSE Arca</v>
    <v>ARCX</v>
    <v>6.0000000000000001E-3</v>
    <v>191.898</v>
    <v>ETF</v>
    <v>44028.78638888889</v>
    <v>67</v>
    <v>186.5</v>
    <v>263816104.05000001</v>
    <v>Aberdeen:SP Palladium</v>
    <v>187.3</v>
    <v>187</v>
    <v>186.94</v>
    <v>PALL</v>
    <v>Aberdeen:SP Palladium (ARCX:PALL)</v>
    <v>18005</v>
    <v>25029</v>
  </rv>
  <rv s="2">
    <v>68</v>
  </rv>
</rvData>
</file>

<file path=xl/richData/rdrichvaluestructure.xml><?xml version="1.0" encoding="utf-8"?>
<rvStructures xmlns="http://schemas.microsoft.com/office/spreadsheetml/2017/richdata" count="7">
  <s t="_hyperlink">
    <k n="Address" t="s"/>
    <k n="Text" t="s"/>
  </s>
  <s t="_linkedentitycore">
    <k n="%EntityCulture" t="s"/>
    <k n="%EntityId" t="s"/>
    <k n="%EntityServiceId"/>
    <k n="%EntitySubDomain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Beta"/>
    <k n="Change"/>
    <k n="Change (%)"/>
    <k n="Currency" t="s"/>
    <k n="Exchange" t="s"/>
    <k n="Exchange abbreviation" t="s"/>
    <k n="Expense ratio"/>
    <k n="High"/>
    <k n="Instrument type" t="s"/>
    <k n="Last trade time"/>
    <k n="LearnMoreOnLink" t="r"/>
    <k n="Low"/>
    <k n="Market cap"/>
    <k n="Name" t="s"/>
    <k n="Open"/>
    <k n="Previous close"/>
    <k n="Price"/>
    <k n="Ticker symbol" t="s"/>
    <k n="UniqueName" t="s"/>
    <k n="Volume"/>
    <k n="Volume average"/>
  </s>
  <s t="_linkedentity">
    <k n="%cvi" t="r"/>
  </s>
  <s t="_linkedentitycore">
    <k n="%EntityCulture" t="s"/>
    <k n="%EntityId" t="s"/>
    <k n="%EntityServiceId"/>
    <k n="%EntitySubDomain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hange (%)"/>
    <k n="Currency" t="s"/>
    <k n="Exchange" t="s"/>
    <k n="Exchange abbreviation" t="s"/>
    <k n="Expense ratio"/>
    <k n="High"/>
    <k n="Instrument type" t="s"/>
    <k n="Last trade time"/>
    <k n="LearnMoreOnLink" t="r"/>
    <k n="Low"/>
    <k n="Market cap"/>
    <k n="Name" t="s"/>
    <k n="Open"/>
    <k n="Previous close"/>
    <k n="Price"/>
    <k n="Ticker symbol" t="s"/>
    <k n="UniqueName" t="s"/>
    <k n="Volume"/>
    <k n="Volume average"/>
  </s>
  <s t="_linkedentitycore">
    <k n="%EntityCulture" t="s"/>
    <k n="%EntityId" t="s"/>
    <k n="%EntityServiceId"/>
    <k n="%EntitySubDomain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hange (%)"/>
    <k n="Currency" t="s"/>
    <k n="Exchange" t="s"/>
    <k n="Exchange abbreviation" t="s"/>
    <k n="High"/>
    <k n="Instrument type" t="s"/>
    <k n="Last trade time"/>
    <k n="LearnMoreOnLink" t="r"/>
    <k n="Low"/>
    <k n="Market cap"/>
    <k n="Name" t="s"/>
    <k n="Open"/>
    <k n="Previous close"/>
    <k n="Price"/>
    <k n="Ticker symbol" t="s"/>
    <k n="UniqueName" t="s"/>
    <k n="Volume"/>
    <k n="Volume average"/>
  </s>
  <s t="_error">
    <k n="errorType" t="i"/>
    <k n="field" t="s"/>
  </s>
  <s t="_linkedentitycore">
    <k n="%EntityCulture" t="s"/>
    <k n="%EntityId" t="s"/>
    <k n="%EntityServiceId"/>
    <k n="%EntitySubDomain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Beta"/>
    <k n="Change"/>
    <k n="Change % (Extended hours)"/>
    <k n="Change (%)"/>
    <k n="Change (Extended hours)"/>
    <k n="Currency" t="s"/>
    <k n="Exchange" t="s"/>
    <k n="Exchange abbreviation" t="s"/>
    <k n="Expense ratio"/>
    <k n="High"/>
    <k n="Instrument type" t="s"/>
    <k n="Last trade time"/>
    <k n="LearnMoreOnLink" t="r"/>
    <k n="Low"/>
    <k n="Market cap"/>
    <k n="Name" t="s"/>
    <k n="Open"/>
    <k n="Previous close"/>
    <k n="Price"/>
    <k n="Price (Extended hours)"/>
    <k n="Ticker symbol" t="s"/>
    <k n="UniqueName" t="s"/>
    <k n="Volume"/>
    <k n="Volume average"/>
  </s>
</rvStructures>
</file>

<file path=xl/richData/rdsupportingpropertybag.xml><?xml version="1.0" encoding="utf-8"?>
<supportingPropertyBags xmlns="http://schemas.microsoft.com/office/spreadsheetml/2017/richdata2">
  <spbArrays count="4">
    <a count="35">
      <v t="s">%EntityServiceId</v>
      <v t="s">_Format</v>
      <v t="s">%EntitySubDomainId</v>
      <v t="s">%EntityCulture</v>
      <v t="s">%IsRefreshable</v>
      <v t="s">%EntityId</v>
      <v t="s">_Icon</v>
      <v t="s">Name</v>
      <v t="s">_SubLabel</v>
      <v t="s">Price</v>
      <v t="s">Exchange</v>
      <v t="s">Last trade time</v>
      <v t="s">Ticker symbol</v>
      <v t="s">Exchange abbreviation</v>
      <v t="s">Change</v>
      <v t="s">Expense ratio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Instrument type</v>
      <v t="s">_Flags</v>
      <v t="s">UniqueName</v>
      <v t="s">_DisplayString</v>
      <v t="s">LearnMoreOnLink</v>
      <v t="s">%ProviderInfo</v>
      <v t="s">_Display</v>
    </a>
    <a count="34">
      <v t="s">%EntityServiceId</v>
      <v t="s">_Format</v>
      <v t="s">%EntitySubDomainId</v>
      <v t="s">%EntityCulture</v>
      <v t="s">%IsRefreshable</v>
      <v t="s">%EntityId</v>
      <v t="s">_Icon</v>
      <v t="s">Name</v>
      <v t="s">_SubLabel</v>
      <v t="s">Price</v>
      <v t="s">Exchange</v>
      <v t="s">Last trade time</v>
      <v t="s">Ticker symbol</v>
      <v t="s">Exchange abbreviation</v>
      <v t="s">Change</v>
      <v t="s">Expense ratio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Instrument type</v>
      <v t="s">_Flags</v>
      <v t="s">UniqueName</v>
      <v t="s">_DisplayString</v>
      <v t="s">LearnMoreOnLink</v>
      <v t="s">%ProviderInfo</v>
      <v t="s">_Display</v>
    </a>
    <a count="33">
      <v t="s">%EntityServiceId</v>
      <v t="s">_Format</v>
      <v t="s">%EntitySubDomainId</v>
      <v t="s">%EntityCulture</v>
      <v t="s">%IsRefreshable</v>
      <v t="s">%EntityId</v>
      <v t="s">_Icon</v>
      <v t="s">Name</v>
      <v t="s">_SubLabel</v>
      <v t="s">Price</v>
      <v t="s">Exchange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Instrument type</v>
      <v t="s">_Flags</v>
      <v t="s">UniqueName</v>
      <v t="s">_DisplayString</v>
      <v t="s">LearnMoreOnLink</v>
      <v t="s">%ProviderInfo</v>
      <v t="s">_Display</v>
    </a>
    <a count="38">
      <v t="s">%EntityServiceId</v>
      <v t="s">_Format</v>
      <v t="s">%EntitySubDomainId</v>
      <v t="s">%EntityCulture</v>
      <v t="s">%IsRefreshable</v>
      <v t="s">%EntityId</v>
      <v t="s">_Icon</v>
      <v t="s">Name</v>
      <v t="s">_SubLabel</v>
      <v t="s">Price</v>
      <v t="s">Price (Extended hours)</v>
      <v t="s">Exchange</v>
      <v t="s">Last trade time</v>
      <v t="s">Ticker symbol</v>
      <v t="s">Exchange abbreviation</v>
      <v t="s">Change</v>
      <v t="s">Change (Extended hours)</v>
      <v t="s">Expense ratio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Instrument type</v>
      <v t="s">_Flags</v>
      <v t="s">UniqueName</v>
      <v t="s">_DisplayString</v>
      <v t="s">LearnMoreOnLink</v>
      <v t="s">%ProviderInfo</v>
      <v t="s">_Display</v>
    </a>
  </spbArrays>
  <spbData count="13">
    <spb s="0">
      <v>0</v>
    </spb>
    <spb s="1">
      <v>0</v>
      <v>0</v>
      <v>0</v>
    </spb>
    <spb s="2">
      <v>1</v>
      <v>1</v>
    </spb>
    <spb s="3">
      <v>1</v>
      <v>2</v>
      <v>1</v>
      <v>3</v>
      <v>1</v>
      <v>1</v>
      <v>1</v>
      <v>4</v>
      <v>5</v>
      <v>6</v>
      <v>1</v>
      <v>1</v>
      <v>5</v>
      <v>1</v>
      <v>4</v>
      <v>7</v>
      <v>8</v>
      <v>9</v>
      <v>9</v>
    </spb>
    <spb s="4">
      <v>Real-Time Nasdaq Last Sale</v>
      <v>from previous close</v>
      <v>Source: Nasdaq Last Sale</v>
      <v>from previous close</v>
      <v>GMT</v>
    </spb>
    <spb s="0">
      <v>1</v>
    </spb>
    <spb s="5">
      <v>1</v>
      <v>1</v>
      <v>3</v>
      <v>1</v>
      <v>1</v>
      <v>1</v>
      <v>4</v>
      <v>5</v>
      <v>6</v>
      <v>1</v>
      <v>1</v>
      <v>5</v>
      <v>1</v>
      <v>4</v>
      <v>7</v>
      <v>8</v>
      <v>9</v>
      <v>9</v>
    </spb>
    <spb s="4">
      <v>Delayed 15 minutes</v>
      <v>from previous close</v>
      <v>Source: Nasdaq</v>
      <v>from previous close</v>
      <v>GMT</v>
    </spb>
    <spb s="0">
      <v>2</v>
    </spb>
    <spb s="6">
      <v>1</v>
      <v>1</v>
      <v>3</v>
      <v>1</v>
      <v>1</v>
      <v>1</v>
      <v>4</v>
      <v>5</v>
      <v>6</v>
      <v>1</v>
      <v>1</v>
      <v>1</v>
      <v>4</v>
      <v>7</v>
      <v>8</v>
      <v>9</v>
      <v>9</v>
    </spb>
    <spb s="0">
      <v>3</v>
    </spb>
    <spb s="7">
      <v>1</v>
      <v>2</v>
      <v>1</v>
      <v>3</v>
      <v>1</v>
      <v>1</v>
      <v>1</v>
      <v>4</v>
      <v>5</v>
      <v>6</v>
      <v>1</v>
      <v>1</v>
      <v>5</v>
      <v>1</v>
      <v>4</v>
      <v>7</v>
      <v>8</v>
      <v>9</v>
      <v>9</v>
      <v>1</v>
      <v>1</v>
      <v>5</v>
    </spb>
    <spb s="8">
      <v>at close</v>
      <v>from previous close</v>
      <v>Source: Nasdaq</v>
      <v>from previous close</v>
      <v>GMT</v>
      <v>Delayed 15 minutes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9">
  <s>
    <k n="^Order" t="spba"/>
  </s>
  <s>
    <k n="ShowInCardView" t="b"/>
    <k n="ShowInDotNotation" t="b"/>
    <k n="ShowInAutoComplete" t="b"/>
  </s>
  <s>
    <k n="UniqueName" t="spb"/>
    <k n="%ProviderInfo" t="spb"/>
  </s>
  <s>
    <k n="Low" t="i"/>
    <k n="Beta" t="i"/>
    <k n="High" t="i"/>
    <k n="Name" t="i"/>
    <k n="Open" t="i"/>
    <k n="Price" t="i"/>
    <k n="Change" t="i"/>
    <k n="Volume" t="i"/>
    <k n="Change (%)" t="i"/>
    <k n="Market cap" t="i"/>
    <k n="52 week low" t="i"/>
    <k n="52 week high" t="i"/>
    <k n="Expense ratio" t="i"/>
    <k n="Previous close" t="i"/>
    <k n="Volume average" t="i"/>
    <k n="_DisplayString" t="i"/>
    <k n="Last trade time" t="i"/>
    <k n="%EntityServiceId" t="i"/>
    <k n="%EntitySubDomainId" t="i"/>
  </s>
  <s>
    <k n="Price" t="s"/>
    <k n="Change" t="s"/>
    <k n="Exchange" t="s"/>
    <k n="Change (%)" t="s"/>
    <k n="Last trade time" t="s"/>
  </s>
  <s>
    <k n="Low" t="i"/>
    <k n="High" t="i"/>
    <k n="Name" t="i"/>
    <k n="Open" t="i"/>
    <k n="Price" t="i"/>
    <k n="Change" t="i"/>
    <k n="Volume" t="i"/>
    <k n="Change (%)" t="i"/>
    <k n="Market cap" t="i"/>
    <k n="52 week low" t="i"/>
    <k n="52 week high" t="i"/>
    <k n="Expense ratio" t="i"/>
    <k n="Previous close" t="i"/>
    <k n="Volume average" t="i"/>
    <k n="_DisplayString" t="i"/>
    <k n="Last trade time" t="i"/>
    <k n="%EntityServiceId" t="i"/>
    <k n="%EntitySubDomainId" t="i"/>
  </s>
  <s>
    <k n="Low" t="i"/>
    <k n="High" t="i"/>
    <k n="Name" t="i"/>
    <k n="Open" t="i"/>
    <k n="Price" t="i"/>
    <k n="Change" t="i"/>
    <k n="Volume" t="i"/>
    <k n="Change (%)" t="i"/>
    <k n="Market cap" t="i"/>
    <k n="52 week low" t="i"/>
    <k n="52 week high" t="i"/>
    <k n="Previous close" t="i"/>
    <k n="Volume average" t="i"/>
    <k n="_DisplayString" t="i"/>
    <k n="Last trade time" t="i"/>
    <k n="%EntityServiceId" t="i"/>
    <k n="%EntitySubDomainId" t="i"/>
  </s>
  <s>
    <k n="Low" t="i"/>
    <k n="Beta" t="i"/>
    <k n="High" t="i"/>
    <k n="Name" t="i"/>
    <k n="Open" t="i"/>
    <k n="Price" t="i"/>
    <k n="Change" t="i"/>
    <k n="Volume" t="i"/>
    <k n="Change (%)" t="i"/>
    <k n="Market cap" t="i"/>
    <k n="52 week low" t="i"/>
    <k n="52 week high" t="i"/>
    <k n="Expense ratio" t="i"/>
    <k n="Previous close" t="i"/>
    <k n="Volume average" t="i"/>
    <k n="_DisplayString" t="i"/>
    <k n="Last trade time" t="i"/>
    <k n="%EntityServiceId" t="i"/>
    <k n="%EntitySubDomainId" t="i"/>
    <k n="Price (Extended hours)" t="i"/>
    <k n="Change (Extended hours)" t="i"/>
    <k n="Change % (Extended hours)" t="i"/>
  </s>
  <s>
    <k n="Price" t="s"/>
    <k n="Change" t="s"/>
    <k n="Exchange" t="s"/>
    <k n="Change (%)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165" formatCode="_([$$-409]* #,##0.00_);_([$$-409]* \(#,##0.00\);_([$$-409]* &quot;-&quot;??_);_(@_)"/>
    </x:dxf>
    <x:dxf>
      <x:numFmt numFmtId="4" formatCode="#,##0.00"/>
    </x:dxf>
    <x:dxf>
      <x:numFmt numFmtId="3" formatCode="#,##0"/>
    </x:dxf>
    <x:dxf>
      <x:numFmt numFmtId="14" formatCode="0.00%"/>
    </x:dxf>
    <x:dxf>
      <x:numFmt numFmtId="164" formatCode="_([$$-409]* #,##0_);_([$$-409]* \(#,##0\);_([$$-409]* &quot;-&quot;_);_(@_)"/>
    </x:dxf>
    <x:dxf>
      <x:numFmt numFmtId="27" formatCode="m/d/yyyy\ h:mm"/>
    </x:dxf>
    <x:dxf>
      <x:numFmt numFmtId="2" formatCode="0.00"/>
    </x:dxf>
  </dxfs>
  <richProperties>
    <rPr n="IsTitleField" t="b"/>
    <rPr n="ShouldShowInCell" t="b"/>
  </richProperties>
  <richStyles>
    <rSty dxfid="0"/>
    <rSty dxfid="1"/>
    <rSty>
      <rpv i="0">1</rpv>
    </rSty>
    <rSty dxfid="2"/>
    <rSty dxfid="3"/>
    <rSty dxfid="4"/>
    <rSty>
      <rpv i="1">1</rpv>
    </rSty>
    <rSty dxfid="5"/>
    <rSty dxfid="6"/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112644-6D4F-4AA0-8CCC-1CEE1E0148D7}" name="Table1" displayName="Table1" ref="A1:M24" totalsRowShown="0" headerRowDxfId="14" dataDxfId="13">
  <autoFilter ref="A1:M24" xr:uid="{95189E96-064D-425D-BE39-47B18B49F5F0}"/>
  <sortState xmlns:xlrd2="http://schemas.microsoft.com/office/spreadsheetml/2017/richdata2" ref="A2:M24">
    <sortCondition ref="M1:M24"/>
  </sortState>
  <tableColumns count="13">
    <tableColumn id="1" xr3:uid="{BB2FF6EB-53FD-4E78-BD0B-C24026A8DB98}" name="Funds" dataDxfId="12"/>
    <tableColumn id="2" xr3:uid="{B45FB7AC-F148-421D-9B37-4E7E7D8C8E6A}" name="Ticker" dataDxfId="11">
      <calculatedColumnFormula array="1">_FV(A2,"Ticker symbol",TRUE)</calculatedColumnFormula>
    </tableColumn>
    <tableColumn id="3" xr3:uid="{0E04398C-EA9A-4618-BD02-DA8ABAA2CF7C}" name="Account" dataDxfId="10"/>
    <tableColumn id="4" xr3:uid="{84FCDA56-42CA-4155-A371-09849AF21EE5}" name="Bucket" dataDxfId="9"/>
    <tableColumn id="14" xr3:uid="{4B646908-1DAD-4E96-87A0-816CCAEC36A5}" name="Expense Ratio" dataDxfId="8">
      <calculatedColumnFormula array="1">_FV(A2,"Expense ratio",TRUE)</calculatedColumnFormula>
    </tableColumn>
    <tableColumn id="5" xr3:uid="{315E67EE-D83C-47DE-877C-398E379B6F15}" name="Open" dataDxfId="7">
      <calculatedColumnFormula array="1">_FV(A2,"Open")</calculatedColumnFormula>
    </tableColumn>
    <tableColumn id="6" xr3:uid="{94216B5A-94A5-40EA-8CFA-BB6BCBAE0B5C}" name="High" dataDxfId="6">
      <calculatedColumnFormula array="1">_FV(A2,"High")</calculatedColumnFormula>
    </tableColumn>
    <tableColumn id="7" xr3:uid="{0995BD2E-CC80-4453-962B-4B371F66AD96}" name="Low" dataDxfId="5">
      <calculatedColumnFormula array="1">_FV(A2,"Low")</calculatedColumnFormula>
    </tableColumn>
    <tableColumn id="8" xr3:uid="{59B32FD1-E741-455C-AB3F-CC8305A4082D}" name="Close" dataDxfId="4">
      <calculatedColumnFormula array="1">_FV(A2,"Price")</calculatedColumnFormula>
    </tableColumn>
    <tableColumn id="9" xr3:uid="{BFFB38B1-DFB9-43B1-881D-A7371E276BF4}" name="Change (%)" dataDxfId="3">
      <calculatedColumnFormula array="1">_FV(A2,"Change (%)",TRUE)</calculatedColumnFormula>
    </tableColumn>
    <tableColumn id="11" xr3:uid="{FBDD8949-4F7E-41F5-AC1F-CA98CC4626EE}" name="52 week high" dataDxfId="2">
      <calculatedColumnFormula array="1">_FV(Table1[[#This Row],[Funds]],"52 week high",TRUE)</calculatedColumnFormula>
    </tableColumn>
    <tableColumn id="12" xr3:uid="{CD345540-5848-4748-B639-D5DB23BDEE94}" name="52 week low" dataDxfId="1">
      <calculatedColumnFormula array="1">_FV(Table1[[#This Row],[Funds]],"52 week low",TRUE)</calculatedColumnFormula>
    </tableColumn>
    <tableColumn id="13" xr3:uid="{D10DB507-EF50-48A6-9A07-64B0D17CC79B}" name="Exchange abbreviation" dataDxfId="0">
      <calculatedColumnFormula>(K2-I2)/K2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N16" sqref="N16"/>
    </sheetView>
  </sheetViews>
  <sheetFormatPr defaultColWidth="11.42578125" defaultRowHeight="15" x14ac:dyDescent="0.25"/>
  <cols>
    <col min="1" max="1" width="41.42578125" style="1" bestFit="1" customWidth="1"/>
    <col min="2" max="2" width="9.28515625" style="1" bestFit="1" customWidth="1"/>
    <col min="3" max="3" width="11.42578125" style="1"/>
    <col min="4" max="4" width="15.7109375" style="1" bestFit="1" customWidth="1"/>
    <col min="5" max="5" width="15.7109375" style="1" customWidth="1"/>
    <col min="6" max="9" width="11.42578125" style="1"/>
    <col min="10" max="10" width="11.42578125" style="3"/>
    <col min="11" max="12" width="11.42578125" style="1"/>
    <col min="13" max="13" width="11.42578125" style="3"/>
    <col min="14" max="16384" width="11.42578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3" t="s">
        <v>12</v>
      </c>
    </row>
    <row r="2" spans="1:13" x14ac:dyDescent="0.25">
      <c r="A2" s="1" t="e" vm="1">
        <v>#VALUE!</v>
      </c>
      <c r="B2" s="1" t="str" cm="1">
        <f t="array" ref="B2">_FV(A2,"Ticker symbol",TRUE)</f>
        <v>VHT</v>
      </c>
      <c r="C2" s="1" t="s">
        <v>13</v>
      </c>
      <c r="D2" s="1" t="s">
        <v>14</v>
      </c>
      <c r="E2" s="3" cm="1">
        <f t="array" ref="E2">_FV(A2,"Expense ratio",TRUE)</f>
        <v>1E-3</v>
      </c>
      <c r="F2" s="2" cm="1">
        <f t="array" ref="F2">_FV(A2,"Open")</f>
        <v>201.17500000000001</v>
      </c>
      <c r="G2" s="2" cm="1">
        <f t="array" ref="G2">_FV(A2,"High")</f>
        <v>201.58</v>
      </c>
      <c r="H2" s="2" cm="1">
        <f t="array" ref="H2">_FV(A2,"Low")</f>
        <v>199.96</v>
      </c>
      <c r="I2" s="2" cm="1">
        <f t="array" ref="I2">_FV(A2,"Price")</f>
        <v>200.4658</v>
      </c>
      <c r="J2" s="3" cm="1">
        <f t="array" ref="J2">_FV(A2,"Change (%)",TRUE)</f>
        <v>-7.9389999999999999E-3</v>
      </c>
      <c r="K2" s="2" cm="1">
        <f t="array" ref="K2">_FV(Table1[[#This Row],[Funds]],"52 week high",TRUE)</f>
        <v>200.4658</v>
      </c>
      <c r="L2" s="2" cm="1">
        <f t="array" ref="L2">_FV(Table1[[#This Row],[Funds]],"52 week low",TRUE)</f>
        <v>138.11000000000001</v>
      </c>
      <c r="M2" s="3">
        <f t="shared" ref="M2:M24" si="0">(K2-I2)/K2</f>
        <v>0</v>
      </c>
    </row>
    <row r="3" spans="1:13" x14ac:dyDescent="0.25">
      <c r="A3" s="1" t="e" vm="2">
        <v>#VALUE!</v>
      </c>
      <c r="B3" s="1" t="str" cm="1">
        <f t="array" ref="B3">_FV(A3,"Ticker symbol",TRUE)</f>
        <v>FHLC</v>
      </c>
      <c r="C3" s="1" t="s">
        <v>13</v>
      </c>
      <c r="D3" s="1" t="s">
        <v>14</v>
      </c>
      <c r="E3" s="3" cm="1">
        <f t="array" ref="E3">_FV(A3,"Expense ratio",TRUE)</f>
        <v>8.0000000000000004E-4</v>
      </c>
      <c r="F3" s="2" cm="1">
        <f t="array" ref="F3">_FV(A3,"Open")</f>
        <v>51.91</v>
      </c>
      <c r="G3" s="2" cm="1">
        <f t="array" ref="G3">_FV(A3,"High")</f>
        <v>52.06</v>
      </c>
      <c r="H3" s="2" cm="1">
        <f t="array" ref="H3">_FV(A3,"Low")</f>
        <v>51.62</v>
      </c>
      <c r="I3" s="2" cm="1">
        <f t="array" ref="I3">_FV(A3,"Price")</f>
        <v>51.85</v>
      </c>
      <c r="J3" s="3" cm="1">
        <f t="array" ref="J3">_FV(A3,"Change (%)",TRUE)</f>
        <v>-5.9430000000000004E-3</v>
      </c>
      <c r="K3" s="2" cm="1">
        <f t="array" ref="K3">_FV(Table1[[#This Row],[Funds]],"52 week high",TRUE)</f>
        <v>51.85</v>
      </c>
      <c r="L3" s="2" cm="1">
        <f t="array" ref="L3">_FV(Table1[[#This Row],[Funds]],"52 week low",TRUE)</f>
        <v>35.74</v>
      </c>
      <c r="M3" s="3">
        <f t="shared" si="0"/>
        <v>0</v>
      </c>
    </row>
    <row r="4" spans="1:13" x14ac:dyDescent="0.25">
      <c r="A4" s="1" t="e" vm="3">
        <v>#VALUE!</v>
      </c>
      <c r="B4" s="1" t="str" cm="1">
        <f t="array" ref="B4">_FV(A4,"Ticker symbol",TRUE)</f>
        <v>IHI</v>
      </c>
      <c r="C4" s="1" t="s">
        <v>13</v>
      </c>
      <c r="D4" s="1" t="s">
        <v>14</v>
      </c>
      <c r="E4" s="3" cm="1">
        <f t="array" ref="E4">_FV(A4,"Expense ratio",TRUE)</f>
        <v>4.3E-3</v>
      </c>
      <c r="F4" s="2" cm="1">
        <f t="array" ref="F4">_FV(A4,"Open")</f>
        <v>280</v>
      </c>
      <c r="G4" s="2" cm="1">
        <f t="array" ref="G4">_FV(A4,"High")</f>
        <v>280</v>
      </c>
      <c r="H4" s="2" cm="1">
        <f t="array" ref="H4">_FV(A4,"Low")</f>
        <v>276.72000000000003</v>
      </c>
      <c r="I4" s="2" cm="1">
        <f t="array" ref="I4">_FV(A4,"Price")</f>
        <v>278.11500000000001</v>
      </c>
      <c r="J4" s="3" cm="1">
        <f t="array" ref="J4">_FV(A4,"Change (%)",TRUE)</f>
        <v>-9.9150000000000002E-3</v>
      </c>
      <c r="K4" s="2" cm="1">
        <f t="array" ref="K4">_FV(Table1[[#This Row],[Funds]],"52 week high",TRUE)</f>
        <v>278.19</v>
      </c>
      <c r="L4" s="2" cm="1">
        <f t="array" ref="L4">_FV(Table1[[#This Row],[Funds]],"52 week low",TRUE)</f>
        <v>183.25</v>
      </c>
      <c r="M4" s="3">
        <f t="shared" si="0"/>
        <v>2.6959991372798675E-4</v>
      </c>
    </row>
    <row r="5" spans="1:13" x14ac:dyDescent="0.25">
      <c r="A5" s="1" t="e" vm="4">
        <v>#VALUE!</v>
      </c>
      <c r="B5" s="1" t="str" cm="1">
        <f t="array" ref="B5">_FV(A5,"Ticker symbol",TRUE)</f>
        <v>FBT</v>
      </c>
      <c r="C5" s="1" t="s">
        <v>13</v>
      </c>
      <c r="D5" s="1" t="s">
        <v>14</v>
      </c>
      <c r="E5" s="3" cm="1">
        <f t="array" ref="E5">_FV(A5,"Expense ratio",TRUE)</f>
        <v>5.6999999999999993E-3</v>
      </c>
      <c r="F5" s="2" cm="1">
        <f t="array" ref="F5">_FV(A5,"Open")</f>
        <v>175.44</v>
      </c>
      <c r="G5" s="2" cm="1">
        <f t="array" ref="G5">_FV(A5,"High")</f>
        <v>175.44</v>
      </c>
      <c r="H5" s="2" cm="1">
        <f t="array" ref="H5">_FV(A5,"Low")</f>
        <v>172.98500000000001</v>
      </c>
      <c r="I5" s="2" cm="1">
        <f t="array" ref="I5">_FV(A5,"Price")</f>
        <v>175.01990000000001</v>
      </c>
      <c r="J5" s="3" cm="1">
        <f t="array" ref="J5">_FV(A5,"Change (%)",TRUE)</f>
        <v>-5.6249999999999998E-3</v>
      </c>
      <c r="K5" s="2" cm="1">
        <f t="array" ref="K5">_FV(Table1[[#This Row],[Funds]],"52 week high",TRUE)</f>
        <v>175.83</v>
      </c>
      <c r="L5" s="2" cm="1">
        <f t="array" ref="L5">_FV(Table1[[#This Row],[Funds]],"52 week low",TRUE)</f>
        <v>108.08</v>
      </c>
      <c r="M5" s="3">
        <f t="shared" si="0"/>
        <v>4.6072911334812351E-3</v>
      </c>
    </row>
    <row r="6" spans="1:13" x14ac:dyDescent="0.25">
      <c r="A6" s="1" t="e" vm="5">
        <v>#VALUE!</v>
      </c>
      <c r="B6" s="1" t="str" cm="1">
        <f t="array" ref="B6">_FV(A6,"Ticker symbol",TRUE)</f>
        <v>XLV</v>
      </c>
      <c r="C6" s="1" t="s">
        <v>13</v>
      </c>
      <c r="D6" s="1" t="s">
        <v>14</v>
      </c>
      <c r="E6" s="3" cm="1">
        <f t="array" ref="E6">_FV(A6,"Expense ratio",TRUE)</f>
        <v>1.4000000000000002E-3</v>
      </c>
      <c r="F6" s="2" cm="1">
        <f t="array" ref="F6">_FV(A6,"Open")</f>
        <v>104.5</v>
      </c>
      <c r="G6" s="2" cm="1">
        <f t="array" ref="G6">_FV(A6,"High")</f>
        <v>104.54</v>
      </c>
      <c r="H6" s="2" cm="1">
        <f t="array" ref="H6">_FV(A6,"Low")</f>
        <v>103.72499999999999</v>
      </c>
      <c r="I6" s="2" cm="1">
        <f t="array" ref="I6">_FV(A6,"Price")</f>
        <v>104.08</v>
      </c>
      <c r="J6" s="3" cm="1">
        <f t="array" ref="J6">_FV(A6,"Change (%)",TRUE)</f>
        <v>-5.6369999999999996E-3</v>
      </c>
      <c r="K6" s="2" cm="1">
        <f t="array" ref="K6">_FV(Table1[[#This Row],[Funds]],"52 week high",TRUE)</f>
        <v>105.08</v>
      </c>
      <c r="L6" s="2" cm="1">
        <f t="array" ref="L6">_FV(Table1[[#This Row],[Funds]],"52 week low",TRUE)</f>
        <v>73.540000000000006</v>
      </c>
      <c r="M6" s="3">
        <f t="shared" si="0"/>
        <v>9.5165588123334605E-3</v>
      </c>
    </row>
    <row r="7" spans="1:13" x14ac:dyDescent="0.25">
      <c r="A7" s="1" t="e" vm="6">
        <v>#VALUE!</v>
      </c>
      <c r="B7" s="1" t="str" cm="1">
        <f t="array" ref="B7">_FV(A7,"Ticker symbol",TRUE)</f>
        <v>GLDM</v>
      </c>
      <c r="C7" s="1" t="s">
        <v>13</v>
      </c>
      <c r="D7" s="1" t="s">
        <v>15</v>
      </c>
      <c r="E7" s="3" cm="1">
        <f t="array" ref="E7">_FV(A7,"Expense ratio",TRUE)</f>
        <v>1.8E-3</v>
      </c>
      <c r="F7" s="2" cm="1">
        <f t="array" ref="F7">_FV(A7,"Open")</f>
        <v>18.010000000000002</v>
      </c>
      <c r="G7" s="2" cm="1">
        <f t="array" ref="G7">_FV(A7,"High")</f>
        <v>18.03</v>
      </c>
      <c r="H7" s="2" cm="1">
        <f t="array" ref="H7">_FV(A7,"Low")</f>
        <v>17.899999999999999</v>
      </c>
      <c r="I7" s="2" cm="1">
        <f t="array" ref="I7">_FV(A7,"Price")</f>
        <v>17.900099999999998</v>
      </c>
      <c r="J7" s="3" cm="1">
        <f t="array" ref="J7">_FV(A7,"Change (%)",TRUE)</f>
        <v>-9.127999999999999E-3</v>
      </c>
      <c r="K7" s="2" cm="1">
        <f t="array" ref="K7">_FV(Table1[[#This Row],[Funds]],"52 week high",TRUE)</f>
        <v>18.12</v>
      </c>
      <c r="L7" s="2" cm="1">
        <f t="array" ref="L7">_FV(Table1[[#This Row],[Funds]],"52 week low",TRUE)</f>
        <v>13.99</v>
      </c>
      <c r="M7" s="3">
        <f t="shared" si="0"/>
        <v>1.2135761589404119E-2</v>
      </c>
    </row>
    <row r="8" spans="1:13" x14ac:dyDescent="0.25">
      <c r="A8" s="1" t="e" vm="7">
        <v>#VALUE!</v>
      </c>
      <c r="B8" s="1" t="str" cm="1">
        <f t="array" ref="B8">_FV(A8,"Ticker symbol",TRUE)</f>
        <v>SLV</v>
      </c>
      <c r="C8" s="1" t="s">
        <v>13</v>
      </c>
      <c r="D8" s="1" t="s">
        <v>15</v>
      </c>
      <c r="E8" s="3" cm="1">
        <f t="array" ref="E8">_FV(A8,"Expense ratio",TRUE)</f>
        <v>5.0000000000000001E-3</v>
      </c>
      <c r="F8" s="2" cm="1">
        <f t="array" ref="F8">_FV(A8,"Open")</f>
        <v>18</v>
      </c>
      <c r="G8" s="2" cm="1">
        <f t="array" ref="G8">_FV(A8,"High")</f>
        <v>18.059999999999999</v>
      </c>
      <c r="H8" s="2" cm="1">
        <f t="array" ref="H8">_FV(A8,"Low")</f>
        <v>17.809999999999999</v>
      </c>
      <c r="I8" s="2" cm="1">
        <f t="array" ref="I8">_FV(A8,"Price")</f>
        <v>17.844999999999999</v>
      </c>
      <c r="J8" s="3" cm="1">
        <f t="array" ref="J8">_FV(A8,"Change (%)",TRUE)</f>
        <v>-1.7346E-2</v>
      </c>
      <c r="K8" s="2" cm="1">
        <f t="array" ref="K8">_FV(Table1[[#This Row],[Funds]],"52 week high",TRUE)</f>
        <v>18.350000000000001</v>
      </c>
      <c r="L8" s="2" cm="1">
        <f t="array" ref="L8">_FV(Table1[[#This Row],[Funds]],"52 week low",TRUE)</f>
        <v>10.86</v>
      </c>
      <c r="M8" s="3">
        <f t="shared" si="0"/>
        <v>2.7520435967302588E-2</v>
      </c>
    </row>
    <row r="9" spans="1:13" x14ac:dyDescent="0.25">
      <c r="A9" s="1" t="e" vm="8">
        <v>#VALUE!</v>
      </c>
      <c r="B9" s="1" t="str" cm="1">
        <f t="array" ref="B9">_FV(A9,"Ticker symbol",TRUE)</f>
        <v>SMH</v>
      </c>
      <c r="C9" s="1" t="s">
        <v>13</v>
      </c>
      <c r="D9" s="1" t="s">
        <v>16</v>
      </c>
      <c r="E9" s="3" cm="1">
        <f t="array" ref="E9">_FV(A9,"Expense ratio",TRUE)</f>
        <v>3.4999999999999996E-3</v>
      </c>
      <c r="F9" s="2" cm="1">
        <f t="array" ref="F9">_FV(A9,"Open")</f>
        <v>158.09</v>
      </c>
      <c r="G9" s="2" cm="1">
        <f t="array" ref="G9">_FV(A9,"High")</f>
        <v>159.6532</v>
      </c>
      <c r="H9" s="2" cm="1">
        <f t="array" ref="H9">_FV(A9,"Low")</f>
        <v>157.1</v>
      </c>
      <c r="I9" s="2" cm="1">
        <f t="array" ref="I9">_FV(A9,"Price")</f>
        <v>158.93199999999999</v>
      </c>
      <c r="J9" s="3" cm="1">
        <f t="array" ref="J9">_FV(A9,"Change (%)",TRUE)</f>
        <v>-4.1229999999999999E-3</v>
      </c>
      <c r="K9" s="2" cm="1">
        <f t="array" ref="K9">_FV(Table1[[#This Row],[Funds]],"52 week high",TRUE)</f>
        <v>164.0539</v>
      </c>
      <c r="L9" s="2" cm="1">
        <f t="array" ref="L9">_FV(Table1[[#This Row],[Funds]],"52 week low",TRUE)</f>
        <v>96</v>
      </c>
      <c r="M9" s="3">
        <f t="shared" si="0"/>
        <v>3.1220836566518754E-2</v>
      </c>
    </row>
    <row r="10" spans="1:13" x14ac:dyDescent="0.25">
      <c r="A10" s="1" t="e" vm="9">
        <v>#VALUE!</v>
      </c>
      <c r="B10" s="1" t="str" cm="1">
        <f t="array" ref="B10">_FV(A10,"Ticker symbol",TRUE)</f>
        <v>FTEC</v>
      </c>
      <c r="C10" s="1" t="s">
        <v>13</v>
      </c>
      <c r="D10" s="1" t="s">
        <v>17</v>
      </c>
      <c r="E10" s="3" cm="1">
        <f t="array" ref="E10">_FV(A10,"Expense ratio",TRUE)</f>
        <v>8.0000000000000004E-4</v>
      </c>
      <c r="F10" s="2" cm="1">
        <f t="array" ref="F10">_FV(A10,"Open")</f>
        <v>83.92</v>
      </c>
      <c r="G10" s="2" cm="1">
        <f t="array" ref="G10">_FV(A10,"High")</f>
        <v>83.958299999999994</v>
      </c>
      <c r="H10" s="2" cm="1">
        <f t="array" ref="H10">_FV(A10,"Low")</f>
        <v>83.02</v>
      </c>
      <c r="I10" s="2" cm="1">
        <f t="array" ref="I10">_FV(A10,"Price")</f>
        <v>83.58</v>
      </c>
      <c r="J10" s="3" cm="1">
        <f t="array" ref="J10">_FV(A10,"Change (%)",TRUE)</f>
        <v>-1.3455999999999999E-2</v>
      </c>
      <c r="K10" s="2" cm="1">
        <f t="array" ref="K10">_FV(Table1[[#This Row],[Funds]],"52 week high",TRUE)</f>
        <v>86.4</v>
      </c>
      <c r="L10" s="2" cm="1">
        <f t="array" ref="L10">_FV(Table1[[#This Row],[Funds]],"52 week low",TRUE)</f>
        <v>53</v>
      </c>
      <c r="M10" s="3">
        <f t="shared" si="0"/>
        <v>3.2638888888888974E-2</v>
      </c>
    </row>
    <row r="11" spans="1:13" x14ac:dyDescent="0.25">
      <c r="A11" s="1" t="e" vm="10">
        <v>#VALUE!</v>
      </c>
      <c r="B11" s="1" t="str" cm="1">
        <f t="array" ref="B11">_FV(A11,"Ticker symbol",TRUE)</f>
        <v>XLK</v>
      </c>
      <c r="C11" s="1" t="s">
        <v>13</v>
      </c>
      <c r="D11" s="1" t="s">
        <v>17</v>
      </c>
      <c r="E11" s="3" cm="1">
        <f t="array" ref="E11">_FV(A11,"Expense ratio",TRUE)</f>
        <v>1.4000000000000002E-3</v>
      </c>
      <c r="F11" s="2" cm="1">
        <f t="array" ref="F11">_FV(A11,"Open")</f>
        <v>106.495</v>
      </c>
      <c r="G11" s="2" cm="1">
        <f t="array" ref="G11">_FV(A11,"High")</f>
        <v>106.79</v>
      </c>
      <c r="H11" s="2" cm="1">
        <f t="array" ref="H11">_FV(A11,"Low")</f>
        <v>105.4906</v>
      </c>
      <c r="I11" s="2" cm="1">
        <f t="array" ref="I11">_FV(A11,"Price")</f>
        <v>106.05</v>
      </c>
      <c r="J11" s="3" cm="1">
        <f t="array" ref="J11">_FV(A11,"Change (%)",TRUE)</f>
        <v>-1.4588E-2</v>
      </c>
      <c r="K11" s="2" cm="1">
        <f t="array" ref="K11">_FV(Table1[[#This Row],[Funds]],"52 week high",TRUE)</f>
        <v>109.72</v>
      </c>
      <c r="L11" s="2" cm="1">
        <f t="array" ref="L11">_FV(Table1[[#This Row],[Funds]],"52 week low",TRUE)</f>
        <v>68.099999999999994</v>
      </c>
      <c r="M11" s="3">
        <f t="shared" si="0"/>
        <v>3.3448778709442233E-2</v>
      </c>
    </row>
    <row r="12" spans="1:13" x14ac:dyDescent="0.25">
      <c r="A12" s="1" t="e" vm="11">
        <v>#VALUE!</v>
      </c>
      <c r="B12" s="1" t="str" cm="1">
        <f t="array" ref="B12">_FV(A12,"Ticker symbol",TRUE)</f>
        <v>VGT</v>
      </c>
      <c r="C12" s="1" t="s">
        <v>13</v>
      </c>
      <c r="D12" s="1" t="s">
        <v>17</v>
      </c>
      <c r="E12" s="3" cm="1">
        <f t="array" ref="E12">_FV(A12,"Expense ratio",TRUE)</f>
        <v>1E-3</v>
      </c>
      <c r="F12" s="2" cm="1">
        <f t="array" ref="F12">_FV(A12,"Open")</f>
        <v>283.22000000000003</v>
      </c>
      <c r="G12" s="2" cm="1">
        <f t="array" ref="G12">_FV(A12,"High")</f>
        <v>284.5</v>
      </c>
      <c r="H12" s="2" cm="1">
        <f t="array" ref="H12">_FV(A12,"Low")</f>
        <v>280.98</v>
      </c>
      <c r="I12" s="2" cm="1">
        <f t="array" ref="I12">_FV(A12,"Price")</f>
        <v>282.64</v>
      </c>
      <c r="J12" s="3" cm="1">
        <f t="array" ref="J12">_FV(A12,"Change (%)",TRUE)</f>
        <v>-1.4333E-2</v>
      </c>
      <c r="K12" s="2" cm="1">
        <f t="array" ref="K12">_FV(Table1[[#This Row],[Funds]],"52 week high",TRUE)</f>
        <v>292.44</v>
      </c>
      <c r="L12" s="2" cm="1">
        <f t="array" ref="L12">_FV(Table1[[#This Row],[Funds]],"52 week low",TRUE)</f>
        <v>179.45</v>
      </c>
      <c r="M12" s="3">
        <f t="shared" si="0"/>
        <v>3.3511147585829612E-2</v>
      </c>
    </row>
    <row r="13" spans="1:13" x14ac:dyDescent="0.25">
      <c r="A13" s="1" t="e" vm="12">
        <v>#VALUE!</v>
      </c>
      <c r="B13" s="1" t="str" cm="1">
        <f t="array" ref="B13">_FV(A13,"Ticker symbol",TRUE)</f>
        <v>XSD</v>
      </c>
      <c r="C13" s="1" t="s">
        <v>13</v>
      </c>
      <c r="D13" s="1" t="s">
        <v>16</v>
      </c>
      <c r="E13" s="3" cm="1">
        <f t="array" ref="E13">_FV(A13,"Expense ratio",TRUE)</f>
        <v>3.4999999999999996E-3</v>
      </c>
      <c r="F13" s="2" cm="1">
        <f t="array" ref="F13">_FV(A13,"Open")</f>
        <v>117</v>
      </c>
      <c r="G13" s="2" cm="1">
        <f t="array" ref="G13">_FV(A13,"High")</f>
        <v>117.182</v>
      </c>
      <c r="H13" s="2" cm="1">
        <f t="array" ref="H13">_FV(A13,"Low")</f>
        <v>116.125</v>
      </c>
      <c r="I13" s="2" cm="1">
        <f t="array" ref="I13">_FV(A13,"Price")</f>
        <v>116.81010000000001</v>
      </c>
      <c r="J13" s="3" cm="1">
        <f t="array" ref="J13">_FV(A13,"Change (%)",TRUE)</f>
        <v>-1.3512E-2</v>
      </c>
      <c r="K13" s="2" cm="1">
        <f t="array" ref="K13">_FV(Table1[[#This Row],[Funds]],"52 week high",TRUE)</f>
        <v>120.95</v>
      </c>
      <c r="L13" s="2" cm="1">
        <f t="array" ref="L13">_FV(Table1[[#This Row],[Funds]],"52 week low",TRUE)</f>
        <v>68.948099999999997</v>
      </c>
      <c r="M13" s="3">
        <f t="shared" si="0"/>
        <v>3.4228193468375336E-2</v>
      </c>
    </row>
    <row r="14" spans="1:13" x14ac:dyDescent="0.25">
      <c r="A14" s="1" t="e" vm="13">
        <v>#VALUE!</v>
      </c>
      <c r="B14" s="1" t="str" cm="1">
        <f t="array" ref="B14">_FV(A14,"Ticker symbol",TRUE)</f>
        <v>ARKG</v>
      </c>
      <c r="C14" s="1" t="s">
        <v>13</v>
      </c>
      <c r="D14" s="1" t="s">
        <v>14</v>
      </c>
      <c r="E14" s="3" cm="1">
        <f t="array" ref="E14">_FV(A14,"Expense ratio",TRUE)</f>
        <v>7.4999999999999997E-3</v>
      </c>
      <c r="F14" s="2" cm="1">
        <f t="array" ref="F14">_FV(A14,"Open")</f>
        <v>57.06</v>
      </c>
      <c r="G14" s="2" cm="1">
        <f t="array" ref="G14">_FV(A14,"High")</f>
        <v>57.155000000000001</v>
      </c>
      <c r="H14" s="2" cm="1">
        <f t="array" ref="H14">_FV(A14,"Low")</f>
        <v>55.72</v>
      </c>
      <c r="I14" s="2" cm="1">
        <f t="array" ref="I14">_FV(A14,"Price")</f>
        <v>56.094999999999999</v>
      </c>
      <c r="J14" s="3" cm="1">
        <f t="array" ref="J14">_FV(A14,"Change (%)",TRUE)</f>
        <v>-2.579E-2</v>
      </c>
      <c r="K14" s="2" cm="1">
        <f t="array" ref="K14">_FV(Table1[[#This Row],[Funds]],"52 week high",TRUE)</f>
        <v>58.47</v>
      </c>
      <c r="L14" s="2" cm="1">
        <f t="array" ref="L14">_FV(Table1[[#This Row],[Funds]],"52 week low",TRUE)</f>
        <v>24</v>
      </c>
      <c r="M14" s="3">
        <f t="shared" si="0"/>
        <v>4.0619120916709425E-2</v>
      </c>
    </row>
    <row r="15" spans="1:13" x14ac:dyDescent="0.25">
      <c r="A15" s="1" t="e" vm="14">
        <v>#VALUE!</v>
      </c>
      <c r="B15" s="1" t="str" cm="1">
        <f t="array" ref="B15">_FV(A15,"Ticker symbol",TRUE)</f>
        <v>VOO</v>
      </c>
      <c r="C15" s="1" t="s">
        <v>13</v>
      </c>
      <c r="D15" s="1" t="s">
        <v>18</v>
      </c>
      <c r="E15" s="3" cm="1">
        <f t="array" ref="E15">_FV(A15,"Expense ratio",TRUE)</f>
        <v>4.0000000000000002E-4</v>
      </c>
      <c r="F15" s="2" cm="1">
        <f t="array" ref="F15">_FV(A15,"Open")</f>
        <v>293.74</v>
      </c>
      <c r="G15" s="2" cm="1">
        <f t="array" ref="G15">_FV(A15,"High")</f>
        <v>294.61</v>
      </c>
      <c r="H15" s="2" cm="1">
        <f t="array" ref="H15">_FV(A15,"Low")</f>
        <v>293.14999999999998</v>
      </c>
      <c r="I15" s="2" cm="1">
        <f t="array" ref="I15">_FV(A15,"Price")</f>
        <v>293.62</v>
      </c>
      <c r="J15" s="3" cm="1">
        <f t="array" ref="J15">_FV(A15,"Change (%)",TRUE)</f>
        <v>-7.1349999999999998E-3</v>
      </c>
      <c r="K15" s="2" cm="1">
        <f t="array" ref="K15">_FV(Table1[[#This Row],[Funds]],"52 week high",TRUE)</f>
        <v>311.58999999999997</v>
      </c>
      <c r="L15" s="2" cm="1">
        <f t="array" ref="L15">_FV(Table1[[#This Row],[Funds]],"52 week low",TRUE)</f>
        <v>200.55</v>
      </c>
      <c r="M15" s="3">
        <f t="shared" si="0"/>
        <v>5.7671940691292958E-2</v>
      </c>
    </row>
    <row r="16" spans="1:13" x14ac:dyDescent="0.25">
      <c r="A16" s="1" t="e" vm="15">
        <v>#VALUE!</v>
      </c>
      <c r="B16" s="1" t="str" cm="1">
        <f t="array" ref="B16">_FV(A16,"Ticker symbol",TRUE)</f>
        <v>IVV</v>
      </c>
      <c r="C16" s="1" t="s">
        <v>13</v>
      </c>
      <c r="D16" s="1" t="s">
        <v>18</v>
      </c>
      <c r="E16" s="3" cm="1">
        <f t="array" ref="E16">_FV(A16,"Expense ratio",TRUE)</f>
        <v>4.0000000000000002E-4</v>
      </c>
      <c r="F16" s="2" cm="1">
        <f t="array" ref="F16">_FV(A16,"Open")</f>
        <v>320.91000000000003</v>
      </c>
      <c r="G16" s="2" cm="1">
        <f t="array" ref="G16">_FV(A16,"High")</f>
        <v>321.95999999999998</v>
      </c>
      <c r="H16" s="2" cm="1">
        <f t="array" ref="H16">_FV(A16,"Low")</f>
        <v>320.38</v>
      </c>
      <c r="I16" s="2" cm="1">
        <f t="array" ref="I16">_FV(A16,"Price")</f>
        <v>320.93</v>
      </c>
      <c r="J16" s="3" cm="1">
        <f t="array" ref="J16">_FV(A16,"Change (%)",TRUE)</f>
        <v>-7.1770000000000002E-3</v>
      </c>
      <c r="K16" s="2" cm="1">
        <f t="array" ref="K16">_FV(Table1[[#This Row],[Funds]],"52 week high",TRUE)</f>
        <v>340.63119999999998</v>
      </c>
      <c r="L16" s="2" cm="1">
        <f t="array" ref="L16">_FV(Table1[[#This Row],[Funds]],"52 week low",TRUE)</f>
        <v>220.2756</v>
      </c>
      <c r="M16" s="3">
        <f t="shared" si="0"/>
        <v>5.7837332575524418E-2</v>
      </c>
    </row>
    <row r="17" spans="1:13" x14ac:dyDescent="0.25">
      <c r="A17" s="1" t="e" vm="16">
        <v>#VALUE!</v>
      </c>
      <c r="B17" s="4" t="str" cm="1">
        <f t="array" ref="B17">_FV(A17,"Ticker symbol",TRUE)</f>
        <v>VTI</v>
      </c>
      <c r="C17" s="1" t="s">
        <v>13</v>
      </c>
      <c r="D17" s="1" t="s">
        <v>18</v>
      </c>
      <c r="E17" s="3" cm="1">
        <f t="array" ref="E17">_FV(A17,"Expense ratio",TRUE)</f>
        <v>4.0000000000000002E-4</v>
      </c>
      <c r="F17" s="2" cm="1">
        <f t="array" ref="F17">_FV(A17,"Open")</f>
        <v>162.1</v>
      </c>
      <c r="G17" s="2" cm="1">
        <f t="array" ref="G17">_FV(A17,"High")</f>
        <v>162.80000000000001</v>
      </c>
      <c r="H17" s="2" cm="1">
        <f t="array" ref="H17">_FV(A17,"Low")</f>
        <v>161.68</v>
      </c>
      <c r="I17" s="2" cm="1">
        <f t="array" ref="I17">_FV(A17,"Price")</f>
        <v>162.47999999999999</v>
      </c>
      <c r="J17" s="3" cm="1">
        <f t="array" ref="J17">_FV(A17,"Change (%)",TRUE)</f>
        <v>-4.4120000000000001E-3</v>
      </c>
      <c r="K17" s="2" cm="1">
        <f t="array" ref="K17">_FV(Table1[[#This Row],[Funds]],"52 week high",TRUE)</f>
        <v>172.55670000000001</v>
      </c>
      <c r="L17" s="2" cm="1">
        <f t="array" ref="L17">_FV(Table1[[#This Row],[Funds]],"52 week low",TRUE)</f>
        <v>109.49</v>
      </c>
      <c r="M17" s="3">
        <f t="shared" si="0"/>
        <v>5.839645751222651E-2</v>
      </c>
    </row>
    <row r="18" spans="1:13" x14ac:dyDescent="0.25">
      <c r="A18" s="1" t="e" vm="17">
        <v>#VALUE!</v>
      </c>
      <c r="B18" s="1" t="str" cm="1">
        <f t="array" ref="B18">_FV(A18,"Ticker symbol",TRUE)</f>
        <v>SKYY</v>
      </c>
      <c r="C18" s="1" t="s">
        <v>13</v>
      </c>
      <c r="D18" s="1" t="s">
        <v>19</v>
      </c>
      <c r="E18" s="3" cm="1">
        <f t="array" ref="E18">_FV(A18,"Expense ratio",TRUE)</f>
        <v>6.0000000000000001E-3</v>
      </c>
      <c r="F18" s="2" cm="1">
        <f t="array" ref="F18">_FV(A18,"Open")</f>
        <v>74.19</v>
      </c>
      <c r="G18" s="2" cm="1">
        <f t="array" ref="G18">_FV(A18,"High")</f>
        <v>74.359899999999996</v>
      </c>
      <c r="H18" s="2" cm="1">
        <f t="array" ref="H18">_FV(A18,"Low")</f>
        <v>73.31</v>
      </c>
      <c r="I18" s="2" cm="1">
        <f t="array" ref="I18">_FV(A18,"Price")</f>
        <v>74.040000000000006</v>
      </c>
      <c r="J18" s="3" cm="1">
        <f t="array" ref="J18">_FV(A18,"Change (%)",TRUE)</f>
        <v>-1.1482000000000001E-2</v>
      </c>
      <c r="K18" s="2" cm="1">
        <f t="array" ref="K18">_FV(Table1[[#This Row],[Funds]],"52 week high",TRUE)</f>
        <v>78.92</v>
      </c>
      <c r="L18" s="2" cm="1">
        <f t="array" ref="L18">_FV(Table1[[#This Row],[Funds]],"52 week low",TRUE)</f>
        <v>45</v>
      </c>
      <c r="M18" s="3">
        <f t="shared" si="0"/>
        <v>6.1834769386720674E-2</v>
      </c>
    </row>
    <row r="19" spans="1:13" x14ac:dyDescent="0.25">
      <c r="A19" s="1" t="e" vm="18">
        <v>#VALUE!</v>
      </c>
      <c r="B19" s="1" t="str" cm="1">
        <f t="array" ref="B19">_FV(A19,"Ticker symbol",TRUE)</f>
        <v>CLOU</v>
      </c>
      <c r="C19" s="1" t="s">
        <v>13</v>
      </c>
      <c r="D19" s="1" t="s">
        <v>19</v>
      </c>
      <c r="E19" s="3" cm="1">
        <f t="array" ref="E19">_FV(A19,"Expense ratio",TRUE)</f>
        <v>6.8000000000000005E-3</v>
      </c>
      <c r="F19" s="2" cm="1">
        <f t="array" ref="F19">_FV(A19,"Open")</f>
        <v>21.69</v>
      </c>
      <c r="G19" s="2" cm="1">
        <f t="array" ref="G19">_FV(A19,"High")</f>
        <v>21.7</v>
      </c>
      <c r="H19" s="2" cm="1">
        <f t="array" ref="H19">_FV(A19,"Low")</f>
        <v>21.25</v>
      </c>
      <c r="I19" s="2" cm="1">
        <f t="array" ref="I19">_FV(A19,"Price")</f>
        <v>21.63</v>
      </c>
      <c r="J19" s="3" cm="1">
        <f t="array" ref="J19">_FV(A19,"Change (%)",TRUE)</f>
        <v>-1.3680000000000001E-2</v>
      </c>
      <c r="K19" s="2" cm="1">
        <f t="array" ref="K19">_FV(Table1[[#This Row],[Funds]],"52 week high",TRUE)</f>
        <v>23.19</v>
      </c>
      <c r="L19" s="2" cm="1">
        <f t="array" ref="L19">_FV(Table1[[#This Row],[Funds]],"52 week low",TRUE)</f>
        <v>12.36</v>
      </c>
      <c r="M19" s="3">
        <f t="shared" si="0"/>
        <v>6.7270375161707724E-2</v>
      </c>
    </row>
    <row r="20" spans="1:13" x14ac:dyDescent="0.25">
      <c r="A20" s="1" t="e" vm="19">
        <v>#VALUE!</v>
      </c>
      <c r="B20" s="1" t="str" cm="1">
        <f t="array" ref="B20">_FV(A20,"Ticker symbol",TRUE)</f>
        <v>ARKW</v>
      </c>
      <c r="C20" s="1" t="s">
        <v>13</v>
      </c>
      <c r="D20" s="1" t="s">
        <v>17</v>
      </c>
      <c r="E20" s="3" cm="1">
        <f t="array" ref="E20">_FV(A20,"Expense ratio",TRUE)</f>
        <v>7.4999999999999997E-3</v>
      </c>
      <c r="F20" s="2" cm="1">
        <f t="array" ref="F20">_FV(A20,"Open")</f>
        <v>93</v>
      </c>
      <c r="G20" s="2" cm="1">
        <f t="array" ref="G20">_FV(A20,"High")</f>
        <v>94.349900000000005</v>
      </c>
      <c r="H20" s="2" cm="1">
        <f t="array" ref="H20">_FV(A20,"Low")</f>
        <v>92.34</v>
      </c>
      <c r="I20" s="2" cm="1">
        <f t="array" ref="I20">_FV(A20,"Price")</f>
        <v>93.996200000000002</v>
      </c>
      <c r="J20" s="3" cm="1">
        <f t="array" ref="J20">_FV(A20,"Change (%)",TRUE)</f>
        <v>-6.803E-3</v>
      </c>
      <c r="K20" s="2" cm="1">
        <f t="array" ref="K20">_FV(Table1[[#This Row],[Funds]],"52 week high",TRUE)</f>
        <v>100.91</v>
      </c>
      <c r="L20" s="2" cm="1">
        <f t="array" ref="L20">_FV(Table1[[#This Row],[Funds]],"52 week low",TRUE)</f>
        <v>40.494999999999997</v>
      </c>
      <c r="M20" s="3">
        <f t="shared" si="0"/>
        <v>6.8514517887226192E-2</v>
      </c>
    </row>
    <row r="21" spans="1:13" x14ac:dyDescent="0.25">
      <c r="A21" s="1" t="e" vm="20">
        <v>#VALUE!</v>
      </c>
      <c r="B21" s="1" t="str" cm="1">
        <f t="array" ref="B21">_FV(A21,"Ticker symbol",TRUE)</f>
        <v>WCLD</v>
      </c>
      <c r="C21" s="1" t="s">
        <v>13</v>
      </c>
      <c r="D21" s="1" t="s">
        <v>19</v>
      </c>
      <c r="E21" s="1" t="e" cm="1" vm="21">
        <f t="array" ref="E21">_FV(A21,"Expense ratio",TRUE)</f>
        <v>#VALUE!</v>
      </c>
      <c r="F21" s="2" cm="1">
        <f t="array" ref="F21">_FV(A21,"Open")</f>
        <v>38.9</v>
      </c>
      <c r="G21" s="2" cm="1">
        <f t="array" ref="G21">_FV(A21,"High")</f>
        <v>38.99</v>
      </c>
      <c r="H21" s="2" cm="1">
        <f t="array" ref="H21">_FV(A21,"Low")</f>
        <v>37.93</v>
      </c>
      <c r="I21" s="2" cm="1">
        <f t="array" ref="I21">_FV(A21,"Price")</f>
        <v>38.74</v>
      </c>
      <c r="J21" s="3" cm="1">
        <f t="array" ref="J21">_FV(A21,"Change (%)",TRUE)</f>
        <v>-1.3747000000000001E-2</v>
      </c>
      <c r="K21" s="2" cm="1">
        <f t="array" ref="K21">_FV(Table1[[#This Row],[Funds]],"52 week high",TRUE)</f>
        <v>42.77</v>
      </c>
      <c r="L21" s="2" cm="1">
        <f t="array" ref="L21">_FV(Table1[[#This Row],[Funds]],"52 week low",TRUE)</f>
        <v>18.989999999999998</v>
      </c>
      <c r="M21" s="3">
        <f t="shared" si="0"/>
        <v>9.4224924012158068E-2</v>
      </c>
    </row>
    <row r="22" spans="1:13" x14ac:dyDescent="0.25">
      <c r="A22" s="1" t="e" vm="22">
        <v>#VALUE!</v>
      </c>
      <c r="B22" s="4" t="str" cm="1">
        <f t="array" ref="B22">_FV(A22,"Ticker symbol",TRUE)</f>
        <v>SCHD</v>
      </c>
      <c r="C22" s="1" t="s">
        <v>13</v>
      </c>
      <c r="D22" s="1" t="s">
        <v>20</v>
      </c>
      <c r="E22" s="3" cm="1">
        <f t="array" ref="E22">_FV(A22,"Expense ratio",TRUE)</f>
        <v>7.000000000000001E-4</v>
      </c>
      <c r="F22" s="2" cm="1">
        <f t="array" ref="F22">_FV(A22,"Open")</f>
        <v>53.13</v>
      </c>
      <c r="G22" s="2" cm="1">
        <f t="array" ref="G22">_FV(A22,"High")</f>
        <v>53.71</v>
      </c>
      <c r="H22" s="2" cm="1">
        <f t="array" ref="H22">_FV(A22,"Low")</f>
        <v>52.9</v>
      </c>
      <c r="I22" s="2" cm="1">
        <f t="array" ref="I22">_FV(A22,"Price")</f>
        <v>53.43</v>
      </c>
      <c r="J22" s="3" cm="1">
        <f t="array" ref="J22">_FV(A22,"Change (%)",TRUE)</f>
        <v>1.8749999999999999E-3</v>
      </c>
      <c r="K22" s="2" cm="1">
        <f t="array" ref="K22">_FV(Table1[[#This Row],[Funds]],"52 week high",TRUE)</f>
        <v>59.56</v>
      </c>
      <c r="L22" s="2" cm="1">
        <f t="array" ref="L22">_FV(Table1[[#This Row],[Funds]],"52 week low",TRUE)</f>
        <v>38.825000000000003</v>
      </c>
      <c r="M22" s="3">
        <f t="shared" si="0"/>
        <v>0.10292142377434524</v>
      </c>
    </row>
    <row r="23" spans="1:13" x14ac:dyDescent="0.25">
      <c r="A23" s="1" t="e" vm="23">
        <v>#VALUE!</v>
      </c>
      <c r="B23" s="4" t="str" cm="1">
        <f t="array" ref="B23">_FV(A23,"Ticker symbol",TRUE)</f>
        <v>VYM</v>
      </c>
      <c r="C23" s="1" t="s">
        <v>13</v>
      </c>
      <c r="D23" s="1" t="s">
        <v>20</v>
      </c>
      <c r="E23" s="3" cm="1">
        <f t="array" ref="E23">_FV(A23,"Expense ratio",TRUE)</f>
        <v>8.0000000000000004E-4</v>
      </c>
      <c r="F23" s="2" cm="1">
        <f t="array" ref="F23">_FV(A23,"Open")</f>
        <v>80.95</v>
      </c>
      <c r="G23" s="2" cm="1">
        <f t="array" ref="G23">_FV(A23,"High")</f>
        <v>81.650000000000006</v>
      </c>
      <c r="H23" s="2" cm="1">
        <f t="array" ref="H23">_FV(A23,"Low")</f>
        <v>80.709999999999994</v>
      </c>
      <c r="I23" s="2" cm="1">
        <f t="array" ref="I23">_FV(A23,"Price")</f>
        <v>81.400000000000006</v>
      </c>
      <c r="J23" s="3" cm="1">
        <f t="array" ref="J23">_FV(A23,"Change (%)",TRUE)</f>
        <v>1.6000000000000001E-3</v>
      </c>
      <c r="K23" s="2" cm="1">
        <f t="array" ref="K23">_FV(Table1[[#This Row],[Funds]],"52 week high",TRUE)</f>
        <v>94.86</v>
      </c>
      <c r="L23" s="2" cm="1">
        <f t="array" ref="L23">_FV(Table1[[#This Row],[Funds]],"52 week low",TRUE)</f>
        <v>60.07</v>
      </c>
      <c r="M23" s="3">
        <f t="shared" si="0"/>
        <v>0.14189331646637143</v>
      </c>
    </row>
    <row r="24" spans="1:13" x14ac:dyDescent="0.25">
      <c r="A24" s="1" t="e" vm="24">
        <v>#VALUE!</v>
      </c>
      <c r="B24" s="1" t="str" cm="1">
        <f t="array" ref="B24">_FV(A24,"Ticker symbol",TRUE)</f>
        <v>PALL</v>
      </c>
      <c r="C24" s="1" t="s">
        <v>13</v>
      </c>
      <c r="D24" s="1" t="s">
        <v>15</v>
      </c>
      <c r="E24" s="3" cm="1">
        <f t="array" ref="E24">_FV(A24,"Expense ratio",TRUE)</f>
        <v>6.0000000000000001E-3</v>
      </c>
      <c r="F24" s="2" cm="1">
        <f t="array" ref="F24">_FV(A24,"Open")</f>
        <v>187.3</v>
      </c>
      <c r="G24" s="2" cm="1">
        <f t="array" ref="G24">_FV(A24,"High")</f>
        <v>191.898</v>
      </c>
      <c r="H24" s="2" cm="1">
        <f t="array" ref="H24">_FV(A24,"Low")</f>
        <v>186.5</v>
      </c>
      <c r="I24" s="2" cm="1">
        <f t="array" ref="I24">_FV(A24,"Price")</f>
        <v>186.94</v>
      </c>
      <c r="J24" s="3" cm="1">
        <f t="array" ref="J24">_FV(A24,"Change (%)",TRUE)</f>
        <v>-3.2089999999999999E-4</v>
      </c>
      <c r="K24" s="2" cm="1">
        <f t="array" ref="K24">_FV(Table1[[#This Row],[Funds]],"52 week high",TRUE)</f>
        <v>273.16379999999998</v>
      </c>
      <c r="L24" s="2" cm="1">
        <f t="array" ref="L24">_FV(Table1[[#This Row],[Funds]],"52 week low",TRUE)</f>
        <v>130.04</v>
      </c>
      <c r="M24" s="3">
        <f t="shared" si="0"/>
        <v>0.31564870601448652</v>
      </c>
    </row>
  </sheetData>
  <pageMargins left="0.7" right="0.7" top="0.75" bottom="0.75" header="0.3" footer="0.3"/>
  <pageSetup orientation="portrait" horizontalDpi="300" verticalDpi="300" r:id="rId1"/>
  <headerFooter>
    <oddFooter>&amp;R&amp;1#&amp;"Calibri"&amp;22&amp;KFF8939RESTRICTED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0D47B-739C-4A46-AE44-24FC67F0C8A6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300" verticalDpi="300" r:id="rId1"/>
  <headerFooter>
    <oddFooter>&amp;R&amp;1#&amp;"Calibri"&amp;22&amp;KFF8939RESTRICTED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13A75-7FB1-4B44-A9EF-B1F8874E7B1E}">
  <dimension ref="A1:M24"/>
  <sheetViews>
    <sheetView workbookViewId="0">
      <selection activeCell="I5" sqref="I5"/>
    </sheetView>
  </sheetViews>
  <sheetFormatPr defaultRowHeight="15" x14ac:dyDescent="0.25"/>
  <cols>
    <col min="1" max="1" width="16.7109375" style="1" customWidth="1"/>
    <col min="2" max="2" width="19" style="1" customWidth="1"/>
    <col min="3" max="3" width="61.5703125" style="1" customWidth="1"/>
    <col min="4" max="4" width="13.85546875" style="3" customWidth="1"/>
    <col min="5" max="5" width="18.5703125" style="1" customWidth="1"/>
    <col min="6" max="6" width="19.85546875" style="1" customWidth="1"/>
    <col min="7" max="9" width="9.140625" style="1"/>
    <col min="10" max="10" width="17.140625" style="1" bestFit="1" customWidth="1"/>
    <col min="11" max="11" width="7.7109375" style="1" bestFit="1" customWidth="1"/>
    <col min="12" max="12" width="14.28515625" style="1" bestFit="1" customWidth="1"/>
    <col min="13" max="13" width="10.7109375" style="1" bestFit="1" customWidth="1"/>
    <col min="14" max="14" width="67.42578125" style="1" bestFit="1" customWidth="1"/>
    <col min="15" max="16384" width="9.140625" style="1"/>
  </cols>
  <sheetData>
    <row r="1" spans="1:13" x14ac:dyDescent="0.25">
      <c r="A1" s="10" t="s">
        <v>2</v>
      </c>
      <c r="B1" s="10" t="s">
        <v>21</v>
      </c>
      <c r="C1" s="10" t="s">
        <v>22</v>
      </c>
      <c r="D1" s="11" t="s">
        <v>23</v>
      </c>
      <c r="E1" s="10" t="s">
        <v>24</v>
      </c>
      <c r="F1" s="10" t="s">
        <v>25</v>
      </c>
    </row>
    <row r="2" spans="1:13" x14ac:dyDescent="0.25">
      <c r="A2" s="1" t="s">
        <v>13</v>
      </c>
      <c r="B2" s="1" t="s">
        <v>18</v>
      </c>
      <c r="C2" s="1" t="s">
        <v>26</v>
      </c>
      <c r="D2" s="3">
        <v>0.1</v>
      </c>
      <c r="E2" s="2">
        <f>D2*1000</f>
        <v>100</v>
      </c>
      <c r="F2" s="2">
        <f>E2*12</f>
        <v>1200</v>
      </c>
    </row>
    <row r="3" spans="1:13" x14ac:dyDescent="0.25">
      <c r="A3" s="1" t="s">
        <v>13</v>
      </c>
      <c r="B3" s="1" t="s">
        <v>27</v>
      </c>
      <c r="C3" s="1" t="s">
        <v>28</v>
      </c>
      <c r="D3" s="3">
        <v>0.1</v>
      </c>
      <c r="E3" s="2">
        <f>D3*1000</f>
        <v>100</v>
      </c>
      <c r="F3" s="2">
        <f>E3*12</f>
        <v>1200</v>
      </c>
    </row>
    <row r="4" spans="1:13" x14ac:dyDescent="0.25">
      <c r="A4" s="1" t="s">
        <v>13</v>
      </c>
      <c r="B4" s="1" t="s">
        <v>17</v>
      </c>
      <c r="C4" s="1" t="s">
        <v>29</v>
      </c>
      <c r="D4" s="3">
        <v>0.2</v>
      </c>
      <c r="E4" s="2">
        <f t="shared" ref="E4:E11" si="0">D4*1000</f>
        <v>200</v>
      </c>
      <c r="F4" s="2">
        <f t="shared" ref="F4:F11" si="1">E4*12</f>
        <v>2400</v>
      </c>
      <c r="K4" s="5"/>
      <c r="L4" s="6"/>
      <c r="M4" s="6"/>
    </row>
    <row r="5" spans="1:13" x14ac:dyDescent="0.25">
      <c r="A5" s="1" t="s">
        <v>13</v>
      </c>
      <c r="B5" s="1" t="s">
        <v>30</v>
      </c>
      <c r="C5" s="1" t="s">
        <v>31</v>
      </c>
      <c r="D5" s="3">
        <v>0.11</v>
      </c>
      <c r="E5" s="2">
        <f t="shared" si="0"/>
        <v>110</v>
      </c>
      <c r="F5" s="2">
        <f t="shared" si="1"/>
        <v>1320</v>
      </c>
      <c r="K5" s="5"/>
      <c r="L5" s="6"/>
      <c r="M5" s="6"/>
    </row>
    <row r="6" spans="1:13" x14ac:dyDescent="0.25">
      <c r="A6" s="1" t="s">
        <v>13</v>
      </c>
      <c r="B6" s="1" t="s">
        <v>32</v>
      </c>
      <c r="C6" s="1" t="s">
        <v>33</v>
      </c>
      <c r="D6" s="3">
        <v>8.4000000000000005E-2</v>
      </c>
      <c r="E6" s="2">
        <f t="shared" si="0"/>
        <v>84</v>
      </c>
      <c r="F6" s="2">
        <f t="shared" si="1"/>
        <v>1008</v>
      </c>
      <c r="K6" s="5"/>
      <c r="L6" s="6"/>
      <c r="M6" s="6"/>
    </row>
    <row r="7" spans="1:13" x14ac:dyDescent="0.25">
      <c r="A7" s="1" t="s">
        <v>13</v>
      </c>
      <c r="B7" s="1" t="s">
        <v>34</v>
      </c>
      <c r="C7" s="1" t="s">
        <v>35</v>
      </c>
      <c r="D7" s="3">
        <v>3.5999999999999997E-2</v>
      </c>
      <c r="E7" s="2">
        <f t="shared" si="0"/>
        <v>36</v>
      </c>
      <c r="F7" s="2">
        <f t="shared" si="1"/>
        <v>432</v>
      </c>
      <c r="K7" s="5"/>
      <c r="L7" s="6"/>
      <c r="M7" s="6"/>
    </row>
    <row r="8" spans="1:13" x14ac:dyDescent="0.25">
      <c r="A8" s="1" t="s">
        <v>13</v>
      </c>
      <c r="B8" s="1" t="s">
        <v>36</v>
      </c>
      <c r="C8" s="1" t="s">
        <v>37</v>
      </c>
      <c r="D8" s="3">
        <v>0.11</v>
      </c>
      <c r="E8" s="2">
        <f t="shared" si="0"/>
        <v>110</v>
      </c>
      <c r="F8" s="2">
        <f t="shared" si="1"/>
        <v>1320</v>
      </c>
      <c r="K8" s="5"/>
      <c r="L8" s="6"/>
      <c r="M8" s="6"/>
    </row>
    <row r="9" spans="1:13" x14ac:dyDescent="0.25">
      <c r="A9" s="1" t="s">
        <v>13</v>
      </c>
      <c r="B9" s="1" t="s">
        <v>38</v>
      </c>
      <c r="C9" s="1" t="s">
        <v>39</v>
      </c>
      <c r="D9" s="3">
        <v>0.11</v>
      </c>
      <c r="E9" s="2">
        <f t="shared" si="0"/>
        <v>110</v>
      </c>
      <c r="F9" s="2">
        <f t="shared" si="1"/>
        <v>1320</v>
      </c>
      <c r="K9" s="5"/>
      <c r="L9" s="6"/>
      <c r="M9" s="6"/>
    </row>
    <row r="10" spans="1:13" x14ac:dyDescent="0.25">
      <c r="A10" s="1" t="s">
        <v>13</v>
      </c>
      <c r="B10" s="1" t="s">
        <v>40</v>
      </c>
      <c r="C10" s="1" t="s">
        <v>41</v>
      </c>
      <c r="D10" s="3">
        <v>0.1</v>
      </c>
      <c r="E10" s="2">
        <f t="shared" si="0"/>
        <v>100</v>
      </c>
      <c r="F10" s="2">
        <f t="shared" si="1"/>
        <v>1200</v>
      </c>
      <c r="K10" s="5"/>
      <c r="L10" s="6"/>
      <c r="M10" s="6"/>
    </row>
    <row r="11" spans="1:13" x14ac:dyDescent="0.25">
      <c r="A11" s="1" t="s">
        <v>13</v>
      </c>
      <c r="B11" s="1" t="s">
        <v>42</v>
      </c>
      <c r="C11" s="1" t="s">
        <v>43</v>
      </c>
      <c r="D11" s="3">
        <v>0.05</v>
      </c>
      <c r="E11" s="2">
        <f t="shared" si="0"/>
        <v>50</v>
      </c>
      <c r="F11" s="2">
        <f t="shared" si="1"/>
        <v>600</v>
      </c>
      <c r="K11" s="5"/>
      <c r="L11" s="6"/>
      <c r="M11" s="6"/>
    </row>
    <row r="12" spans="1:13" x14ac:dyDescent="0.25">
      <c r="A12" s="7" t="s">
        <v>44</v>
      </c>
      <c r="B12" s="7"/>
      <c r="C12" s="7"/>
      <c r="D12" s="8">
        <f>SUM(D2:D11)</f>
        <v>1</v>
      </c>
      <c r="E12" s="9">
        <f>SUM(E2:E11)</f>
        <v>1000</v>
      </c>
      <c r="F12" s="9">
        <f>SUM(F2:F11)</f>
        <v>12000</v>
      </c>
      <c r="K12" s="5"/>
      <c r="L12" s="6"/>
      <c r="M12" s="6"/>
    </row>
    <row r="16" spans="1:13" x14ac:dyDescent="0.25">
      <c r="A16" s="10" t="s">
        <v>2</v>
      </c>
      <c r="B16" s="10" t="s">
        <v>21</v>
      </c>
      <c r="C16" s="10" t="s">
        <v>22</v>
      </c>
      <c r="D16" s="11" t="s">
        <v>23</v>
      </c>
      <c r="E16" s="10" t="s">
        <v>24</v>
      </c>
      <c r="F16" s="10" t="s">
        <v>25</v>
      </c>
    </row>
    <row r="17" spans="1:6" x14ac:dyDescent="0.25">
      <c r="A17" s="1" t="s">
        <v>13</v>
      </c>
      <c r="B17" s="1" t="s">
        <v>18</v>
      </c>
      <c r="C17" s="1" t="s">
        <v>45</v>
      </c>
      <c r="D17" s="3">
        <v>0.16</v>
      </c>
      <c r="E17" s="2">
        <f>D17*500</f>
        <v>80</v>
      </c>
      <c r="F17" s="2">
        <f>E17*12</f>
        <v>960</v>
      </c>
    </row>
    <row r="18" spans="1:6" x14ac:dyDescent="0.25">
      <c r="A18" s="1" t="s">
        <v>13</v>
      </c>
      <c r="B18" s="1" t="s">
        <v>27</v>
      </c>
      <c r="C18" s="1" t="s">
        <v>46</v>
      </c>
      <c r="D18" s="3">
        <v>0.16</v>
      </c>
      <c r="E18" s="2">
        <f t="shared" ref="E18:E23" si="2">D18*500</f>
        <v>80</v>
      </c>
      <c r="F18" s="2">
        <f>E18*12</f>
        <v>960</v>
      </c>
    </row>
    <row r="19" spans="1:6" x14ac:dyDescent="0.25">
      <c r="A19" s="1" t="s">
        <v>13</v>
      </c>
      <c r="B19" s="1" t="s">
        <v>17</v>
      </c>
      <c r="C19" s="1" t="s">
        <v>47</v>
      </c>
      <c r="D19" s="3">
        <v>0.25</v>
      </c>
      <c r="E19" s="2">
        <f t="shared" si="2"/>
        <v>125</v>
      </c>
      <c r="F19" s="2">
        <f t="shared" ref="F19:F23" si="3">E19*12</f>
        <v>1500</v>
      </c>
    </row>
    <row r="20" spans="1:6" x14ac:dyDescent="0.25">
      <c r="A20" s="1" t="s">
        <v>13</v>
      </c>
      <c r="B20" s="1" t="s">
        <v>30</v>
      </c>
      <c r="C20" s="1" t="s">
        <v>48</v>
      </c>
      <c r="D20" s="3">
        <v>0.11</v>
      </c>
      <c r="E20" s="2">
        <f t="shared" si="2"/>
        <v>55</v>
      </c>
      <c r="F20" s="2">
        <f t="shared" si="3"/>
        <v>660</v>
      </c>
    </row>
    <row r="21" spans="1:6" x14ac:dyDescent="0.25">
      <c r="A21" s="1" t="s">
        <v>13</v>
      </c>
      <c r="B21" s="1" t="s">
        <v>32</v>
      </c>
      <c r="C21" s="1" t="s">
        <v>49</v>
      </c>
      <c r="D21" s="3">
        <v>8.4000000000000005E-2</v>
      </c>
      <c r="E21" s="2">
        <f t="shared" si="2"/>
        <v>42</v>
      </c>
      <c r="F21" s="2">
        <f t="shared" si="3"/>
        <v>504</v>
      </c>
    </row>
    <row r="22" spans="1:6" x14ac:dyDescent="0.25">
      <c r="A22" s="1" t="s">
        <v>13</v>
      </c>
      <c r="B22" s="1" t="s">
        <v>50</v>
      </c>
      <c r="C22" s="1" t="s">
        <v>51</v>
      </c>
      <c r="D22" s="3">
        <v>3.5999999999999997E-2</v>
      </c>
      <c r="E22" s="2">
        <f t="shared" si="2"/>
        <v>18</v>
      </c>
      <c r="F22" s="2">
        <f t="shared" si="3"/>
        <v>216</v>
      </c>
    </row>
    <row r="23" spans="1:6" x14ac:dyDescent="0.25">
      <c r="A23" s="1" t="s">
        <v>13</v>
      </c>
      <c r="B23" s="1" t="s">
        <v>52</v>
      </c>
      <c r="C23" s="1" t="s">
        <v>53</v>
      </c>
      <c r="D23" s="3">
        <v>0.2</v>
      </c>
      <c r="E23" s="2">
        <f t="shared" si="2"/>
        <v>100</v>
      </c>
      <c r="F23" s="2">
        <f t="shared" si="3"/>
        <v>1200</v>
      </c>
    </row>
    <row r="24" spans="1:6" x14ac:dyDescent="0.25">
      <c r="A24" s="7" t="s">
        <v>44</v>
      </c>
      <c r="B24" s="7"/>
      <c r="C24" s="7"/>
      <c r="D24" s="8">
        <f>SUM(D17:D23)</f>
        <v>1</v>
      </c>
      <c r="E24" s="9">
        <f>SUM(E17:E23)</f>
        <v>500</v>
      </c>
      <c r="F24" s="9">
        <f>SUM(F17:F23)</f>
        <v>6000</v>
      </c>
    </row>
  </sheetData>
  <pageMargins left="0.7" right="0.7" top="0.75" bottom="0.75" header="0.3" footer="0.3"/>
  <pageSetup orientation="portrait" horizontalDpi="300" verticalDpi="300" r:id="rId1"/>
  <headerFooter>
    <oddFooter>&amp;R&amp;1#&amp;"Calibri"&amp;22&amp;KFF8939RESTRICTED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5AC4467A64E54FAB628610D0FE135F" ma:contentTypeVersion="13" ma:contentTypeDescription="Create a new document." ma:contentTypeScope="" ma:versionID="79e84842eaddaeb917644b39e1597e3c">
  <xsd:schema xmlns:xsd="http://www.w3.org/2001/XMLSchema" xmlns:xs="http://www.w3.org/2001/XMLSchema" xmlns:p="http://schemas.microsoft.com/office/2006/metadata/properties" xmlns:ns3="e8f9595b-0d5a-46b2-8488-c972c1ea4246" xmlns:ns4="6bcbbac3-d60f-4c54-b2b4-d245c065548d" targetNamespace="http://schemas.microsoft.com/office/2006/metadata/properties" ma:root="true" ma:fieldsID="bb8f6ae9099bbec0b468ebfdbf5b501b" ns3:_="" ns4:_="">
    <xsd:import namespace="e8f9595b-0d5a-46b2-8488-c972c1ea4246"/>
    <xsd:import namespace="6bcbbac3-d60f-4c54-b2b4-d245c06554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f9595b-0d5a-46b2-8488-c972c1ea424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cbbac3-d60f-4c54-b2b4-d245c06554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321DBA-FDAB-45E8-A045-E3E44A7AE2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f9595b-0d5a-46b2-8488-c972c1ea4246"/>
    <ds:schemaRef ds:uri="6bcbbac3-d60f-4c54-b2b4-d245c06554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B5870C-189D-475E-8E58-449C30115A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1ADED5-CC5A-4072-B36A-6DA217C5A368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8f9595b-0d5a-46b2-8488-c972c1ea4246"/>
    <ds:schemaRef ds:uri="6bcbbac3-d60f-4c54-b2b4-d245c065548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Fund List</vt:lpstr>
      <vt:lpstr>Stock List</vt:lpstr>
      <vt:lpstr>Strategy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Sivacharan Chandrasekar</dc:creator>
  <cp:keywords/>
  <dc:description/>
  <cp:lastModifiedBy>CHANDRASEKAR, SIVACHARAN [AG-Contractor/1000]</cp:lastModifiedBy>
  <cp:revision/>
  <dcterms:created xsi:type="dcterms:W3CDTF">2020-07-16T17:36:03Z</dcterms:created>
  <dcterms:modified xsi:type="dcterms:W3CDTF">2020-07-16T23:09:00Z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iteId">
    <vt:lpwstr>fcb2b37b-5da0-466b-9b83-0014b67a7c78</vt:lpwstr>
  </property>
  <property fmtid="{D5CDD505-2E9C-101B-9397-08002B2CF9AE}" pid="4" name="MSIP_Label_2c76c141-ac86-40e5-abf2-c6f60e474cee_Owner">
    <vt:lpwstr>sivacharan.chandrasekar.ext@bayer.com</vt:lpwstr>
  </property>
  <property fmtid="{D5CDD505-2E9C-101B-9397-08002B2CF9AE}" pid="5" name="MSIP_Label_2c76c141-ac86-40e5-abf2-c6f60e474cee_SetDate">
    <vt:lpwstr>2020-07-16T23:08:11.2317702Z</vt:lpwstr>
  </property>
  <property fmtid="{D5CDD505-2E9C-101B-9397-08002B2CF9AE}" pid="6" name="MSIP_Label_2c76c141-ac86-40e5-abf2-c6f60e474cee_Name">
    <vt:lpwstr>RESTRICTED</vt:lpwstr>
  </property>
  <property fmtid="{D5CDD505-2E9C-101B-9397-08002B2CF9AE}" pid="7" name="MSIP_Label_2c76c141-ac86-40e5-abf2-c6f60e474cee_Application">
    <vt:lpwstr>Microsoft Azure Information Protection</vt:lpwstr>
  </property>
  <property fmtid="{D5CDD505-2E9C-101B-9397-08002B2CF9AE}" pid="8" name="MSIP_Label_2c76c141-ac86-40e5-abf2-c6f60e474cee_Extended_MSFT_Method">
    <vt:lpwstr>Automatic</vt:lpwstr>
  </property>
  <property fmtid="{D5CDD505-2E9C-101B-9397-08002B2CF9AE}" pid="9" name="Sensitivity">
    <vt:lpwstr>RESTRICTED</vt:lpwstr>
  </property>
  <property fmtid="{D5CDD505-2E9C-101B-9397-08002B2CF9AE}" pid="10" name="ContentTypeId">
    <vt:lpwstr>0x010100D95AC4467A64E54FAB628610D0FE135F</vt:lpwstr>
  </property>
</Properties>
</file>