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01"/>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Desktop/"/>
    </mc:Choice>
  </mc:AlternateContent>
  <xr:revisionPtr revIDLastSave="338" documentId="8_{CFA97495-CC0A-4008-AAD7-28837E8129FC}" xr6:coauthVersionLast="45" xr6:coauthVersionMax="45" xr10:uidLastSave="{3AF927D7-EC3A-486D-A6DC-BA264DC2DE6B}"/>
  <bookViews>
    <workbookView xWindow="-120" yWindow="-120" windowWidth="29040" windowHeight="15840" activeTab="7" xr2:uid="{00000000-000D-0000-FFFF-FFFF00000000}"/>
  </bookViews>
  <sheets>
    <sheet name="Stock Watch List" sheetId="1" r:id="rId1"/>
    <sheet name="Stock Purchase History" sheetId="3" r:id="rId2"/>
    <sheet name="Company Information" sheetId="5" r:id="rId3"/>
    <sheet name="Index Funds by Category" sheetId="4" r:id="rId4"/>
    <sheet name="Portfolio" sheetId="8" r:id="rId5"/>
    <sheet name="Portfolio Strategy" sheetId="2" r:id="rId6"/>
    <sheet name="VWUSX High Return Mimic" sheetId="7" r:id="rId7"/>
    <sheet name="All Weather Portfolio" sheetId="9" r:id="rId8"/>
    <sheet name="Blog" sheetId="6" r:id="rId9"/>
  </sheets>
  <definedNames>
    <definedName name="_xlnm._FilterDatabase" localSheetId="2" hidden="1">'Company Information'!$A$1:$D$51</definedName>
    <definedName name="_xlnm._FilterDatabase" localSheetId="3" hidden="1">'Index Funds by Category'!$A$1:$AC$81</definedName>
    <definedName name="_xlnm._FilterDatabase" localSheetId="4" hidden="1">Portfolio!$A$5:$M$1003</definedName>
    <definedName name="_xlnm._FilterDatabase" localSheetId="6" hidden="1">'VWUSX High Return Mimic'!$A$5:$M$1003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3" i="2" l="1"/>
  <c r="L24" i="2"/>
  <c r="I10" i="9"/>
  <c r="H10" i="9" s="1"/>
  <c r="J10" i="9"/>
  <c r="K10" i="9"/>
  <c r="L10" i="9"/>
  <c r="I11" i="9"/>
  <c r="H11" i="9" s="1"/>
  <c r="J11" i="9"/>
  <c r="K11" i="9"/>
  <c r="L11" i="9"/>
  <c r="C10" i="9"/>
  <c r="C11" i="9"/>
  <c r="J22" i="2"/>
  <c r="J23" i="2"/>
  <c r="J24" i="2"/>
  <c r="J25" i="2"/>
  <c r="J26" i="2"/>
  <c r="B56" i="1" l="1" a="1"/>
  <c r="B56" i="1" s="1"/>
  <c r="T56" i="1" s="1"/>
  <c r="E56" i="1" a="1"/>
  <c r="E56" i="1" s="1"/>
  <c r="F56" i="1" a="1"/>
  <c r="F56" i="1" s="1"/>
  <c r="G56" i="1" a="1"/>
  <c r="G56" i="1" s="1"/>
  <c r="H56" i="1" a="1"/>
  <c r="H56" i="1" s="1"/>
  <c r="I56" i="1" a="1"/>
  <c r="I56" i="1" s="1"/>
  <c r="J56" i="1" a="1"/>
  <c r="J56" i="1" s="1"/>
  <c r="K56" i="1" a="1"/>
  <c r="K56" i="1" s="1"/>
  <c r="L56" i="1" a="1"/>
  <c r="L56" i="1" s="1"/>
  <c r="M56" i="1" a="1"/>
  <c r="M56" i="1" s="1"/>
  <c r="N56" i="1" a="1"/>
  <c r="N56" i="1" s="1"/>
  <c r="O56" i="1"/>
  <c r="R56" i="1" a="1"/>
  <c r="R56" i="1" s="1"/>
  <c r="S56" i="1" a="1"/>
  <c r="S56" i="1" s="1"/>
  <c r="B73" i="1" a="1"/>
  <c r="B73" i="1" s="1"/>
  <c r="T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B53" i="1" a="1"/>
  <c r="B53" i="1" s="1"/>
  <c r="T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75" i="1" a="1"/>
  <c r="B75" i="1" s="1"/>
  <c r="T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36" i="1" a="1"/>
  <c r="B36" i="1" s="1"/>
  <c r="T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16" i="1" a="1"/>
  <c r="B16" i="1" s="1"/>
  <c r="T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J3" i="9"/>
  <c r="F3" i="9"/>
  <c r="H7" i="9"/>
  <c r="I7" i="9"/>
  <c r="J7" i="9" s="1"/>
  <c r="H8" i="9"/>
  <c r="I8" i="9"/>
  <c r="J8" i="9" s="1"/>
  <c r="I9" i="9"/>
  <c r="J9" i="9" s="1"/>
  <c r="C9" i="9"/>
  <c r="A9" i="9" s="1"/>
  <c r="C7" i="9"/>
  <c r="A7" i="9" s="1"/>
  <c r="C8" i="9"/>
  <c r="A8" i="9" s="1"/>
  <c r="B7" i="1" a="1"/>
  <c r="B7" i="1" s="1"/>
  <c r="T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M11" i="9" l="1"/>
  <c r="M10" i="9"/>
  <c r="Q5" i="6"/>
  <c r="Q10" i="6" s="1"/>
  <c r="P10" i="6"/>
  <c r="P56" i="1"/>
  <c r="Q56" i="1" s="1"/>
  <c r="W56" i="1"/>
  <c r="U56" i="1"/>
  <c r="V56" i="1"/>
  <c r="P73" i="1"/>
  <c r="Q73" i="1" s="1"/>
  <c r="W73" i="1"/>
  <c r="U73" i="1"/>
  <c r="V73" i="1"/>
  <c r="P53" i="1"/>
  <c r="Q53" i="1" s="1"/>
  <c r="W53" i="1"/>
  <c r="U53" i="1"/>
  <c r="V53" i="1"/>
  <c r="P75" i="1"/>
  <c r="Q75" i="1" s="1"/>
  <c r="W75" i="1"/>
  <c r="U75" i="1"/>
  <c r="V75" i="1"/>
  <c r="P36" i="1"/>
  <c r="Q36" i="1" s="1"/>
  <c r="W36" i="1"/>
  <c r="U36" i="1"/>
  <c r="V36" i="1"/>
  <c r="P16" i="1"/>
  <c r="Q16" i="1" s="1"/>
  <c r="W16" i="1"/>
  <c r="U16" i="1"/>
  <c r="V16" i="1"/>
  <c r="P7" i="1"/>
  <c r="Q7" i="1" s="1"/>
  <c r="H9" i="9"/>
  <c r="K9" i="9" s="1"/>
  <c r="K8" i="9"/>
  <c r="L8" i="9"/>
  <c r="K6" i="9"/>
  <c r="L9" i="9"/>
  <c r="L7" i="9"/>
  <c r="M9" i="9"/>
  <c r="M7" i="9"/>
  <c r="K7" i="9"/>
  <c r="M8" i="9"/>
  <c r="W7" i="1"/>
  <c r="U7" i="1"/>
  <c r="V7" i="1"/>
  <c r="L6" i="9"/>
  <c r="M6" i="9"/>
  <c r="F2" i="9"/>
  <c r="B66" i="1" a="1"/>
  <c r="B66" i="1" s="1"/>
  <c r="T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63" i="1" a="1"/>
  <c r="B63" i="1" s="1"/>
  <c r="T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76" i="1" a="1"/>
  <c r="B76" i="1" s="1"/>
  <c r="T76" i="1" s="1"/>
  <c r="E76" i="1" a="1"/>
  <c r="E76" i="1" s="1"/>
  <c r="F76" i="1" a="1"/>
  <c r="F76" i="1" s="1"/>
  <c r="G76" i="1" a="1"/>
  <c r="G76" i="1" s="1"/>
  <c r="H76" i="1" a="1"/>
  <c r="H76" i="1" s="1"/>
  <c r="I76" i="1" a="1"/>
  <c r="I76" i="1" s="1"/>
  <c r="J76" i="1" a="1"/>
  <c r="J76" i="1" s="1"/>
  <c r="K76" i="1" a="1"/>
  <c r="K76" i="1" s="1"/>
  <c r="L76" i="1" a="1"/>
  <c r="L76" i="1" s="1"/>
  <c r="M76" i="1" a="1"/>
  <c r="M76" i="1" s="1"/>
  <c r="N76" i="1" a="1"/>
  <c r="N76" i="1" s="1"/>
  <c r="O76" i="1"/>
  <c r="R76" i="1" a="1"/>
  <c r="R76" i="1" s="1"/>
  <c r="S76" i="1" a="1"/>
  <c r="S76" i="1" s="1"/>
  <c r="B33" i="1" a="1"/>
  <c r="B33" i="1" s="1"/>
  <c r="T33" i="1" s="1"/>
  <c r="E33" i="1" a="1"/>
  <c r="E33" i="1" s="1"/>
  <c r="F33" i="1" a="1"/>
  <c r="F33" i="1" s="1"/>
  <c r="G33" i="1" a="1"/>
  <c r="G33" i="1" s="1"/>
  <c r="H33" i="1" a="1"/>
  <c r="H33" i="1" s="1"/>
  <c r="I33" i="1" a="1"/>
  <c r="I33" i="1" s="1"/>
  <c r="J33" i="1" a="1"/>
  <c r="J33" i="1" s="1"/>
  <c r="K33" i="1" a="1"/>
  <c r="K33" i="1" s="1"/>
  <c r="L33" i="1" a="1"/>
  <c r="L33" i="1" s="1"/>
  <c r="M33" i="1" a="1"/>
  <c r="M33" i="1" s="1"/>
  <c r="N33" i="1" a="1"/>
  <c r="N33" i="1" s="1"/>
  <c r="O33" i="1"/>
  <c r="R33" i="1" a="1"/>
  <c r="R33" i="1" s="1"/>
  <c r="S33" i="1" a="1"/>
  <c r="S33" i="1" s="1"/>
  <c r="B3" i="1" a="1"/>
  <c r="B3" i="1" s="1"/>
  <c r="T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B8" i="1" a="1"/>
  <c r="B8" i="1" s="1"/>
  <c r="T8" i="1" s="1"/>
  <c r="E8" i="1" a="1"/>
  <c r="E8" i="1" s="1"/>
  <c r="F8" i="1" a="1"/>
  <c r="F8" i="1" s="1"/>
  <c r="G8" i="1" a="1"/>
  <c r="G8" i="1" s="1"/>
  <c r="H8" i="1" a="1"/>
  <c r="H8" i="1" s="1"/>
  <c r="I8" i="1" a="1"/>
  <c r="I8" i="1" s="1"/>
  <c r="J8" i="1" a="1"/>
  <c r="J8" i="1" s="1"/>
  <c r="K8" i="1" a="1"/>
  <c r="K8" i="1" s="1"/>
  <c r="L8" i="1" a="1"/>
  <c r="L8" i="1" s="1"/>
  <c r="M8" i="1" a="1"/>
  <c r="M8" i="1" s="1"/>
  <c r="N8" i="1" a="1"/>
  <c r="N8" i="1" s="1"/>
  <c r="O8" i="1"/>
  <c r="R8" i="1" a="1"/>
  <c r="R8" i="1" s="1"/>
  <c r="S8" i="1" a="1"/>
  <c r="S8" i="1" s="1"/>
  <c r="B35" i="1" a="1"/>
  <c r="B35" i="1" s="1"/>
  <c r="T35" i="1" s="1"/>
  <c r="E35" i="1" a="1"/>
  <c r="E35" i="1" s="1"/>
  <c r="F35" i="1" a="1"/>
  <c r="F35" i="1" s="1"/>
  <c r="G35" i="1" a="1"/>
  <c r="G35" i="1" s="1"/>
  <c r="H35" i="1" a="1"/>
  <c r="H35" i="1" s="1"/>
  <c r="I35" i="1" a="1"/>
  <c r="I35" i="1" s="1"/>
  <c r="J35" i="1" a="1"/>
  <c r="J35" i="1" s="1"/>
  <c r="K35" i="1" a="1"/>
  <c r="K35" i="1" s="1"/>
  <c r="L35" i="1" a="1"/>
  <c r="L35" i="1" s="1"/>
  <c r="M35" i="1" a="1"/>
  <c r="M35" i="1" s="1"/>
  <c r="N35" i="1" a="1"/>
  <c r="N35" i="1" s="1"/>
  <c r="O35" i="1"/>
  <c r="R35" i="1" a="1"/>
  <c r="R35" i="1" s="1"/>
  <c r="S35" i="1" a="1"/>
  <c r="S35" i="1" s="1"/>
  <c r="B72" i="1" a="1"/>
  <c r="B72" i="1" s="1"/>
  <c r="T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48" i="1" a="1"/>
  <c r="B48" i="1" s="1"/>
  <c r="T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P48" i="1" l="1"/>
  <c r="Q48" i="1" s="1"/>
  <c r="P35" i="1"/>
  <c r="P3" i="1"/>
  <c r="Q3" i="1" s="1"/>
  <c r="P76" i="1"/>
  <c r="Q76" i="1" s="1"/>
  <c r="P66" i="1"/>
  <c r="Q66" i="1" s="1"/>
  <c r="Q35" i="1"/>
  <c r="P72" i="1"/>
  <c r="Q72" i="1" s="1"/>
  <c r="P8" i="1"/>
  <c r="Q8" i="1" s="1"/>
  <c r="P33" i="1"/>
  <c r="Q33" i="1" s="1"/>
  <c r="P63" i="1"/>
  <c r="Q63" i="1" s="1"/>
  <c r="J2" i="9"/>
  <c r="W66" i="1"/>
  <c r="U66" i="1"/>
  <c r="V66" i="1"/>
  <c r="W63" i="1"/>
  <c r="U63" i="1"/>
  <c r="V63" i="1"/>
  <c r="W76" i="1"/>
  <c r="U76" i="1"/>
  <c r="V76" i="1"/>
  <c r="W33" i="1"/>
  <c r="U33" i="1"/>
  <c r="V33" i="1"/>
  <c r="W3" i="1"/>
  <c r="U3" i="1"/>
  <c r="V3" i="1"/>
  <c r="W8" i="1"/>
  <c r="V8" i="1"/>
  <c r="U8" i="1"/>
  <c r="W35" i="1"/>
  <c r="U35" i="1"/>
  <c r="V35" i="1"/>
  <c r="U72" i="1"/>
  <c r="V72" i="1"/>
  <c r="W72" i="1"/>
  <c r="W48" i="1"/>
  <c r="U48" i="1"/>
  <c r="V48" i="1"/>
  <c r="B42" i="1" a="1"/>
  <c r="B42" i="1" s="1"/>
  <c r="T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25" i="1" a="1"/>
  <c r="B25" i="1" s="1"/>
  <c r="T25" i="1" s="1"/>
  <c r="E25" i="1" a="1"/>
  <c r="E25" i="1" s="1"/>
  <c r="F25" i="1" a="1"/>
  <c r="F25" i="1" s="1"/>
  <c r="G25" i="1" a="1"/>
  <c r="G25" i="1" s="1"/>
  <c r="H25" i="1" a="1"/>
  <c r="H25" i="1" s="1"/>
  <c r="I25" i="1" a="1"/>
  <c r="I25" i="1" s="1"/>
  <c r="J25" i="1" a="1"/>
  <c r="J25" i="1" s="1"/>
  <c r="K25" i="1" a="1"/>
  <c r="K25" i="1" s="1"/>
  <c r="L25" i="1" a="1"/>
  <c r="L25" i="1" s="1"/>
  <c r="M25" i="1" a="1"/>
  <c r="M25" i="1" s="1"/>
  <c r="N25" i="1" a="1"/>
  <c r="N25" i="1" s="1"/>
  <c r="O25" i="1"/>
  <c r="R25" i="1" a="1"/>
  <c r="R25" i="1" s="1"/>
  <c r="S25" i="1" a="1"/>
  <c r="S25" i="1" s="1"/>
  <c r="B41" i="1" a="1"/>
  <c r="B41" i="1" s="1"/>
  <c r="T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44" i="1" a="1"/>
  <c r="B44" i="1" s="1"/>
  <c r="T44" i="1" s="1"/>
  <c r="E44" i="1" a="1"/>
  <c r="E44" i="1" s="1"/>
  <c r="F44" i="1" a="1"/>
  <c r="F44" i="1" s="1"/>
  <c r="G44" i="1" a="1"/>
  <c r="G44" i="1" s="1"/>
  <c r="H44" i="1" a="1"/>
  <c r="H44" i="1" s="1"/>
  <c r="I44" i="1" a="1"/>
  <c r="I44" i="1" s="1"/>
  <c r="J44" i="1" a="1"/>
  <c r="J44" i="1" s="1"/>
  <c r="K44" i="1" a="1"/>
  <c r="K44" i="1" s="1"/>
  <c r="L44" i="1" a="1"/>
  <c r="L44" i="1" s="1"/>
  <c r="M44" i="1" a="1"/>
  <c r="M44" i="1" s="1"/>
  <c r="N44" i="1" a="1"/>
  <c r="N44" i="1" s="1"/>
  <c r="O44" i="1"/>
  <c r="R44" i="1" a="1"/>
  <c r="R44" i="1" s="1"/>
  <c r="S44" i="1" a="1"/>
  <c r="S44" i="1" s="1"/>
  <c r="B4" i="1" a="1"/>
  <c r="B4" i="1" s="1"/>
  <c r="T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59" i="1" a="1"/>
  <c r="B59" i="1" s="1"/>
  <c r="T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61" i="1" a="1"/>
  <c r="B61" i="1" s="1"/>
  <c r="T61" i="1" s="1"/>
  <c r="E61" i="1" a="1"/>
  <c r="E61" i="1" s="1"/>
  <c r="F61" i="1" a="1"/>
  <c r="F61" i="1" s="1"/>
  <c r="G61" i="1" a="1"/>
  <c r="G61" i="1" s="1"/>
  <c r="H61" i="1" a="1"/>
  <c r="H61" i="1" s="1"/>
  <c r="I61" i="1" a="1"/>
  <c r="I61" i="1" s="1"/>
  <c r="J61" i="1" a="1"/>
  <c r="J61" i="1" s="1"/>
  <c r="K61" i="1" a="1"/>
  <c r="K61" i="1" s="1"/>
  <c r="L61" i="1" a="1"/>
  <c r="L61" i="1" s="1"/>
  <c r="M61" i="1" a="1"/>
  <c r="M61" i="1" s="1"/>
  <c r="N61" i="1" a="1"/>
  <c r="N61" i="1" s="1"/>
  <c r="O61" i="1"/>
  <c r="R61" i="1" a="1"/>
  <c r="R61" i="1" s="1"/>
  <c r="S61" i="1" a="1"/>
  <c r="S61" i="1" s="1"/>
  <c r="B67" i="1" a="1"/>
  <c r="B67" i="1" s="1"/>
  <c r="T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8" i="1" a="1"/>
  <c r="B58" i="1" s="1"/>
  <c r="T58" i="1" s="1"/>
  <c r="E58" i="1" a="1"/>
  <c r="E58" i="1" s="1"/>
  <c r="F58" i="1" a="1"/>
  <c r="F58" i="1" s="1"/>
  <c r="G58" i="1" a="1"/>
  <c r="G58" i="1" s="1"/>
  <c r="H58" i="1" a="1"/>
  <c r="H58" i="1" s="1"/>
  <c r="I58" i="1" a="1"/>
  <c r="I58" i="1" s="1"/>
  <c r="J58" i="1" a="1"/>
  <c r="J58" i="1" s="1"/>
  <c r="K58" i="1" a="1"/>
  <c r="K58" i="1" s="1"/>
  <c r="L58" i="1" a="1"/>
  <c r="L58" i="1" s="1"/>
  <c r="M58" i="1" a="1"/>
  <c r="M58" i="1" s="1"/>
  <c r="N58" i="1" a="1"/>
  <c r="N58" i="1" s="1"/>
  <c r="O58" i="1"/>
  <c r="R58" i="1" a="1"/>
  <c r="R58" i="1" s="1"/>
  <c r="S58" i="1" a="1"/>
  <c r="S58" i="1" s="1"/>
  <c r="B32" i="1" a="1"/>
  <c r="B32" i="1" s="1"/>
  <c r="T32" i="1" s="1"/>
  <c r="E32" i="1" a="1"/>
  <c r="E32" i="1" s="1"/>
  <c r="F32" i="1" a="1"/>
  <c r="F32" i="1" s="1"/>
  <c r="G32" i="1" a="1"/>
  <c r="G32" i="1" s="1"/>
  <c r="H32" i="1" a="1"/>
  <c r="H32" i="1" s="1"/>
  <c r="I32" i="1" a="1"/>
  <c r="I32" i="1" s="1"/>
  <c r="J32" i="1" a="1"/>
  <c r="J32" i="1" s="1"/>
  <c r="K32" i="1" a="1"/>
  <c r="K32" i="1" s="1"/>
  <c r="L32" i="1" a="1"/>
  <c r="L32" i="1" s="1"/>
  <c r="M32" i="1" a="1"/>
  <c r="M32" i="1" s="1"/>
  <c r="N32" i="1" a="1"/>
  <c r="N32" i="1" s="1"/>
  <c r="O32" i="1"/>
  <c r="R32" i="1" a="1"/>
  <c r="R32" i="1" s="1"/>
  <c r="S32" i="1" a="1"/>
  <c r="S32" i="1" s="1"/>
  <c r="B71" i="1" a="1"/>
  <c r="B71" i="1" s="1"/>
  <c r="T71" i="1" s="1"/>
  <c r="E71" i="1" a="1"/>
  <c r="E71" i="1" s="1"/>
  <c r="F71" i="1" a="1"/>
  <c r="F71" i="1" s="1"/>
  <c r="G71" i="1" a="1"/>
  <c r="G71" i="1" s="1"/>
  <c r="H71" i="1" a="1"/>
  <c r="H71" i="1" s="1"/>
  <c r="I71" i="1" a="1"/>
  <c r="I71" i="1" s="1"/>
  <c r="J71" i="1" a="1"/>
  <c r="J71" i="1" s="1"/>
  <c r="K71" i="1" a="1"/>
  <c r="K71" i="1" s="1"/>
  <c r="L71" i="1" a="1"/>
  <c r="L71" i="1" s="1"/>
  <c r="M71" i="1" a="1"/>
  <c r="M71" i="1" s="1"/>
  <c r="N71" i="1" a="1"/>
  <c r="N71" i="1" s="1"/>
  <c r="O71" i="1"/>
  <c r="R71" i="1" a="1"/>
  <c r="R71" i="1" s="1"/>
  <c r="S71" i="1" a="1"/>
  <c r="S71" i="1" s="1"/>
  <c r="B70" i="1" a="1"/>
  <c r="B70" i="1" s="1"/>
  <c r="T70" i="1" s="1"/>
  <c r="E70" i="1" a="1"/>
  <c r="E70" i="1" s="1"/>
  <c r="F70" i="1" a="1"/>
  <c r="F70" i="1" s="1"/>
  <c r="G70" i="1" a="1"/>
  <c r="G70" i="1" s="1"/>
  <c r="H70" i="1" a="1"/>
  <c r="H70" i="1" s="1"/>
  <c r="I70" i="1" a="1"/>
  <c r="I70" i="1" s="1"/>
  <c r="J70" i="1" a="1"/>
  <c r="J70" i="1" s="1"/>
  <c r="K70" i="1" a="1"/>
  <c r="K70" i="1" s="1"/>
  <c r="L70" i="1" a="1"/>
  <c r="L70" i="1" s="1"/>
  <c r="M70" i="1" a="1"/>
  <c r="M70" i="1" s="1"/>
  <c r="N70" i="1" a="1"/>
  <c r="N70" i="1" s="1"/>
  <c r="O70" i="1"/>
  <c r="R70" i="1" a="1"/>
  <c r="R70" i="1" s="1"/>
  <c r="S70" i="1" a="1"/>
  <c r="S70" i="1" s="1"/>
  <c r="B57" i="1" a="1"/>
  <c r="B57" i="1" s="1"/>
  <c r="T57" i="1" s="1"/>
  <c r="E57" i="1" a="1"/>
  <c r="E57" i="1" s="1"/>
  <c r="F57" i="1" a="1"/>
  <c r="F57" i="1" s="1"/>
  <c r="G57" i="1" a="1"/>
  <c r="G57" i="1" s="1"/>
  <c r="H57" i="1" a="1"/>
  <c r="H57" i="1" s="1"/>
  <c r="I57" i="1" a="1"/>
  <c r="I57" i="1" s="1"/>
  <c r="J57" i="1" a="1"/>
  <c r="J57" i="1" s="1"/>
  <c r="K57" i="1" a="1"/>
  <c r="K57" i="1" s="1"/>
  <c r="L57" i="1" a="1"/>
  <c r="L57" i="1" s="1"/>
  <c r="M57" i="1" a="1"/>
  <c r="M57" i="1" s="1"/>
  <c r="N57" i="1" a="1"/>
  <c r="N57" i="1" s="1"/>
  <c r="O57" i="1"/>
  <c r="R57" i="1" a="1"/>
  <c r="R57" i="1" s="1"/>
  <c r="S57" i="1" a="1"/>
  <c r="S57" i="1" s="1"/>
  <c r="B37" i="1" a="1"/>
  <c r="B37" i="1" s="1"/>
  <c r="T37" i="1" s="1"/>
  <c r="E37" i="1" a="1"/>
  <c r="E37" i="1" s="1"/>
  <c r="F37" i="1" a="1"/>
  <c r="F37" i="1" s="1"/>
  <c r="G37" i="1" a="1"/>
  <c r="G37" i="1" s="1"/>
  <c r="H37" i="1" a="1"/>
  <c r="H37" i="1" s="1"/>
  <c r="I37" i="1" a="1"/>
  <c r="I37" i="1" s="1"/>
  <c r="J37" i="1" a="1"/>
  <c r="J37" i="1" s="1"/>
  <c r="K37" i="1" a="1"/>
  <c r="K37" i="1" s="1"/>
  <c r="L37" i="1" a="1"/>
  <c r="L37" i="1" s="1"/>
  <c r="M37" i="1" a="1"/>
  <c r="M37" i="1" s="1"/>
  <c r="N37" i="1" a="1"/>
  <c r="N37" i="1" s="1"/>
  <c r="O37" i="1"/>
  <c r="R37" i="1" a="1"/>
  <c r="R37" i="1" s="1"/>
  <c r="S37" i="1" a="1"/>
  <c r="S37" i="1" s="1"/>
  <c r="P37" i="1" l="1"/>
  <c r="Q37" i="1" s="1"/>
  <c r="P70" i="1"/>
  <c r="Q70" i="1" s="1"/>
  <c r="P32" i="1"/>
  <c r="Q32" i="1" s="1"/>
  <c r="P67" i="1"/>
  <c r="Q67" i="1" s="1"/>
  <c r="P59" i="1"/>
  <c r="Q59" i="1" s="1"/>
  <c r="P44" i="1"/>
  <c r="Q44" i="1" s="1"/>
  <c r="P41" i="1"/>
  <c r="Q41" i="1" s="1"/>
  <c r="P42" i="1"/>
  <c r="Q42" i="1" s="1"/>
  <c r="P57" i="1"/>
  <c r="Q57" i="1" s="1"/>
  <c r="P71" i="1"/>
  <c r="Q71" i="1" s="1"/>
  <c r="P58" i="1"/>
  <c r="Q58" i="1" s="1"/>
  <c r="P61" i="1"/>
  <c r="Q61" i="1" s="1"/>
  <c r="P4" i="1"/>
  <c r="Q4" i="1" s="1"/>
  <c r="P45" i="1"/>
  <c r="Q45" i="1" s="1"/>
  <c r="P25" i="1"/>
  <c r="Q25" i="1" s="1"/>
  <c r="W57" i="1"/>
  <c r="U42" i="1"/>
  <c r="T45" i="1"/>
  <c r="U45" i="1"/>
  <c r="W41" i="1"/>
  <c r="U41" i="1"/>
  <c r="W58" i="1"/>
  <c r="W59" i="1"/>
  <c r="U59" i="1"/>
  <c r="V59" i="1"/>
  <c r="V71" i="1"/>
  <c r="W71" i="1"/>
  <c r="U71" i="1"/>
  <c r="W32" i="1"/>
  <c r="U32" i="1"/>
  <c r="V32" i="1"/>
  <c r="W37" i="1"/>
  <c r="U37" i="1"/>
  <c r="V37" i="1"/>
  <c r="V61" i="1"/>
  <c r="W61" i="1"/>
  <c r="U61" i="1"/>
  <c r="W4" i="1"/>
  <c r="V41" i="1"/>
  <c r="U4" i="1"/>
  <c r="V4" i="1"/>
  <c r="U58" i="1"/>
  <c r="V58" i="1"/>
  <c r="U57" i="1"/>
  <c r="V57" i="1"/>
  <c r="U70" i="1"/>
  <c r="V70" i="1"/>
  <c r="W70" i="1"/>
  <c r="U44" i="1"/>
  <c r="V44" i="1"/>
  <c r="W44" i="1"/>
  <c r="V45" i="1"/>
  <c r="W45" i="1"/>
  <c r="U25" i="1"/>
  <c r="V25" i="1"/>
  <c r="W25" i="1"/>
  <c r="U67" i="1"/>
  <c r="V67" i="1"/>
  <c r="W67" i="1"/>
  <c r="W42" i="1"/>
  <c r="V42" i="1"/>
  <c r="I27" i="7"/>
  <c r="J27" i="7" s="1"/>
  <c r="H27" i="7"/>
  <c r="A27" i="7"/>
  <c r="I17" i="7"/>
  <c r="J17" i="7" s="1"/>
  <c r="H17" i="7"/>
  <c r="A17" i="7"/>
  <c r="I10" i="7"/>
  <c r="J10" i="7" s="1"/>
  <c r="H10" i="7"/>
  <c r="A10" i="7"/>
  <c r="I16" i="7"/>
  <c r="J16" i="7" s="1"/>
  <c r="H16" i="7"/>
  <c r="A16" i="7"/>
  <c r="A19" i="7"/>
  <c r="A11" i="7"/>
  <c r="A22" i="7"/>
  <c r="A28" i="7"/>
  <c r="A8" i="7"/>
  <c r="A7" i="7"/>
  <c r="A12" i="7"/>
  <c r="A9" i="7"/>
  <c r="A29" i="7"/>
  <c r="A23" i="7"/>
  <c r="A18" i="7"/>
  <c r="A15" i="7"/>
  <c r="A24" i="7"/>
  <c r="A25" i="7"/>
  <c r="A20" i="7"/>
  <c r="A21" i="7"/>
  <c r="A14" i="7"/>
  <c r="A6" i="7"/>
  <c r="A13" i="7"/>
  <c r="I13" i="7"/>
  <c r="J13" i="7" s="1"/>
  <c r="H13" i="7"/>
  <c r="I6" i="7"/>
  <c r="J6" i="7" s="1"/>
  <c r="H6" i="7"/>
  <c r="I14" i="7"/>
  <c r="J14" i="7" s="1"/>
  <c r="H14" i="7"/>
  <c r="I21" i="7"/>
  <c r="J21" i="7" s="1"/>
  <c r="H21" i="7"/>
  <c r="I20" i="7"/>
  <c r="J20" i="7" s="1"/>
  <c r="H20" i="7"/>
  <c r="I25" i="7"/>
  <c r="J25" i="7" s="1"/>
  <c r="H25" i="7"/>
  <c r="I24" i="7"/>
  <c r="J24" i="7" s="1"/>
  <c r="H24" i="7"/>
  <c r="I15" i="7"/>
  <c r="J15" i="7" s="1"/>
  <c r="H15" i="7"/>
  <c r="I18" i="7"/>
  <c r="J18" i="7" s="1"/>
  <c r="H18" i="7"/>
  <c r="H23" i="7"/>
  <c r="H19" i="7"/>
  <c r="I19" i="7"/>
  <c r="J19" i="7" s="1"/>
  <c r="H11" i="7"/>
  <c r="I11" i="7"/>
  <c r="J11" i="7" s="1"/>
  <c r="H22" i="7"/>
  <c r="I22" i="7"/>
  <c r="J22" i="7" s="1"/>
  <c r="H28" i="7"/>
  <c r="I28" i="7"/>
  <c r="J28" i="7" s="1"/>
  <c r="H8" i="7"/>
  <c r="I8" i="7"/>
  <c r="J8" i="7" s="1"/>
  <c r="L8" i="7" s="1"/>
  <c r="H7" i="7"/>
  <c r="I7" i="7"/>
  <c r="J7" i="7" s="1"/>
  <c r="H12" i="7"/>
  <c r="I12" i="7"/>
  <c r="J12" i="7" s="1"/>
  <c r="L12" i="7" s="1"/>
  <c r="H9" i="7"/>
  <c r="I9" i="7"/>
  <c r="J9" i="7" s="1"/>
  <c r="H29" i="7"/>
  <c r="I29" i="7"/>
  <c r="J29" i="7" s="1"/>
  <c r="K29" i="7" s="1"/>
  <c r="I23" i="7"/>
  <c r="J23"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I14" i="8"/>
  <c r="J14" i="8" s="1"/>
  <c r="H14" i="8"/>
  <c r="A14" i="8"/>
  <c r="I6" i="8"/>
  <c r="J6" i="8" s="1"/>
  <c r="H6" i="8"/>
  <c r="A6" i="8"/>
  <c r="I15" i="8"/>
  <c r="J15" i="8" s="1"/>
  <c r="H15" i="8"/>
  <c r="A15" i="8"/>
  <c r="I10" i="8"/>
  <c r="J10" i="8" s="1"/>
  <c r="H10" i="8"/>
  <c r="A10" i="8"/>
  <c r="I7" i="8"/>
  <c r="J7" i="8" s="1"/>
  <c r="H7" i="8"/>
  <c r="A7" i="8"/>
  <c r="I8" i="8"/>
  <c r="J8" i="8" s="1"/>
  <c r="H8" i="8"/>
  <c r="A8" i="8"/>
  <c r="I9" i="8"/>
  <c r="J9" i="8" s="1"/>
  <c r="H9" i="8"/>
  <c r="A9" i="8"/>
  <c r="I11" i="8"/>
  <c r="J11" i="8" s="1"/>
  <c r="H11" i="8"/>
  <c r="A11" i="8"/>
  <c r="I13" i="8"/>
  <c r="J13" i="8" s="1"/>
  <c r="H13" i="8"/>
  <c r="A13" i="8"/>
  <c r="I20" i="8"/>
  <c r="J20" i="8" s="1"/>
  <c r="H20" i="8"/>
  <c r="A20" i="8"/>
  <c r="I12" i="8"/>
  <c r="J12" i="8" s="1"/>
  <c r="H12" i="8"/>
  <c r="A12" i="8"/>
  <c r="I21" i="8"/>
  <c r="J21" i="8" s="1"/>
  <c r="H21" i="8"/>
  <c r="A21" i="8"/>
  <c r="I17" i="8"/>
  <c r="J17" i="8" s="1"/>
  <c r="H17" i="8"/>
  <c r="A17" i="8"/>
  <c r="I19" i="8"/>
  <c r="J19" i="8" s="1"/>
  <c r="H19" i="8"/>
  <c r="A19" i="8"/>
  <c r="I16" i="8"/>
  <c r="J16" i="8" s="1"/>
  <c r="H16" i="8"/>
  <c r="A16" i="8"/>
  <c r="I18" i="8"/>
  <c r="J18" i="8" s="1"/>
  <c r="H18" i="8"/>
  <c r="A18" i="8"/>
  <c r="I22" i="8"/>
  <c r="J22" i="8" s="1"/>
  <c r="H22" i="8"/>
  <c r="A22" i="8"/>
  <c r="H13" i="2"/>
  <c r="L22" i="8" l="1"/>
  <c r="L18" i="8"/>
  <c r="L16" i="8"/>
  <c r="L19" i="8"/>
  <c r="L17" i="8"/>
  <c r="L21" i="8"/>
  <c r="L12" i="8"/>
  <c r="L20" i="8"/>
  <c r="L13" i="8"/>
  <c r="L11" i="8"/>
  <c r="L9" i="8"/>
  <c r="L8" i="8"/>
  <c r="L7" i="8"/>
  <c r="L10" i="8"/>
  <c r="L15" i="8"/>
  <c r="L6" i="8"/>
  <c r="L14" i="8"/>
  <c r="K23" i="7"/>
  <c r="M22" i="8"/>
  <c r="K22" i="7"/>
  <c r="L22" i="7"/>
  <c r="K12" i="7"/>
  <c r="L19" i="7"/>
  <c r="K28" i="7"/>
  <c r="L28" i="7"/>
  <c r="K9" i="7"/>
  <c r="L9" i="7"/>
  <c r="K7" i="7"/>
  <c r="L7" i="7"/>
  <c r="K11" i="7"/>
  <c r="L11" i="7"/>
  <c r="L23" i="7"/>
  <c r="L29" i="7"/>
  <c r="K8" i="7"/>
  <c r="K19" i="7"/>
  <c r="L17" i="7"/>
  <c r="K17" i="7"/>
  <c r="L27" i="7"/>
  <c r="K27" i="7"/>
  <c r="L10" i="7"/>
  <c r="K10" i="7"/>
  <c r="L16" i="7"/>
  <c r="K16" i="7"/>
  <c r="L14" i="7"/>
  <c r="K14" i="7"/>
  <c r="L6" i="7"/>
  <c r="K6" i="7"/>
  <c r="L13" i="7"/>
  <c r="K13" i="7"/>
  <c r="L20" i="7"/>
  <c r="K20" i="7"/>
  <c r="L21" i="7"/>
  <c r="K21" i="7"/>
  <c r="L25" i="7"/>
  <c r="K25" i="7"/>
  <c r="L24" i="7"/>
  <c r="K24" i="7"/>
  <c r="L15" i="7"/>
  <c r="K15" i="7"/>
  <c r="L18" i="7"/>
  <c r="K18" i="7"/>
  <c r="K22" i="8"/>
  <c r="M18" i="8"/>
  <c r="K18" i="8"/>
  <c r="M16" i="8"/>
  <c r="K16" i="8"/>
  <c r="M19" i="8"/>
  <c r="K19" i="8"/>
  <c r="M17" i="8"/>
  <c r="K17" i="8"/>
  <c r="M21" i="8"/>
  <c r="K21" i="8"/>
  <c r="M12" i="8"/>
  <c r="K12" i="8"/>
  <c r="M20" i="8"/>
  <c r="K20" i="8"/>
  <c r="M13" i="8"/>
  <c r="K13" i="8"/>
  <c r="M11" i="8"/>
  <c r="K11" i="8"/>
  <c r="M9" i="8"/>
  <c r="K9" i="8"/>
  <c r="M8" i="8"/>
  <c r="K8" i="8"/>
  <c r="M7" i="8"/>
  <c r="K7" i="8"/>
  <c r="M10" i="8"/>
  <c r="K10" i="8"/>
  <c r="M15" i="8"/>
  <c r="K15" i="8"/>
  <c r="M6" i="8"/>
  <c r="K6" i="8"/>
  <c r="M14" i="8"/>
  <c r="K14" i="8"/>
  <c r="J2" i="7"/>
  <c r="J2" i="8" l="1"/>
  <c r="F2" i="8"/>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6" i="7"/>
  <c r="I26" i="7"/>
  <c r="J26" i="7" s="1"/>
  <c r="H26" i="7"/>
  <c r="O27" i="1"/>
  <c r="O20" i="1"/>
  <c r="O18" i="1"/>
  <c r="O43" i="1"/>
  <c r="O69" i="1"/>
  <c r="O60" i="1"/>
  <c r="O62" i="1"/>
  <c r="O24" i="1"/>
  <c r="O65" i="1"/>
  <c r="O11" i="1"/>
  <c r="O13" i="1"/>
  <c r="O19" i="1"/>
  <c r="O10" i="1"/>
  <c r="O39" i="1"/>
  <c r="O46" i="1"/>
  <c r="O14" i="1"/>
  <c r="O12" i="1"/>
  <c r="O15" i="1"/>
  <c r="O28" i="1"/>
  <c r="O6" i="1"/>
  <c r="O74" i="1"/>
  <c r="O29" i="1"/>
  <c r="O55" i="1"/>
  <c r="O51" i="1"/>
  <c r="O49" i="1"/>
  <c r="O21" i="1"/>
  <c r="O50" i="1"/>
  <c r="O38" i="1"/>
  <c r="O40" i="1"/>
  <c r="O22" i="1"/>
  <c r="O23" i="1"/>
  <c r="O9" i="1"/>
  <c r="O30" i="1"/>
  <c r="O47" i="1"/>
  <c r="O17" i="1"/>
  <c r="O5" i="1"/>
  <c r="O34" i="1"/>
  <c r="O2" i="1"/>
  <c r="O68" i="1"/>
  <c r="O54" i="1"/>
  <c r="O26" i="1"/>
  <c r="O31" i="1"/>
  <c r="O64" i="1"/>
  <c r="O52" i="1"/>
  <c r="Q2" i="4"/>
  <c r="F3" i="7" l="1"/>
  <c r="M16" i="7"/>
  <c r="M10" i="7"/>
  <c r="M17" i="7"/>
  <c r="M27" i="7"/>
  <c r="M13" i="7"/>
  <c r="M6" i="7"/>
  <c r="M14" i="7"/>
  <c r="M21" i="7"/>
  <c r="M20" i="7"/>
  <c r="M25" i="7"/>
  <c r="M24" i="7"/>
  <c r="M15" i="7"/>
  <c r="M18" i="7"/>
  <c r="M23" i="7"/>
  <c r="M29" i="7"/>
  <c r="M9" i="7"/>
  <c r="M12" i="7"/>
  <c r="M7" i="7"/>
  <c r="M8" i="7"/>
  <c r="M28" i="7"/>
  <c r="M22" i="7"/>
  <c r="M11" i="7"/>
  <c r="M19" i="7"/>
  <c r="K26" i="7"/>
  <c r="F2" i="7" s="1"/>
  <c r="L26"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J21" i="2" s="1"/>
  <c r="L21" i="2" s="1"/>
  <c r="B64" i="1" a="1"/>
  <c r="B64" i="1" s="1"/>
  <c r="T64" i="1" s="1"/>
  <c r="E64" i="1" a="1"/>
  <c r="E64" i="1" s="1"/>
  <c r="F64" i="1" a="1"/>
  <c r="F64" i="1" s="1"/>
  <c r="G64" i="1" a="1"/>
  <c r="G64" i="1" s="1"/>
  <c r="H64" i="1" a="1"/>
  <c r="H64" i="1" s="1"/>
  <c r="I64" i="1" a="1"/>
  <c r="I64" i="1" s="1"/>
  <c r="J64" i="1" a="1"/>
  <c r="J64" i="1" s="1"/>
  <c r="K64" i="1" a="1"/>
  <c r="K64" i="1" s="1"/>
  <c r="L64" i="1" a="1"/>
  <c r="L64" i="1" s="1"/>
  <c r="M64" i="1" a="1"/>
  <c r="M64" i="1" s="1"/>
  <c r="N64" i="1" a="1"/>
  <c r="N64" i="1" s="1"/>
  <c r="R64" i="1" a="1"/>
  <c r="R64" i="1" s="1"/>
  <c r="S64" i="1" a="1"/>
  <c r="S64" i="1" s="1"/>
  <c r="B31" i="1" a="1"/>
  <c r="B31" i="1" s="1"/>
  <c r="T31" i="1" s="1"/>
  <c r="E31" i="1" a="1"/>
  <c r="E31" i="1" s="1"/>
  <c r="F31" i="1" a="1"/>
  <c r="F31" i="1" s="1"/>
  <c r="G31" i="1" a="1"/>
  <c r="G31" i="1" s="1"/>
  <c r="H31" i="1" a="1"/>
  <c r="H31" i="1" s="1"/>
  <c r="I31" i="1" a="1"/>
  <c r="I31" i="1" s="1"/>
  <c r="J31" i="1" a="1"/>
  <c r="J31" i="1" s="1"/>
  <c r="K31" i="1" a="1"/>
  <c r="K31" i="1" s="1"/>
  <c r="L31" i="1" a="1"/>
  <c r="L31" i="1" s="1"/>
  <c r="M31" i="1" a="1"/>
  <c r="M31" i="1" s="1"/>
  <c r="N31" i="1" a="1"/>
  <c r="N31" i="1" s="1"/>
  <c r="R31" i="1" a="1"/>
  <c r="R31" i="1" s="1"/>
  <c r="S31" i="1" a="1"/>
  <c r="S31" i="1" s="1"/>
  <c r="B26" i="1" a="1"/>
  <c r="B26" i="1" s="1"/>
  <c r="T26" i="1" s="1"/>
  <c r="E26" i="1" a="1"/>
  <c r="E26" i="1" s="1"/>
  <c r="F26" i="1" a="1"/>
  <c r="F26" i="1" s="1"/>
  <c r="G26" i="1" a="1"/>
  <c r="G26" i="1" s="1"/>
  <c r="H26" i="1" a="1"/>
  <c r="H26" i="1" s="1"/>
  <c r="I26" i="1" a="1"/>
  <c r="I26" i="1" s="1"/>
  <c r="J26" i="1" a="1"/>
  <c r="J26" i="1" s="1"/>
  <c r="K26" i="1" a="1"/>
  <c r="K26" i="1" s="1"/>
  <c r="L26" i="1" a="1"/>
  <c r="L26" i="1" s="1"/>
  <c r="M26" i="1" a="1"/>
  <c r="M26" i="1" s="1"/>
  <c r="N26" i="1" a="1"/>
  <c r="N26" i="1" s="1"/>
  <c r="R26" i="1" a="1"/>
  <c r="R26" i="1" s="1"/>
  <c r="S26" i="1" a="1"/>
  <c r="S26" i="1" s="1"/>
  <c r="P26" i="1" l="1"/>
  <c r="Q26" i="1" s="1"/>
  <c r="P64" i="1"/>
  <c r="Q64" i="1" s="1"/>
  <c r="P31" i="1"/>
  <c r="Q31" i="1" s="1"/>
  <c r="J17" i="2"/>
  <c r="L17" i="2" s="1"/>
  <c r="J19" i="2"/>
  <c r="L19" i="2" s="1"/>
  <c r="J18" i="2"/>
  <c r="L18" i="2" s="1"/>
  <c r="J20" i="2"/>
  <c r="L20" i="2" s="1"/>
  <c r="U26" i="1"/>
  <c r="V26" i="1"/>
  <c r="W26" i="1"/>
  <c r="U31" i="1"/>
  <c r="V31" i="1"/>
  <c r="W31" i="1"/>
  <c r="U64" i="1"/>
  <c r="V64" i="1"/>
  <c r="W64" i="1"/>
  <c r="E52" i="1" a="1"/>
  <c r="E52" i="1" s="1"/>
  <c r="E27" i="1" a="1"/>
  <c r="E27" i="1" s="1"/>
  <c r="E20" i="1" a="1"/>
  <c r="E20" i="1" s="1"/>
  <c r="E18" i="1" a="1"/>
  <c r="E18" i="1" s="1"/>
  <c r="E43" i="1" a="1"/>
  <c r="E43" i="1" s="1"/>
  <c r="E69" i="1" a="1"/>
  <c r="E69" i="1" s="1"/>
  <c r="E60" i="1" a="1"/>
  <c r="E60" i="1" s="1"/>
  <c r="E62" i="1" a="1"/>
  <c r="E62" i="1" s="1"/>
  <c r="E24" i="1" a="1"/>
  <c r="E24" i="1" s="1"/>
  <c r="E65" i="1" a="1"/>
  <c r="E65" i="1" s="1"/>
  <c r="E11" i="1" a="1"/>
  <c r="E11" i="1" s="1"/>
  <c r="E13" i="1" a="1"/>
  <c r="E13" i="1" s="1"/>
  <c r="E19" i="1" a="1"/>
  <c r="E19" i="1" s="1"/>
  <c r="E10" i="1" a="1"/>
  <c r="E10" i="1" s="1"/>
  <c r="E39" i="1" a="1"/>
  <c r="E39" i="1" s="1"/>
  <c r="E46" i="1" a="1"/>
  <c r="E46" i="1" s="1"/>
  <c r="E14" i="1" a="1"/>
  <c r="E14" i="1" s="1"/>
  <c r="E12" i="1" a="1"/>
  <c r="E12" i="1" s="1"/>
  <c r="E15" i="1" a="1"/>
  <c r="E15" i="1" s="1"/>
  <c r="E28" i="1" a="1"/>
  <c r="E28" i="1" s="1"/>
  <c r="E6" i="1" a="1"/>
  <c r="E6" i="1" s="1"/>
  <c r="E74" i="1" a="1"/>
  <c r="E74" i="1" s="1"/>
  <c r="E29" i="1" a="1"/>
  <c r="E29" i="1" s="1"/>
  <c r="E55" i="1" a="1"/>
  <c r="E55" i="1" s="1"/>
  <c r="E51" i="1" a="1"/>
  <c r="E51" i="1" s="1"/>
  <c r="E49" i="1" a="1"/>
  <c r="E49" i="1" s="1"/>
  <c r="E21" i="1" a="1"/>
  <c r="E21" i="1" s="1"/>
  <c r="E50" i="1" a="1"/>
  <c r="E50" i="1" s="1"/>
  <c r="E38" i="1" a="1"/>
  <c r="E38" i="1" s="1"/>
  <c r="E40" i="1" a="1"/>
  <c r="E40" i="1" s="1"/>
  <c r="E22" i="1" a="1"/>
  <c r="E22" i="1" s="1"/>
  <c r="E23" i="1" a="1"/>
  <c r="E23" i="1" s="1"/>
  <c r="E9" i="1" a="1"/>
  <c r="E9" i="1" s="1"/>
  <c r="E30" i="1" a="1"/>
  <c r="E30" i="1" s="1"/>
  <c r="E47" i="1" a="1"/>
  <c r="E47" i="1" s="1"/>
  <c r="E17" i="1" a="1"/>
  <c r="E17" i="1" s="1"/>
  <c r="E5" i="1" a="1"/>
  <c r="E5" i="1" s="1"/>
  <c r="E34" i="1" a="1"/>
  <c r="E34" i="1" s="1"/>
  <c r="E2" i="1" a="1"/>
  <c r="E2" i="1" s="1"/>
  <c r="E68" i="1" a="1"/>
  <c r="E68" i="1" s="1"/>
  <c r="E54" i="1" a="1"/>
  <c r="E54" i="1" s="1"/>
  <c r="S52" i="1" a="1"/>
  <c r="S52" i="1" s="1"/>
  <c r="S27" i="1" a="1"/>
  <c r="S27" i="1" s="1"/>
  <c r="S20" i="1" a="1"/>
  <c r="S20" i="1" s="1"/>
  <c r="S18" i="1" a="1"/>
  <c r="S18" i="1" s="1"/>
  <c r="S43" i="1" a="1"/>
  <c r="S43" i="1" s="1"/>
  <c r="S69" i="1" a="1"/>
  <c r="S69" i="1" s="1"/>
  <c r="S60" i="1" a="1"/>
  <c r="S60" i="1" s="1"/>
  <c r="S62" i="1" a="1"/>
  <c r="S62" i="1" s="1"/>
  <c r="S24" i="1" a="1"/>
  <c r="S24" i="1" s="1"/>
  <c r="S65" i="1" a="1"/>
  <c r="S65" i="1" s="1"/>
  <c r="S11" i="1" a="1"/>
  <c r="S11" i="1" s="1"/>
  <c r="S13" i="1" a="1"/>
  <c r="S13" i="1" s="1"/>
  <c r="S19" i="1" a="1"/>
  <c r="S19" i="1" s="1"/>
  <c r="S10" i="1" a="1"/>
  <c r="S10" i="1" s="1"/>
  <c r="S39" i="1" a="1"/>
  <c r="S39" i="1" s="1"/>
  <c r="S46" i="1" a="1"/>
  <c r="S46" i="1" s="1"/>
  <c r="S14" i="1" a="1"/>
  <c r="S14" i="1" s="1"/>
  <c r="S12" i="1" a="1"/>
  <c r="S12" i="1" s="1"/>
  <c r="S15" i="1" a="1"/>
  <c r="S15" i="1" s="1"/>
  <c r="S28" i="1" a="1"/>
  <c r="S28" i="1" s="1"/>
  <c r="S6" i="1" a="1"/>
  <c r="S6" i="1" s="1"/>
  <c r="S74" i="1" a="1"/>
  <c r="S74" i="1" s="1"/>
  <c r="S29" i="1" a="1"/>
  <c r="S29" i="1" s="1"/>
  <c r="S55" i="1" a="1"/>
  <c r="S55" i="1" s="1"/>
  <c r="S51" i="1" a="1"/>
  <c r="S51" i="1" s="1"/>
  <c r="S49" i="1" a="1"/>
  <c r="S49" i="1" s="1"/>
  <c r="S21" i="1" a="1"/>
  <c r="S21" i="1" s="1"/>
  <c r="S50" i="1" a="1"/>
  <c r="S50" i="1" s="1"/>
  <c r="S38" i="1" a="1"/>
  <c r="S38" i="1" s="1"/>
  <c r="S40" i="1" a="1"/>
  <c r="S40" i="1" s="1"/>
  <c r="S22" i="1" a="1"/>
  <c r="S22" i="1" s="1"/>
  <c r="S23" i="1" a="1"/>
  <c r="S23" i="1" s="1"/>
  <c r="S9" i="1" a="1"/>
  <c r="S9" i="1" s="1"/>
  <c r="S30" i="1" a="1"/>
  <c r="S30" i="1" s="1"/>
  <c r="S47" i="1" a="1"/>
  <c r="S47" i="1" s="1"/>
  <c r="S17" i="1" a="1"/>
  <c r="S17" i="1" s="1"/>
  <c r="S5" i="1" a="1"/>
  <c r="S5" i="1" s="1"/>
  <c r="S34" i="1" a="1"/>
  <c r="S34" i="1" s="1"/>
  <c r="S2" i="1" a="1"/>
  <c r="S2" i="1" s="1"/>
  <c r="S68" i="1" a="1"/>
  <c r="S68" i="1" s="1"/>
  <c r="S54" i="1" a="1"/>
  <c r="S54" i="1" s="1"/>
  <c r="E2" i="3"/>
  <c r="G2" i="3" l="1"/>
  <c r="F2" i="3"/>
  <c r="R55" i="1" a="1"/>
  <c r="R55" i="1" s="1"/>
  <c r="R51" i="1" a="1"/>
  <c r="R51" i="1" s="1"/>
  <c r="R52" i="1" a="1"/>
  <c r="R52" i="1" s="1"/>
  <c r="R10" i="1" a="1"/>
  <c r="R10" i="1" s="1"/>
  <c r="R39" i="1" a="1"/>
  <c r="R39" i="1" s="1"/>
  <c r="R46" i="1" a="1"/>
  <c r="R46" i="1" s="1"/>
  <c r="R14" i="1" a="1"/>
  <c r="R14" i="1" s="1"/>
  <c r="R27" i="1" a="1"/>
  <c r="R27" i="1" s="1"/>
  <c r="R49" i="1" a="1"/>
  <c r="R49" i="1" s="1"/>
  <c r="R21" i="1" a="1"/>
  <c r="R21" i="1" s="1"/>
  <c r="R20" i="1" a="1"/>
  <c r="R20" i="1" s="1"/>
  <c r="R18" i="1" a="1"/>
  <c r="R18" i="1" s="1"/>
  <c r="R50" i="1" a="1"/>
  <c r="R50" i="1" s="1"/>
  <c r="R43" i="1" a="1"/>
  <c r="R43" i="1" s="1"/>
  <c r="R69" i="1" a="1"/>
  <c r="R69" i="1" s="1"/>
  <c r="R60" i="1" a="1"/>
  <c r="R60" i="1" s="1"/>
  <c r="R38" i="1" a="1"/>
  <c r="R38" i="1" s="1"/>
  <c r="R62" i="1" a="1"/>
  <c r="R62" i="1" s="1"/>
  <c r="R24" i="1" a="1"/>
  <c r="R24" i="1" s="1"/>
  <c r="R40" i="1" a="1"/>
  <c r="R40" i="1" s="1"/>
  <c r="R12" i="1" a="1"/>
  <c r="R12" i="1" s="1"/>
  <c r="R22" i="1" a="1"/>
  <c r="R22" i="1" s="1"/>
  <c r="R23" i="1" a="1"/>
  <c r="R23" i="1" s="1"/>
  <c r="R9" i="1" a="1"/>
  <c r="R9" i="1" s="1"/>
  <c r="R15" i="1" a="1"/>
  <c r="R15" i="1" s="1"/>
  <c r="R30" i="1" a="1"/>
  <c r="R30" i="1" s="1"/>
  <c r="R47" i="1" a="1"/>
  <c r="R47" i="1" s="1"/>
  <c r="R28" i="1" a="1"/>
  <c r="R28" i="1" s="1"/>
  <c r="R65" i="1" a="1"/>
  <c r="R65" i="1" s="1"/>
  <c r="R6" i="1" a="1"/>
  <c r="R6" i="1" s="1"/>
  <c r="R17" i="1" a="1"/>
  <c r="R17" i="1" s="1"/>
  <c r="R11" i="1" a="1"/>
  <c r="R11" i="1" s="1"/>
  <c r="R13" i="1" a="1"/>
  <c r="R13" i="1" s="1"/>
  <c r="R74" i="1" a="1"/>
  <c r="R74" i="1" s="1"/>
  <c r="R5" i="1" a="1"/>
  <c r="R5" i="1" s="1"/>
  <c r="R34" i="1" a="1"/>
  <c r="R34" i="1" s="1"/>
  <c r="R2" i="1" a="1"/>
  <c r="R2" i="1" s="1"/>
  <c r="R68" i="1" a="1"/>
  <c r="R68" i="1" s="1"/>
  <c r="R19" i="1" a="1"/>
  <c r="R19" i="1" s="1"/>
  <c r="R29" i="1" a="1"/>
  <c r="R29" i="1" s="1"/>
  <c r="R54" i="1" a="1"/>
  <c r="R54" i="1" s="1"/>
  <c r="N55" i="1" a="1"/>
  <c r="N55" i="1" s="1"/>
  <c r="N51" i="1" a="1"/>
  <c r="N51" i="1" s="1"/>
  <c r="N52" i="1" a="1"/>
  <c r="N52" i="1" s="1"/>
  <c r="N10" i="1" a="1"/>
  <c r="N10" i="1" s="1"/>
  <c r="N39" i="1" a="1"/>
  <c r="N39" i="1" s="1"/>
  <c r="N46" i="1" a="1"/>
  <c r="N46" i="1" s="1"/>
  <c r="N14" i="1" a="1"/>
  <c r="N14" i="1" s="1"/>
  <c r="N27" i="1" a="1"/>
  <c r="N27" i="1" s="1"/>
  <c r="N49" i="1" a="1"/>
  <c r="N49" i="1" s="1"/>
  <c r="N21" i="1" a="1"/>
  <c r="N21" i="1" s="1"/>
  <c r="N20" i="1" a="1"/>
  <c r="N20" i="1" s="1"/>
  <c r="N18" i="1" a="1"/>
  <c r="N18" i="1" s="1"/>
  <c r="N50" i="1" a="1"/>
  <c r="N50" i="1" s="1"/>
  <c r="N43" i="1" a="1"/>
  <c r="N43" i="1" s="1"/>
  <c r="N69" i="1" a="1"/>
  <c r="N69" i="1" s="1"/>
  <c r="N60" i="1" a="1"/>
  <c r="N60" i="1" s="1"/>
  <c r="N38" i="1" a="1"/>
  <c r="N38" i="1" s="1"/>
  <c r="N62" i="1" a="1"/>
  <c r="N62" i="1" s="1"/>
  <c r="N24" i="1" a="1"/>
  <c r="N24" i="1" s="1"/>
  <c r="N40" i="1" a="1"/>
  <c r="N40" i="1" s="1"/>
  <c r="N12" i="1" a="1"/>
  <c r="N12" i="1" s="1"/>
  <c r="N22" i="1" a="1"/>
  <c r="N22" i="1" s="1"/>
  <c r="N23" i="1" a="1"/>
  <c r="N23" i="1" s="1"/>
  <c r="N9" i="1" a="1"/>
  <c r="N9" i="1" s="1"/>
  <c r="N15" i="1" a="1"/>
  <c r="N15" i="1" s="1"/>
  <c r="N30" i="1" a="1"/>
  <c r="N30" i="1" s="1"/>
  <c r="N47" i="1" a="1"/>
  <c r="N47" i="1" s="1"/>
  <c r="N28" i="1" a="1"/>
  <c r="N28" i="1" s="1"/>
  <c r="N65" i="1" a="1"/>
  <c r="N65" i="1" s="1"/>
  <c r="N6" i="1" a="1"/>
  <c r="N6" i="1" s="1"/>
  <c r="N17" i="1" a="1"/>
  <c r="N17" i="1" s="1"/>
  <c r="N11" i="1" a="1"/>
  <c r="N11" i="1" s="1"/>
  <c r="N13" i="1" a="1"/>
  <c r="N13" i="1" s="1"/>
  <c r="N74" i="1" a="1"/>
  <c r="N74" i="1" s="1"/>
  <c r="N5" i="1" a="1"/>
  <c r="N5" i="1" s="1"/>
  <c r="N34" i="1" a="1"/>
  <c r="N34" i="1" s="1"/>
  <c r="N2" i="1" a="1"/>
  <c r="N2" i="1" s="1"/>
  <c r="N68" i="1" a="1"/>
  <c r="N68" i="1" s="1"/>
  <c r="N19" i="1" a="1"/>
  <c r="N19" i="1" s="1"/>
  <c r="N29" i="1" a="1"/>
  <c r="N29" i="1" s="1"/>
  <c r="N54" i="1" a="1"/>
  <c r="N54" i="1" s="1"/>
  <c r="M55" i="1" a="1"/>
  <c r="M55" i="1" s="1"/>
  <c r="M51" i="1" a="1"/>
  <c r="M51" i="1" s="1"/>
  <c r="M52" i="1" a="1"/>
  <c r="M52" i="1" s="1"/>
  <c r="M10" i="1" a="1"/>
  <c r="M10" i="1" s="1"/>
  <c r="M39" i="1" a="1"/>
  <c r="M39" i="1" s="1"/>
  <c r="M46" i="1" a="1"/>
  <c r="M46" i="1" s="1"/>
  <c r="M14" i="1" a="1"/>
  <c r="M14" i="1" s="1"/>
  <c r="M27" i="1" a="1"/>
  <c r="M27" i="1" s="1"/>
  <c r="M49" i="1" a="1"/>
  <c r="M49" i="1" s="1"/>
  <c r="M21" i="1" a="1"/>
  <c r="M21" i="1" s="1"/>
  <c r="M20" i="1" a="1"/>
  <c r="M20" i="1" s="1"/>
  <c r="M18" i="1" a="1"/>
  <c r="M18" i="1" s="1"/>
  <c r="M50" i="1" a="1"/>
  <c r="M50" i="1" s="1"/>
  <c r="M43" i="1" a="1"/>
  <c r="M43" i="1" s="1"/>
  <c r="M69" i="1" a="1"/>
  <c r="M69" i="1" s="1"/>
  <c r="M60" i="1" a="1"/>
  <c r="M60" i="1" s="1"/>
  <c r="M38" i="1" a="1"/>
  <c r="M38" i="1" s="1"/>
  <c r="M62" i="1" a="1"/>
  <c r="M62" i="1" s="1"/>
  <c r="M24" i="1" a="1"/>
  <c r="M24" i="1" s="1"/>
  <c r="M40" i="1" a="1"/>
  <c r="M40" i="1" s="1"/>
  <c r="M12" i="1" a="1"/>
  <c r="M12" i="1" s="1"/>
  <c r="M22" i="1" a="1"/>
  <c r="M22" i="1" s="1"/>
  <c r="M23" i="1" a="1"/>
  <c r="M23" i="1" s="1"/>
  <c r="M9" i="1" a="1"/>
  <c r="M9" i="1" s="1"/>
  <c r="M15" i="1" a="1"/>
  <c r="M15" i="1" s="1"/>
  <c r="M30" i="1" a="1"/>
  <c r="M30" i="1" s="1"/>
  <c r="M47" i="1" a="1"/>
  <c r="M47" i="1" s="1"/>
  <c r="M28" i="1" a="1"/>
  <c r="M28" i="1" s="1"/>
  <c r="M65" i="1" a="1"/>
  <c r="M65" i="1" s="1"/>
  <c r="M6" i="1" a="1"/>
  <c r="M6" i="1" s="1"/>
  <c r="M17" i="1" a="1"/>
  <c r="M17" i="1" s="1"/>
  <c r="M11" i="1" a="1"/>
  <c r="M11" i="1" s="1"/>
  <c r="M13" i="1" a="1"/>
  <c r="M13" i="1" s="1"/>
  <c r="M74" i="1" a="1"/>
  <c r="M74" i="1" s="1"/>
  <c r="M5" i="1" a="1"/>
  <c r="M5" i="1" s="1"/>
  <c r="M34" i="1" a="1"/>
  <c r="M34" i="1" s="1"/>
  <c r="M2" i="1" a="1"/>
  <c r="M2" i="1" s="1"/>
  <c r="M68" i="1" a="1"/>
  <c r="M68" i="1" s="1"/>
  <c r="M19" i="1" a="1"/>
  <c r="M19" i="1" s="1"/>
  <c r="M29" i="1" a="1"/>
  <c r="M29" i="1" s="1"/>
  <c r="M54" i="1" a="1"/>
  <c r="M54" i="1" s="1"/>
  <c r="L55" i="1" a="1"/>
  <c r="L55" i="1" s="1"/>
  <c r="L51" i="1" a="1"/>
  <c r="L51" i="1" s="1"/>
  <c r="L52" i="1" a="1"/>
  <c r="L52" i="1" s="1"/>
  <c r="L10" i="1" a="1"/>
  <c r="L10" i="1" s="1"/>
  <c r="L39" i="1" a="1"/>
  <c r="L39" i="1" s="1"/>
  <c r="L46" i="1" a="1"/>
  <c r="L46" i="1" s="1"/>
  <c r="L14" i="1" a="1"/>
  <c r="L14" i="1" s="1"/>
  <c r="L27" i="1" a="1"/>
  <c r="L27" i="1" s="1"/>
  <c r="L49" i="1" a="1"/>
  <c r="L49" i="1" s="1"/>
  <c r="L21" i="1" a="1"/>
  <c r="L21" i="1" s="1"/>
  <c r="L20" i="1" a="1"/>
  <c r="L20" i="1" s="1"/>
  <c r="L18" i="1" a="1"/>
  <c r="L18" i="1" s="1"/>
  <c r="L50" i="1" a="1"/>
  <c r="L50" i="1" s="1"/>
  <c r="L43" i="1" a="1"/>
  <c r="L43" i="1" s="1"/>
  <c r="L69" i="1" a="1"/>
  <c r="L69" i="1" s="1"/>
  <c r="L60" i="1" a="1"/>
  <c r="L60" i="1" s="1"/>
  <c r="L38" i="1" a="1"/>
  <c r="L38" i="1" s="1"/>
  <c r="L62" i="1" a="1"/>
  <c r="L62" i="1" s="1"/>
  <c r="L24" i="1" a="1"/>
  <c r="L24" i="1" s="1"/>
  <c r="L40" i="1" a="1"/>
  <c r="L40" i="1" s="1"/>
  <c r="L12" i="1" a="1"/>
  <c r="L12" i="1" s="1"/>
  <c r="L22" i="1" a="1"/>
  <c r="L22" i="1" s="1"/>
  <c r="L23" i="1" a="1"/>
  <c r="L23" i="1" s="1"/>
  <c r="L9" i="1" a="1"/>
  <c r="L9" i="1" s="1"/>
  <c r="L15" i="1" a="1"/>
  <c r="L15" i="1" s="1"/>
  <c r="L30" i="1" a="1"/>
  <c r="L30" i="1" s="1"/>
  <c r="L47" i="1" a="1"/>
  <c r="L47" i="1" s="1"/>
  <c r="L28" i="1" a="1"/>
  <c r="L28" i="1" s="1"/>
  <c r="L65" i="1" a="1"/>
  <c r="L65" i="1" s="1"/>
  <c r="L6" i="1" a="1"/>
  <c r="L6" i="1" s="1"/>
  <c r="L17" i="1" a="1"/>
  <c r="L17" i="1" s="1"/>
  <c r="L11" i="1" a="1"/>
  <c r="L11" i="1" s="1"/>
  <c r="L13" i="1" a="1"/>
  <c r="L13" i="1" s="1"/>
  <c r="L74" i="1" a="1"/>
  <c r="L74" i="1" s="1"/>
  <c r="L5" i="1" a="1"/>
  <c r="L5" i="1" s="1"/>
  <c r="L34" i="1" a="1"/>
  <c r="L34" i="1" s="1"/>
  <c r="L2" i="1" a="1"/>
  <c r="L2" i="1" s="1"/>
  <c r="L68" i="1" a="1"/>
  <c r="L68" i="1" s="1"/>
  <c r="L19" i="1" a="1"/>
  <c r="L19" i="1" s="1"/>
  <c r="L29" i="1" a="1"/>
  <c r="L29" i="1" s="1"/>
  <c r="L54" i="1" a="1"/>
  <c r="L54" i="1" s="1"/>
  <c r="K55" i="1" a="1"/>
  <c r="K55" i="1" s="1"/>
  <c r="K51" i="1" a="1"/>
  <c r="K51" i="1" s="1"/>
  <c r="K52" i="1" a="1"/>
  <c r="K52" i="1" s="1"/>
  <c r="K10" i="1" a="1"/>
  <c r="K10" i="1" s="1"/>
  <c r="K39" i="1" a="1"/>
  <c r="K39" i="1" s="1"/>
  <c r="K46" i="1" a="1"/>
  <c r="K46" i="1" s="1"/>
  <c r="K14" i="1" a="1"/>
  <c r="K14" i="1" s="1"/>
  <c r="K27" i="1" a="1"/>
  <c r="K27" i="1" s="1"/>
  <c r="K49" i="1" a="1"/>
  <c r="K49" i="1" s="1"/>
  <c r="K21" i="1" a="1"/>
  <c r="K21" i="1" s="1"/>
  <c r="K20" i="1" a="1"/>
  <c r="K20" i="1" s="1"/>
  <c r="K18" i="1" a="1"/>
  <c r="K18" i="1" s="1"/>
  <c r="K50" i="1" a="1"/>
  <c r="K50" i="1" s="1"/>
  <c r="K43" i="1" a="1"/>
  <c r="K43" i="1" s="1"/>
  <c r="K69" i="1" a="1"/>
  <c r="K69" i="1" s="1"/>
  <c r="K60" i="1" a="1"/>
  <c r="K60" i="1" s="1"/>
  <c r="K38" i="1" a="1"/>
  <c r="K38" i="1" s="1"/>
  <c r="K62" i="1" a="1"/>
  <c r="K62" i="1" s="1"/>
  <c r="K24" i="1" a="1"/>
  <c r="K24" i="1" s="1"/>
  <c r="K40" i="1" a="1"/>
  <c r="K40" i="1" s="1"/>
  <c r="K12" i="1" a="1"/>
  <c r="K12" i="1" s="1"/>
  <c r="K22" i="1" a="1"/>
  <c r="K22" i="1" s="1"/>
  <c r="K23" i="1" a="1"/>
  <c r="K23" i="1" s="1"/>
  <c r="K9" i="1" a="1"/>
  <c r="K9" i="1" s="1"/>
  <c r="K15" i="1" a="1"/>
  <c r="K15" i="1" s="1"/>
  <c r="K30" i="1" a="1"/>
  <c r="K30" i="1" s="1"/>
  <c r="K47" i="1" a="1"/>
  <c r="K47" i="1" s="1"/>
  <c r="K28" i="1" a="1"/>
  <c r="K28" i="1" s="1"/>
  <c r="K65" i="1" a="1"/>
  <c r="K65" i="1" s="1"/>
  <c r="K6" i="1" a="1"/>
  <c r="K6" i="1" s="1"/>
  <c r="K17" i="1" a="1"/>
  <c r="K17" i="1" s="1"/>
  <c r="K11" i="1" a="1"/>
  <c r="K11" i="1" s="1"/>
  <c r="K13" i="1" a="1"/>
  <c r="K13" i="1" s="1"/>
  <c r="K74" i="1" a="1"/>
  <c r="K74" i="1" s="1"/>
  <c r="K5" i="1" a="1"/>
  <c r="K5" i="1" s="1"/>
  <c r="K34" i="1" a="1"/>
  <c r="K34" i="1" s="1"/>
  <c r="K2" i="1" a="1"/>
  <c r="K2" i="1" s="1"/>
  <c r="K68" i="1" a="1"/>
  <c r="K68" i="1" s="1"/>
  <c r="K19" i="1" a="1"/>
  <c r="K19" i="1" s="1"/>
  <c r="K29" i="1" a="1"/>
  <c r="K29" i="1" s="1"/>
  <c r="K54" i="1" a="1"/>
  <c r="K54" i="1" s="1"/>
  <c r="J55" i="1" a="1"/>
  <c r="J55" i="1" s="1"/>
  <c r="J51" i="1" a="1"/>
  <c r="J51" i="1" s="1"/>
  <c r="J52" i="1" a="1"/>
  <c r="J52" i="1" s="1"/>
  <c r="J10" i="1" a="1"/>
  <c r="J10" i="1" s="1"/>
  <c r="J39" i="1" a="1"/>
  <c r="J39" i="1" s="1"/>
  <c r="J46" i="1" a="1"/>
  <c r="J46" i="1" s="1"/>
  <c r="J14" i="1" a="1"/>
  <c r="J14" i="1" s="1"/>
  <c r="J27" i="1" a="1"/>
  <c r="J27" i="1" s="1"/>
  <c r="J49" i="1" a="1"/>
  <c r="J49" i="1" s="1"/>
  <c r="J21" i="1" a="1"/>
  <c r="J21" i="1" s="1"/>
  <c r="J20" i="1" a="1"/>
  <c r="J20" i="1" s="1"/>
  <c r="J18" i="1" a="1"/>
  <c r="J18" i="1" s="1"/>
  <c r="J50" i="1" a="1"/>
  <c r="J50" i="1" s="1"/>
  <c r="J43" i="1" a="1"/>
  <c r="J43" i="1" s="1"/>
  <c r="J69" i="1" a="1"/>
  <c r="J69" i="1" s="1"/>
  <c r="J60" i="1" a="1"/>
  <c r="J60" i="1" s="1"/>
  <c r="J38" i="1" a="1"/>
  <c r="J38" i="1" s="1"/>
  <c r="J62" i="1" a="1"/>
  <c r="J62" i="1" s="1"/>
  <c r="J24" i="1" a="1"/>
  <c r="J24" i="1" s="1"/>
  <c r="J40" i="1" a="1"/>
  <c r="J40" i="1" s="1"/>
  <c r="J12" i="1" a="1"/>
  <c r="J12" i="1" s="1"/>
  <c r="J22" i="1" a="1"/>
  <c r="J22" i="1" s="1"/>
  <c r="J23" i="1" a="1"/>
  <c r="J23" i="1" s="1"/>
  <c r="J9" i="1" a="1"/>
  <c r="J9" i="1" s="1"/>
  <c r="J15" i="1" a="1"/>
  <c r="J15" i="1" s="1"/>
  <c r="J30" i="1" a="1"/>
  <c r="J30" i="1" s="1"/>
  <c r="J47" i="1" a="1"/>
  <c r="J47" i="1" s="1"/>
  <c r="J28" i="1" a="1"/>
  <c r="J28" i="1" s="1"/>
  <c r="J65" i="1" a="1"/>
  <c r="J65" i="1" s="1"/>
  <c r="J6" i="1" a="1"/>
  <c r="J6" i="1" s="1"/>
  <c r="J17" i="1" a="1"/>
  <c r="J17" i="1" s="1"/>
  <c r="J11" i="1" a="1"/>
  <c r="J11" i="1" s="1"/>
  <c r="J13" i="1" a="1"/>
  <c r="J13" i="1" s="1"/>
  <c r="J74" i="1" a="1"/>
  <c r="J74" i="1" s="1"/>
  <c r="J5" i="1" a="1"/>
  <c r="J5" i="1" s="1"/>
  <c r="J34" i="1" a="1"/>
  <c r="J34" i="1" s="1"/>
  <c r="J2" i="1" a="1"/>
  <c r="J2" i="1" s="1"/>
  <c r="J68" i="1" a="1"/>
  <c r="J68" i="1" s="1"/>
  <c r="J19" i="1" a="1"/>
  <c r="J19" i="1" s="1"/>
  <c r="J29" i="1" a="1"/>
  <c r="J29" i="1" s="1"/>
  <c r="J54" i="1" a="1"/>
  <c r="J54" i="1" s="1"/>
  <c r="F55" i="1" a="1"/>
  <c r="F55" i="1" s="1"/>
  <c r="F51" i="1" a="1"/>
  <c r="F51" i="1" s="1"/>
  <c r="F52" i="1" a="1"/>
  <c r="F52" i="1" s="1"/>
  <c r="F10" i="1" a="1"/>
  <c r="F10" i="1" s="1"/>
  <c r="F39" i="1" a="1"/>
  <c r="F39" i="1" s="1"/>
  <c r="F46" i="1" a="1"/>
  <c r="F46" i="1" s="1"/>
  <c r="F14" i="1" a="1"/>
  <c r="F14" i="1" s="1"/>
  <c r="F27" i="1" a="1"/>
  <c r="F27" i="1" s="1"/>
  <c r="F49" i="1" a="1"/>
  <c r="F49" i="1" s="1"/>
  <c r="F21" i="1" a="1"/>
  <c r="F21" i="1" s="1"/>
  <c r="F20" i="1" a="1"/>
  <c r="F20" i="1" s="1"/>
  <c r="F18" i="1" a="1"/>
  <c r="F18" i="1" s="1"/>
  <c r="F50" i="1" a="1"/>
  <c r="F50" i="1" s="1"/>
  <c r="F43" i="1" a="1"/>
  <c r="F43" i="1" s="1"/>
  <c r="F69" i="1" a="1"/>
  <c r="F69" i="1" s="1"/>
  <c r="F60" i="1" a="1"/>
  <c r="F60" i="1" s="1"/>
  <c r="F38" i="1" a="1"/>
  <c r="F38" i="1" s="1"/>
  <c r="F62" i="1" a="1"/>
  <c r="F62" i="1" s="1"/>
  <c r="F24" i="1" a="1"/>
  <c r="F24" i="1" s="1"/>
  <c r="F40" i="1" a="1"/>
  <c r="F40" i="1" s="1"/>
  <c r="F12" i="1" a="1"/>
  <c r="F12" i="1" s="1"/>
  <c r="F22" i="1" a="1"/>
  <c r="F22" i="1" s="1"/>
  <c r="F23" i="1" a="1"/>
  <c r="F23" i="1" s="1"/>
  <c r="F9" i="1" a="1"/>
  <c r="F9" i="1" s="1"/>
  <c r="F15" i="1" a="1"/>
  <c r="F15" i="1" s="1"/>
  <c r="F30" i="1" a="1"/>
  <c r="F30" i="1" s="1"/>
  <c r="F47" i="1" a="1"/>
  <c r="F47" i="1" s="1"/>
  <c r="F28" i="1" a="1"/>
  <c r="F28" i="1" s="1"/>
  <c r="F65" i="1" a="1"/>
  <c r="F65" i="1" s="1"/>
  <c r="F6" i="1" a="1"/>
  <c r="F6" i="1" s="1"/>
  <c r="F17" i="1" a="1"/>
  <c r="F17" i="1" s="1"/>
  <c r="F11" i="1" a="1"/>
  <c r="F11" i="1" s="1"/>
  <c r="F13" i="1" a="1"/>
  <c r="F13" i="1" s="1"/>
  <c r="F74" i="1" a="1"/>
  <c r="F74" i="1" s="1"/>
  <c r="F5" i="1" a="1"/>
  <c r="F5" i="1" s="1"/>
  <c r="F34" i="1" a="1"/>
  <c r="F34" i="1" s="1"/>
  <c r="F2" i="1" a="1"/>
  <c r="F2" i="1" s="1"/>
  <c r="F68" i="1" a="1"/>
  <c r="F68" i="1" s="1"/>
  <c r="F19" i="1" a="1"/>
  <c r="F19" i="1" s="1"/>
  <c r="F29" i="1" a="1"/>
  <c r="F29" i="1" s="1"/>
  <c r="F54" i="1" a="1"/>
  <c r="F54" i="1" s="1"/>
  <c r="I55" i="1" a="1"/>
  <c r="I55" i="1" s="1"/>
  <c r="I51" i="1" a="1"/>
  <c r="I51" i="1" s="1"/>
  <c r="I52" i="1" a="1"/>
  <c r="I52" i="1" s="1"/>
  <c r="I10" i="1" a="1"/>
  <c r="I10" i="1" s="1"/>
  <c r="I39" i="1" a="1"/>
  <c r="I39" i="1" s="1"/>
  <c r="I46" i="1" a="1"/>
  <c r="I46" i="1" s="1"/>
  <c r="I14" i="1" a="1"/>
  <c r="I14" i="1" s="1"/>
  <c r="I27" i="1" a="1"/>
  <c r="I27" i="1" s="1"/>
  <c r="I49" i="1" a="1"/>
  <c r="I49" i="1" s="1"/>
  <c r="I21" i="1" a="1"/>
  <c r="I21" i="1" s="1"/>
  <c r="I20" i="1" a="1"/>
  <c r="I20" i="1" s="1"/>
  <c r="I18" i="1" a="1"/>
  <c r="I18" i="1" s="1"/>
  <c r="I50" i="1" a="1"/>
  <c r="I50" i="1" s="1"/>
  <c r="I43" i="1" a="1"/>
  <c r="I43" i="1" s="1"/>
  <c r="I69" i="1" a="1"/>
  <c r="I69" i="1" s="1"/>
  <c r="I60" i="1" a="1"/>
  <c r="I60" i="1" s="1"/>
  <c r="I38" i="1" a="1"/>
  <c r="I38" i="1" s="1"/>
  <c r="I62" i="1" a="1"/>
  <c r="I62" i="1" s="1"/>
  <c r="I24" i="1" a="1"/>
  <c r="I24" i="1" s="1"/>
  <c r="I40" i="1" a="1"/>
  <c r="I40" i="1" s="1"/>
  <c r="I12" i="1" a="1"/>
  <c r="I12" i="1" s="1"/>
  <c r="I22" i="1" a="1"/>
  <c r="I22" i="1" s="1"/>
  <c r="I23" i="1" a="1"/>
  <c r="I23" i="1" s="1"/>
  <c r="I9" i="1" a="1"/>
  <c r="I9" i="1" s="1"/>
  <c r="I15" i="1" a="1"/>
  <c r="I15" i="1" s="1"/>
  <c r="I30" i="1" a="1"/>
  <c r="I30" i="1" s="1"/>
  <c r="I47" i="1" a="1"/>
  <c r="I47" i="1" s="1"/>
  <c r="I28" i="1" a="1"/>
  <c r="I28" i="1" s="1"/>
  <c r="I65" i="1" a="1"/>
  <c r="I65" i="1" s="1"/>
  <c r="I6" i="1" a="1"/>
  <c r="I6" i="1" s="1"/>
  <c r="I17" i="1" a="1"/>
  <c r="I17" i="1" s="1"/>
  <c r="I11" i="1" a="1"/>
  <c r="I11" i="1" s="1"/>
  <c r="I13" i="1" a="1"/>
  <c r="I13" i="1" s="1"/>
  <c r="I74" i="1" a="1"/>
  <c r="I74" i="1" s="1"/>
  <c r="I5" i="1" a="1"/>
  <c r="I5" i="1" s="1"/>
  <c r="I34" i="1" a="1"/>
  <c r="I34" i="1" s="1"/>
  <c r="I2" i="1" a="1"/>
  <c r="I2" i="1" s="1"/>
  <c r="I68" i="1" a="1"/>
  <c r="I68" i="1" s="1"/>
  <c r="I19" i="1" a="1"/>
  <c r="I19" i="1" s="1"/>
  <c r="I29" i="1" a="1"/>
  <c r="I29" i="1" s="1"/>
  <c r="I54" i="1" a="1"/>
  <c r="I54" i="1" s="1"/>
  <c r="H55" i="1" a="1"/>
  <c r="H55" i="1" s="1"/>
  <c r="H51" i="1" a="1"/>
  <c r="H51" i="1" s="1"/>
  <c r="H52" i="1" a="1"/>
  <c r="H52" i="1" s="1"/>
  <c r="H10" i="1" a="1"/>
  <c r="H10" i="1" s="1"/>
  <c r="H39" i="1" a="1"/>
  <c r="H39" i="1" s="1"/>
  <c r="H46" i="1" a="1"/>
  <c r="H46" i="1" s="1"/>
  <c r="H14" i="1" a="1"/>
  <c r="H14" i="1" s="1"/>
  <c r="H27" i="1" a="1"/>
  <c r="H27" i="1" s="1"/>
  <c r="H49" i="1" a="1"/>
  <c r="H49" i="1" s="1"/>
  <c r="H21" i="1" a="1"/>
  <c r="H21" i="1" s="1"/>
  <c r="H20" i="1" a="1"/>
  <c r="H20" i="1" s="1"/>
  <c r="H18" i="1" a="1"/>
  <c r="H18" i="1" s="1"/>
  <c r="H50" i="1" a="1"/>
  <c r="H50" i="1" s="1"/>
  <c r="H43" i="1" a="1"/>
  <c r="H43" i="1" s="1"/>
  <c r="H69" i="1" a="1"/>
  <c r="H69" i="1" s="1"/>
  <c r="H60" i="1" a="1"/>
  <c r="H60" i="1" s="1"/>
  <c r="H38" i="1" a="1"/>
  <c r="H38" i="1" s="1"/>
  <c r="H62" i="1" a="1"/>
  <c r="H62" i="1" s="1"/>
  <c r="H24" i="1" a="1"/>
  <c r="H24" i="1" s="1"/>
  <c r="H40" i="1" a="1"/>
  <c r="H40" i="1" s="1"/>
  <c r="H12" i="1" a="1"/>
  <c r="H12" i="1" s="1"/>
  <c r="H22" i="1" a="1"/>
  <c r="H22" i="1" s="1"/>
  <c r="H23" i="1" a="1"/>
  <c r="H23" i="1" s="1"/>
  <c r="H9" i="1" a="1"/>
  <c r="H9" i="1" s="1"/>
  <c r="H15" i="1" a="1"/>
  <c r="H15" i="1" s="1"/>
  <c r="H30" i="1" a="1"/>
  <c r="H30" i="1" s="1"/>
  <c r="H47" i="1" a="1"/>
  <c r="H47" i="1" s="1"/>
  <c r="H28" i="1" a="1"/>
  <c r="H28" i="1" s="1"/>
  <c r="H65" i="1" a="1"/>
  <c r="H65" i="1" s="1"/>
  <c r="H6" i="1" a="1"/>
  <c r="H6" i="1" s="1"/>
  <c r="H17" i="1" a="1"/>
  <c r="H17" i="1" s="1"/>
  <c r="H11" i="1" a="1"/>
  <c r="H11" i="1" s="1"/>
  <c r="H13" i="1" a="1"/>
  <c r="H13" i="1" s="1"/>
  <c r="H74" i="1" a="1"/>
  <c r="H74" i="1" s="1"/>
  <c r="H5" i="1" a="1"/>
  <c r="H5" i="1" s="1"/>
  <c r="H34" i="1" a="1"/>
  <c r="H34" i="1" s="1"/>
  <c r="H2" i="1" a="1"/>
  <c r="H2" i="1" s="1"/>
  <c r="H68" i="1" a="1"/>
  <c r="H68" i="1" s="1"/>
  <c r="H19" i="1" a="1"/>
  <c r="H19" i="1" s="1"/>
  <c r="H29" i="1" a="1"/>
  <c r="H29" i="1" s="1"/>
  <c r="H54" i="1" a="1"/>
  <c r="H54" i="1" s="1"/>
  <c r="G55" i="1" a="1"/>
  <c r="G55" i="1" s="1"/>
  <c r="G51" i="1" a="1"/>
  <c r="G51" i="1" s="1"/>
  <c r="G52" i="1" a="1"/>
  <c r="G52" i="1" s="1"/>
  <c r="G10" i="1" a="1"/>
  <c r="G10" i="1" s="1"/>
  <c r="G39" i="1" a="1"/>
  <c r="G39" i="1" s="1"/>
  <c r="G46" i="1" a="1"/>
  <c r="G46" i="1" s="1"/>
  <c r="G14" i="1" a="1"/>
  <c r="G14" i="1" s="1"/>
  <c r="G27" i="1" a="1"/>
  <c r="G27" i="1" s="1"/>
  <c r="G49" i="1" a="1"/>
  <c r="G49" i="1" s="1"/>
  <c r="G21" i="1" a="1"/>
  <c r="G21" i="1" s="1"/>
  <c r="G20" i="1" a="1"/>
  <c r="G20" i="1" s="1"/>
  <c r="G18" i="1" a="1"/>
  <c r="G18" i="1" s="1"/>
  <c r="G50" i="1" a="1"/>
  <c r="G50" i="1" s="1"/>
  <c r="G43" i="1" a="1"/>
  <c r="G43" i="1" s="1"/>
  <c r="G69" i="1" a="1"/>
  <c r="G69" i="1" s="1"/>
  <c r="G60" i="1" a="1"/>
  <c r="G60" i="1" s="1"/>
  <c r="G38" i="1" a="1"/>
  <c r="G38" i="1" s="1"/>
  <c r="G62" i="1" a="1"/>
  <c r="G62" i="1" s="1"/>
  <c r="G24" i="1" a="1"/>
  <c r="G24" i="1" s="1"/>
  <c r="G40" i="1" a="1"/>
  <c r="G40" i="1" s="1"/>
  <c r="G12" i="1" a="1"/>
  <c r="G12" i="1" s="1"/>
  <c r="G22" i="1" a="1"/>
  <c r="G22" i="1" s="1"/>
  <c r="G23" i="1" a="1"/>
  <c r="G23" i="1" s="1"/>
  <c r="G9" i="1" a="1"/>
  <c r="G9" i="1" s="1"/>
  <c r="G15" i="1" a="1"/>
  <c r="G15" i="1" s="1"/>
  <c r="G30" i="1" a="1"/>
  <c r="G30" i="1" s="1"/>
  <c r="G47" i="1" a="1"/>
  <c r="G47" i="1" s="1"/>
  <c r="G28" i="1" a="1"/>
  <c r="G28" i="1" s="1"/>
  <c r="G65" i="1" a="1"/>
  <c r="G65" i="1" s="1"/>
  <c r="G6" i="1" a="1"/>
  <c r="G6" i="1" s="1"/>
  <c r="G17" i="1" a="1"/>
  <c r="G17" i="1" s="1"/>
  <c r="G11" i="1" a="1"/>
  <c r="G11" i="1" s="1"/>
  <c r="G13" i="1" a="1"/>
  <c r="G13" i="1" s="1"/>
  <c r="G74" i="1" a="1"/>
  <c r="G74" i="1" s="1"/>
  <c r="G5" i="1" a="1"/>
  <c r="G5" i="1" s="1"/>
  <c r="G34" i="1" a="1"/>
  <c r="G34" i="1" s="1"/>
  <c r="G2" i="1" a="1"/>
  <c r="G2" i="1" s="1"/>
  <c r="G68" i="1" a="1"/>
  <c r="G68" i="1" s="1"/>
  <c r="G19" i="1" a="1"/>
  <c r="G19" i="1" s="1"/>
  <c r="G29" i="1" a="1"/>
  <c r="G29" i="1" s="1"/>
  <c r="G54" i="1" a="1"/>
  <c r="G54" i="1" s="1"/>
  <c r="B55" i="1" a="1"/>
  <c r="B55" i="1" s="1"/>
  <c r="T55" i="1" s="1"/>
  <c r="B54" i="1" a="1"/>
  <c r="B54" i="1" s="1"/>
  <c r="T54" i="1" s="1"/>
  <c r="B29" i="1" a="1"/>
  <c r="B29" i="1" s="1"/>
  <c r="T29" i="1" s="1"/>
  <c r="B19" i="1" a="1"/>
  <c r="B19" i="1" s="1"/>
  <c r="T19" i="1" s="1"/>
  <c r="B68" i="1" a="1"/>
  <c r="B68" i="1" s="1"/>
  <c r="T68" i="1" s="1"/>
  <c r="B2" i="1" a="1"/>
  <c r="B2" i="1" s="1"/>
  <c r="T2" i="1" s="1"/>
  <c r="B34" i="1" a="1"/>
  <c r="B34" i="1" s="1"/>
  <c r="T34" i="1" s="1"/>
  <c r="B5" i="1" a="1"/>
  <c r="B5" i="1" s="1"/>
  <c r="T5" i="1" s="1"/>
  <c r="B74" i="1" a="1"/>
  <c r="B74" i="1" s="1"/>
  <c r="T74" i="1" s="1"/>
  <c r="B13" i="1" a="1"/>
  <c r="B13" i="1" s="1"/>
  <c r="T13" i="1" s="1"/>
  <c r="B11" i="1" a="1"/>
  <c r="B11" i="1" s="1"/>
  <c r="T11" i="1" s="1"/>
  <c r="B17" i="1" a="1"/>
  <c r="B17" i="1" s="1"/>
  <c r="T17" i="1" s="1"/>
  <c r="B6" i="1" a="1"/>
  <c r="B6" i="1" s="1"/>
  <c r="T6" i="1" s="1"/>
  <c r="B65" i="1" a="1"/>
  <c r="B65" i="1" s="1"/>
  <c r="T65" i="1" s="1"/>
  <c r="B28" i="1" a="1"/>
  <c r="B28" i="1" s="1"/>
  <c r="T28" i="1" s="1"/>
  <c r="B47" i="1" a="1"/>
  <c r="B47" i="1" s="1"/>
  <c r="T47" i="1" s="1"/>
  <c r="B30" i="1" a="1"/>
  <c r="B30" i="1" s="1"/>
  <c r="T30" i="1" s="1"/>
  <c r="B15" i="1" a="1"/>
  <c r="B15" i="1" s="1"/>
  <c r="T15" i="1" s="1"/>
  <c r="B9" i="1" a="1"/>
  <c r="B9" i="1" s="1"/>
  <c r="T9" i="1" s="1"/>
  <c r="B23" i="1" a="1"/>
  <c r="B23" i="1" s="1"/>
  <c r="T23" i="1" s="1"/>
  <c r="B22" i="1" a="1"/>
  <c r="B22" i="1" s="1"/>
  <c r="T22" i="1" s="1"/>
  <c r="B12" i="1" a="1"/>
  <c r="B12" i="1" s="1"/>
  <c r="T12" i="1" s="1"/>
  <c r="B40" i="1" a="1"/>
  <c r="B40" i="1" s="1"/>
  <c r="T40" i="1" s="1"/>
  <c r="B24" i="1" a="1"/>
  <c r="B24" i="1" s="1"/>
  <c r="T24" i="1" s="1"/>
  <c r="B62" i="1" a="1"/>
  <c r="B62" i="1" s="1"/>
  <c r="T62" i="1" s="1"/>
  <c r="B38" i="1" a="1"/>
  <c r="B38" i="1" s="1"/>
  <c r="T38" i="1" s="1"/>
  <c r="B60" i="1" a="1"/>
  <c r="B60" i="1" s="1"/>
  <c r="T60" i="1" s="1"/>
  <c r="B10" i="1" a="1"/>
  <c r="B10" i="1" s="1"/>
  <c r="T10" i="1" s="1"/>
  <c r="B39" i="1" a="1"/>
  <c r="B39" i="1" s="1"/>
  <c r="T39" i="1" s="1"/>
  <c r="B46" i="1" a="1"/>
  <c r="B46" i="1" s="1"/>
  <c r="T46" i="1" s="1"/>
  <c r="B14" i="1" a="1"/>
  <c r="B14" i="1" s="1"/>
  <c r="T14" i="1" s="1"/>
  <c r="B27" i="1" a="1"/>
  <c r="B27" i="1" s="1"/>
  <c r="T27" i="1" s="1"/>
  <c r="B49" i="1" a="1"/>
  <c r="B49" i="1" s="1"/>
  <c r="T49" i="1" s="1"/>
  <c r="B21" i="1" a="1"/>
  <c r="B21" i="1" s="1"/>
  <c r="T21" i="1" s="1"/>
  <c r="B20" i="1" a="1"/>
  <c r="B20" i="1" s="1"/>
  <c r="T20" i="1" s="1"/>
  <c r="B18" i="1" a="1"/>
  <c r="B18" i="1" s="1"/>
  <c r="T18" i="1" s="1"/>
  <c r="B50" i="1" a="1"/>
  <c r="B50" i="1" s="1"/>
  <c r="T50" i="1" s="1"/>
  <c r="B43" i="1" a="1"/>
  <c r="B43" i="1" s="1"/>
  <c r="T43" i="1" s="1"/>
  <c r="B69" i="1" a="1"/>
  <c r="B69" i="1" s="1"/>
  <c r="T69" i="1" s="1"/>
  <c r="B51" i="1" a="1"/>
  <c r="B51" i="1" s="1"/>
  <c r="T51" i="1" s="1"/>
  <c r="B52" i="1" a="1"/>
  <c r="B52" i="1" s="1"/>
  <c r="T52" i="1" s="1"/>
  <c r="P54" i="1" l="1"/>
  <c r="Q54" i="1" s="1"/>
  <c r="P2" i="1"/>
  <c r="Q2" i="1" s="1"/>
  <c r="P13" i="1"/>
  <c r="Q13" i="1" s="1"/>
  <c r="P65" i="1"/>
  <c r="Q65" i="1" s="1"/>
  <c r="P15" i="1"/>
  <c r="Q15" i="1" s="1"/>
  <c r="P12" i="1"/>
  <c r="Q12" i="1" s="1"/>
  <c r="P38" i="1"/>
  <c r="Q38" i="1" s="1"/>
  <c r="P50" i="1"/>
  <c r="Q50" i="1" s="1"/>
  <c r="P49" i="1"/>
  <c r="Q49" i="1" s="1"/>
  <c r="P39" i="1"/>
  <c r="Q39" i="1" s="1"/>
  <c r="P55" i="1"/>
  <c r="Q55" i="1" s="1"/>
  <c r="P29" i="1"/>
  <c r="Q29" i="1" s="1"/>
  <c r="P34" i="1"/>
  <c r="Q34" i="1" s="1"/>
  <c r="P11" i="1"/>
  <c r="Q11" i="1" s="1"/>
  <c r="P28" i="1"/>
  <c r="Q28" i="1" s="1"/>
  <c r="P9" i="1"/>
  <c r="Q9" i="1" s="1"/>
  <c r="P40" i="1"/>
  <c r="Q40" i="1" s="1"/>
  <c r="P60" i="1"/>
  <c r="Q60" i="1" s="1"/>
  <c r="P18" i="1"/>
  <c r="Q18" i="1" s="1"/>
  <c r="P27" i="1"/>
  <c r="Q27" i="1" s="1"/>
  <c r="P10" i="1"/>
  <c r="Q10" i="1" s="1"/>
  <c r="P19" i="1"/>
  <c r="Q19" i="1" s="1"/>
  <c r="P5" i="1"/>
  <c r="Q5" i="1" s="1"/>
  <c r="P17" i="1"/>
  <c r="Q17" i="1" s="1"/>
  <c r="P47" i="1"/>
  <c r="Q47" i="1" s="1"/>
  <c r="P23" i="1"/>
  <c r="Q23" i="1" s="1"/>
  <c r="P24" i="1"/>
  <c r="Q24" i="1" s="1"/>
  <c r="P69" i="1"/>
  <c r="Q69" i="1" s="1"/>
  <c r="P20" i="1"/>
  <c r="Q20" i="1" s="1"/>
  <c r="P14" i="1"/>
  <c r="Q14" i="1" s="1"/>
  <c r="P52" i="1"/>
  <c r="Q52" i="1" s="1"/>
  <c r="P68" i="1"/>
  <c r="Q68" i="1" s="1"/>
  <c r="P74" i="1"/>
  <c r="Q74" i="1" s="1"/>
  <c r="P6" i="1"/>
  <c r="Q6" i="1" s="1"/>
  <c r="P30" i="1"/>
  <c r="Q30" i="1" s="1"/>
  <c r="P22" i="1"/>
  <c r="Q22" i="1" s="1"/>
  <c r="P62" i="1"/>
  <c r="Q62" i="1" s="1"/>
  <c r="P43" i="1"/>
  <c r="Q43" i="1" s="1"/>
  <c r="P21" i="1"/>
  <c r="Q21" i="1" s="1"/>
  <c r="P46" i="1"/>
  <c r="Q46" i="1" s="1"/>
  <c r="P51" i="1"/>
  <c r="Q51" i="1" s="1"/>
  <c r="U54" i="1"/>
  <c r="U29" i="1"/>
  <c r="U19" i="1"/>
  <c r="U68" i="1"/>
  <c r="U2" i="1"/>
  <c r="U34" i="1"/>
  <c r="U5" i="1"/>
  <c r="U74" i="1"/>
  <c r="U13" i="1"/>
  <c r="U11" i="1"/>
  <c r="U17" i="1"/>
  <c r="U6" i="1"/>
  <c r="U65" i="1"/>
  <c r="U28" i="1"/>
  <c r="U47" i="1"/>
  <c r="U30" i="1"/>
  <c r="U15" i="1"/>
  <c r="U9" i="1"/>
  <c r="U23" i="1"/>
  <c r="U22" i="1"/>
  <c r="U12" i="1"/>
  <c r="U40" i="1"/>
  <c r="U24" i="1"/>
  <c r="U62" i="1"/>
  <c r="U38" i="1"/>
  <c r="U60" i="1"/>
  <c r="U69" i="1"/>
  <c r="U43" i="1"/>
  <c r="U50" i="1"/>
  <c r="U18" i="1"/>
  <c r="U20" i="1"/>
  <c r="U21" i="1"/>
  <c r="U49" i="1"/>
  <c r="U27" i="1"/>
  <c r="U14" i="1"/>
  <c r="U46" i="1"/>
  <c r="U39" i="1"/>
  <c r="U10" i="1"/>
  <c r="V52" i="1"/>
  <c r="U51" i="1"/>
  <c r="U55" i="1"/>
  <c r="U52" i="1"/>
  <c r="V54" i="1"/>
  <c r="V29" i="1"/>
  <c r="V19" i="1"/>
  <c r="V68" i="1"/>
  <c r="V2" i="1"/>
  <c r="V34" i="1"/>
  <c r="V5" i="1"/>
  <c r="V74" i="1"/>
  <c r="V13" i="1"/>
  <c r="V11" i="1"/>
  <c r="V17" i="1"/>
  <c r="V6" i="1"/>
  <c r="V65" i="1"/>
  <c r="V28" i="1"/>
  <c r="V47" i="1"/>
  <c r="V30" i="1"/>
  <c r="V15" i="1"/>
  <c r="V9" i="1"/>
  <c r="V23" i="1"/>
  <c r="V22" i="1"/>
  <c r="V12" i="1"/>
  <c r="V40" i="1"/>
  <c r="V24" i="1"/>
  <c r="V62" i="1"/>
  <c r="V38" i="1"/>
  <c r="V60" i="1"/>
  <c r="V69" i="1"/>
  <c r="V43" i="1"/>
  <c r="V50" i="1"/>
  <c r="V18" i="1"/>
  <c r="V20" i="1"/>
  <c r="V21" i="1"/>
  <c r="V49" i="1"/>
  <c r="V27" i="1"/>
  <c r="V14" i="1"/>
  <c r="V46" i="1"/>
  <c r="V39" i="1"/>
  <c r="V10" i="1"/>
  <c r="V51" i="1"/>
  <c r="V55" i="1"/>
  <c r="W54" i="1"/>
  <c r="W29" i="1"/>
  <c r="W19" i="1"/>
  <c r="W68" i="1"/>
  <c r="W2" i="1"/>
  <c r="W34" i="1"/>
  <c r="W5" i="1"/>
  <c r="W74" i="1"/>
  <c r="W13" i="1"/>
  <c r="W11" i="1"/>
  <c r="W17" i="1"/>
  <c r="W6" i="1"/>
  <c r="W65" i="1"/>
  <c r="W28" i="1"/>
  <c r="W47" i="1"/>
  <c r="W30" i="1"/>
  <c r="W15" i="1"/>
  <c r="W9" i="1"/>
  <c r="W23" i="1"/>
  <c r="W22" i="1"/>
  <c r="W12" i="1"/>
  <c r="W40" i="1"/>
  <c r="W24" i="1"/>
  <c r="W62" i="1"/>
  <c r="W38" i="1"/>
  <c r="W60" i="1"/>
  <c r="W69" i="1"/>
  <c r="W43" i="1"/>
  <c r="W50" i="1"/>
  <c r="W18" i="1"/>
  <c r="W20" i="1"/>
  <c r="W21" i="1"/>
  <c r="W49" i="1"/>
  <c r="W27" i="1"/>
  <c r="W14" i="1"/>
  <c r="W46" i="1"/>
  <c r="W39" i="1"/>
  <c r="W10" i="1"/>
  <c r="W52" i="1"/>
  <c r="W51" i="1"/>
  <c r="W55" i="1"/>
  <c r="M26"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6">
    <bk>
      <extLst>
        <ext uri="{3e2802c4-a4d2-4d8b-9148-e3be6c30e623}">
          <xlrd:rvb i="6"/>
        </ext>
      </extLst>
    </bk>
    <bk>
      <extLst>
        <ext uri="{3e2802c4-a4d2-4d8b-9148-e3be6c30e623}">
          <xlrd:rvb i="9"/>
        </ext>
      </extLst>
    </bk>
    <bk>
      <extLst>
        <ext uri="{3e2802c4-a4d2-4d8b-9148-e3be6c30e623}">
          <xlrd:rvb i="10"/>
        </ext>
      </extLst>
    </bk>
    <bk>
      <extLst>
        <ext uri="{3e2802c4-a4d2-4d8b-9148-e3be6c30e623}">
          <xlrd:rvb i="17"/>
        </ext>
      </extLst>
    </bk>
    <bk>
      <extLst>
        <ext uri="{3e2802c4-a4d2-4d8b-9148-e3be6c30e623}">
          <xlrd:rvb i="23"/>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1"/>
        </ext>
      </extLst>
    </bk>
    <bk>
      <extLst>
        <ext uri="{3e2802c4-a4d2-4d8b-9148-e3be6c30e623}">
          <xlrd:rvb i="47"/>
        </ext>
      </extLst>
    </bk>
    <bk>
      <extLst>
        <ext uri="{3e2802c4-a4d2-4d8b-9148-e3be6c30e623}">
          <xlrd:rvb i="53"/>
        </ext>
      </extLst>
    </bk>
    <bk>
      <extLst>
        <ext uri="{3e2802c4-a4d2-4d8b-9148-e3be6c30e623}">
          <xlrd:rvb i="59"/>
        </ext>
      </extLst>
    </bk>
    <bk>
      <extLst>
        <ext uri="{3e2802c4-a4d2-4d8b-9148-e3be6c30e623}">
          <xlrd:rvb i="65"/>
        </ext>
      </extLst>
    </bk>
    <bk>
      <extLst>
        <ext uri="{3e2802c4-a4d2-4d8b-9148-e3be6c30e623}">
          <xlrd:rvb i="71"/>
        </ext>
      </extLst>
    </bk>
    <bk>
      <extLst>
        <ext uri="{3e2802c4-a4d2-4d8b-9148-e3be6c30e623}">
          <xlrd:rvb i="77"/>
        </ext>
      </extLst>
    </bk>
    <bk>
      <extLst>
        <ext uri="{3e2802c4-a4d2-4d8b-9148-e3be6c30e623}">
          <xlrd:rvb i="83"/>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7"/>
        </ext>
      </extLst>
    </bk>
    <bk>
      <extLst>
        <ext uri="{3e2802c4-a4d2-4d8b-9148-e3be6c30e623}">
          <xlrd:rvb i="113"/>
        </ext>
      </extLst>
    </bk>
    <bk>
      <extLst>
        <ext uri="{3e2802c4-a4d2-4d8b-9148-e3be6c30e623}">
          <xlrd:rvb i="119"/>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40"/>
        </ext>
      </extLst>
    </bk>
    <bk>
      <extLst>
        <ext uri="{3e2802c4-a4d2-4d8b-9148-e3be6c30e623}">
          <xlrd:rvb i="146"/>
        </ext>
      </extLst>
    </bk>
    <bk>
      <extLst>
        <ext uri="{3e2802c4-a4d2-4d8b-9148-e3be6c30e623}">
          <xlrd:rvb i="152"/>
        </ext>
      </extLst>
    </bk>
    <bk>
      <extLst>
        <ext uri="{3e2802c4-a4d2-4d8b-9148-e3be6c30e623}">
          <xlrd:rvb i="158"/>
        </ext>
      </extLst>
    </bk>
    <bk>
      <extLst>
        <ext uri="{3e2802c4-a4d2-4d8b-9148-e3be6c30e623}">
          <xlrd:rvb i="164"/>
        </ext>
      </extLst>
    </bk>
    <bk>
      <extLst>
        <ext uri="{3e2802c4-a4d2-4d8b-9148-e3be6c30e623}">
          <xlrd:rvb i="170"/>
        </ext>
      </extLst>
    </bk>
    <bk>
      <extLst>
        <ext uri="{3e2802c4-a4d2-4d8b-9148-e3be6c30e623}">
          <xlrd:rvb i="176"/>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4"/>
        </ext>
      </extLst>
    </bk>
    <bk>
      <extLst>
        <ext uri="{3e2802c4-a4d2-4d8b-9148-e3be6c30e623}">
          <xlrd:rvb i="200"/>
        </ext>
      </extLst>
    </bk>
    <bk>
      <extLst>
        <ext uri="{3e2802c4-a4d2-4d8b-9148-e3be6c30e623}">
          <xlrd:rvb i="206"/>
        </ext>
      </extLst>
    </bk>
    <bk>
      <extLst>
        <ext uri="{3e2802c4-a4d2-4d8b-9148-e3be6c30e623}">
          <xlrd:rvb i="212"/>
        </ext>
      </extLst>
    </bk>
    <bk>
      <extLst>
        <ext uri="{3e2802c4-a4d2-4d8b-9148-e3be6c30e623}">
          <xlrd:rvb i="215"/>
        </ext>
      </extLst>
    </bk>
    <bk>
      <extLst>
        <ext uri="{3e2802c4-a4d2-4d8b-9148-e3be6c30e623}">
          <xlrd:rvb i="221"/>
        </ext>
      </extLst>
    </bk>
    <bk>
      <extLst>
        <ext uri="{3e2802c4-a4d2-4d8b-9148-e3be6c30e623}">
          <xlrd:rvb i="224"/>
        </ext>
      </extLst>
    </bk>
    <bk>
      <extLst>
        <ext uri="{3e2802c4-a4d2-4d8b-9148-e3be6c30e623}">
          <xlrd:rvb i="230"/>
        </ext>
      </extLst>
    </bk>
    <bk>
      <extLst>
        <ext uri="{3e2802c4-a4d2-4d8b-9148-e3be6c30e623}">
          <xlrd:rvb i="236"/>
        </ext>
      </extLst>
    </bk>
    <bk>
      <extLst>
        <ext uri="{3e2802c4-a4d2-4d8b-9148-e3be6c30e623}">
          <xlrd:rvb i="242"/>
        </ext>
      </extLst>
    </bk>
    <bk>
      <extLst>
        <ext uri="{3e2802c4-a4d2-4d8b-9148-e3be6c30e623}">
          <xlrd:rvb i="248"/>
        </ext>
      </extLst>
    </bk>
    <bk>
      <extLst>
        <ext uri="{3e2802c4-a4d2-4d8b-9148-e3be6c30e623}">
          <xlrd:rvb i="251"/>
        </ext>
      </extLst>
    </bk>
    <bk>
      <extLst>
        <ext uri="{3e2802c4-a4d2-4d8b-9148-e3be6c30e623}">
          <xlrd:rvb i="258"/>
        </ext>
      </extLst>
    </bk>
    <bk>
      <extLst>
        <ext uri="{3e2802c4-a4d2-4d8b-9148-e3be6c30e623}">
          <xlrd:rvb i="264"/>
        </ext>
      </extLst>
    </bk>
    <bk>
      <extLst>
        <ext uri="{3e2802c4-a4d2-4d8b-9148-e3be6c30e623}">
          <xlrd:rvb i="270"/>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8"/>
        </ext>
      </extLst>
    </bk>
    <bk>
      <extLst>
        <ext uri="{3e2802c4-a4d2-4d8b-9148-e3be6c30e623}">
          <xlrd:rvb i="291"/>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19"/>
        </ext>
      </extLst>
    </bk>
    <bk>
      <extLst>
        <ext uri="{3e2802c4-a4d2-4d8b-9148-e3be6c30e623}">
          <xlrd:rvb i="325"/>
        </ext>
      </extLst>
    </bk>
    <bk>
      <extLst>
        <ext uri="{3e2802c4-a4d2-4d8b-9148-e3be6c30e623}">
          <xlrd:rvb i="331"/>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5"/>
        </ext>
      </extLst>
    </bk>
    <bk>
      <extLst>
        <ext uri="{3e2802c4-a4d2-4d8b-9148-e3be6c30e623}">
          <xlrd:rvb i="361"/>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8"/>
        </ext>
      </extLst>
    </bk>
    <bk>
      <extLst>
        <ext uri="{3e2802c4-a4d2-4d8b-9148-e3be6c30e623}">
          <xlrd:rvb i="391"/>
        </ext>
      </extLst>
    </bk>
    <bk>
      <extLst>
        <ext uri="{3e2802c4-a4d2-4d8b-9148-e3be6c30e623}">
          <xlrd:rvb i="397"/>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40"/>
        </ext>
      </extLst>
    </bk>
    <bk>
      <extLst>
        <ext uri="{3e2802c4-a4d2-4d8b-9148-e3be6c30e623}">
          <xlrd:rvb i="443"/>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82"/>
        </ext>
      </extLst>
    </bk>
    <bk>
      <extLst>
        <ext uri="{3e2802c4-a4d2-4d8b-9148-e3be6c30e623}">
          <xlrd:rvb i="489"/>
        </ext>
      </extLst>
    </bk>
    <bk>
      <extLst>
        <ext uri="{3e2802c4-a4d2-4d8b-9148-e3be6c30e623}">
          <xlrd:rvb i="495"/>
        </ext>
      </extLst>
    </bk>
    <bk>
      <extLst>
        <ext uri="{3e2802c4-a4d2-4d8b-9148-e3be6c30e623}">
          <xlrd:rvb i="501"/>
        </ext>
      </extLst>
    </bk>
    <bk>
      <extLst>
        <ext uri="{3e2802c4-a4d2-4d8b-9148-e3be6c30e623}">
          <xlrd:rvb i="507"/>
        </ext>
      </extLst>
    </bk>
    <bk>
      <extLst>
        <ext uri="{3e2802c4-a4d2-4d8b-9148-e3be6c30e623}">
          <xlrd:rvb i="513"/>
        </ext>
      </extLst>
    </bk>
    <bk>
      <extLst>
        <ext uri="{3e2802c4-a4d2-4d8b-9148-e3be6c30e623}">
          <xlrd:rvb i="519"/>
        </ext>
      </extLst>
    </bk>
    <bk>
      <extLst>
        <ext uri="{3e2802c4-a4d2-4d8b-9148-e3be6c30e623}">
          <xlrd:rvb i="522"/>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6"/>
        </ext>
      </extLst>
    </bk>
    <bk>
      <extLst>
        <ext uri="{3e2802c4-a4d2-4d8b-9148-e3be6c30e623}">
          <xlrd:rvb i="542"/>
        </ext>
      </extLst>
    </bk>
    <bk>
      <extLst>
        <ext uri="{3e2802c4-a4d2-4d8b-9148-e3be6c30e623}">
          <xlrd:rvb i="548"/>
        </ext>
      </extLst>
    </bk>
    <bk>
      <extLst>
        <ext uri="{3e2802c4-a4d2-4d8b-9148-e3be6c30e623}">
          <xlrd:rvb i="554"/>
        </ext>
      </extLst>
    </bk>
    <bk>
      <extLst>
        <ext uri="{3e2802c4-a4d2-4d8b-9148-e3be6c30e623}">
          <xlrd:rvb i="557"/>
        </ext>
      </extLst>
    </bk>
    <bk>
      <extLst>
        <ext uri="{3e2802c4-a4d2-4d8b-9148-e3be6c30e623}">
          <xlrd:rvb i="563"/>
        </ext>
      </extLst>
    </bk>
    <bk>
      <extLst>
        <ext uri="{3e2802c4-a4d2-4d8b-9148-e3be6c30e623}">
          <xlrd:rvb i="569"/>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7"/>
        </ext>
      </extLst>
    </bk>
    <bk>
      <extLst>
        <ext uri="{3e2802c4-a4d2-4d8b-9148-e3be6c30e623}">
          <xlrd:rvb i="593"/>
        </ext>
      </extLst>
    </bk>
    <bk>
      <extLst>
        <ext uri="{3e2802c4-a4d2-4d8b-9148-e3be6c30e623}">
          <xlrd:rvb i="596"/>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futureMetadata>
  <cellMetadata count="1">
    <bk>
      <rc t="1" v="0"/>
    </bk>
  </cellMetadata>
  <valueMetadata count="13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valueMetadata>
</metadata>
</file>

<file path=xl/sharedStrings.xml><?xml version="1.0" encoding="utf-8"?>
<sst xmlns="http://schemas.openxmlformats.org/spreadsheetml/2006/main" count="541" uniqueCount="203">
  <si>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</si>
  <si>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</si>
  <si>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</si>
  <si>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</si>
  <si>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</si>
  <si>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</si>
  <si>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</si>
  <si>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</si>
  <si>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</si>
  <si>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</si>
  <si>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</si>
  <si>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</si>
  <si>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</si>
  <si>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</si>
  <si>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</si>
  <si>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</si>
  <si>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</si>
  <si>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</si>
  <si>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</si>
  <si>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Invested Value</t>
  </si>
  <si>
    <t>Current Value</t>
  </si>
  <si>
    <t>Total Gain / Loss</t>
  </si>
  <si>
    <t>Total Gain / Loss (%)</t>
  </si>
  <si>
    <t>Financials</t>
  </si>
  <si>
    <t>Industrials</t>
  </si>
  <si>
    <t>Consumer Discretionary</t>
  </si>
  <si>
    <t>Energy</t>
  </si>
  <si>
    <t>Healthcare</t>
  </si>
  <si>
    <t>Communication Services</t>
  </si>
  <si>
    <t>Consumer Staples</t>
  </si>
  <si>
    <t>Real Estate</t>
  </si>
  <si>
    <t>Technology</t>
  </si>
  <si>
    <t>Utilities</t>
  </si>
  <si>
    <t>Information Technology</t>
  </si>
  <si>
    <t>Materials</t>
  </si>
  <si>
    <t>Date</t>
  </si>
  <si>
    <t>Stock</t>
  </si>
  <si>
    <t>Buying Price</t>
  </si>
  <si>
    <t>Dollar Spent</t>
  </si>
  <si>
    <t>No. of Shares</t>
  </si>
  <si>
    <t>Stocks Owned</t>
  </si>
  <si>
    <t>Effective Rate</t>
  </si>
  <si>
    <t>6/26/2020</t>
  </si>
  <si>
    <t>WFC</t>
  </si>
  <si>
    <t>Ticker</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</si>
  <si>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</si>
  <si>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</si>
  <si>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</si>
  <si>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</si>
  <si>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</si>
  <si>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</si>
  <si>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</si>
  <si>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</si>
  <si>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</si>
  <si>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</si>
  <si>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</si>
  <si>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</si>
  <si>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</si>
  <si>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</si>
  <si>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</si>
  <si>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</si>
  <si>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</si>
  <si>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</si>
  <si>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</si>
  <si>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</si>
  <si>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</si>
  <si>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</si>
  <si>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</si>
  <si>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</si>
  <si>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</si>
  <si>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</si>
  <si>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</si>
  <si>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</si>
  <si>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</si>
  <si>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</si>
  <si>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</si>
  <si>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</si>
  <si>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</si>
  <si>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</si>
  <si>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</si>
  <si>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</si>
  <si>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</si>
  <si>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</si>
  <si>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</si>
  <si>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</si>
  <si>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</si>
  <si>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</si>
  <si>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</si>
  <si>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</si>
  <si>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</si>
  <si>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</si>
  <si>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</si>
  <si>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</si>
  <si>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</si>
  <si>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</si>
  <si>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</si>
  <si>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</si>
  <si>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</si>
  <si>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</si>
  <si>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</si>
  <si>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</si>
  <si>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</si>
  <si>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</si>
  <si>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</si>
  <si>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</si>
  <si>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</si>
  <si>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</si>
  <si>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</si>
  <si>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</si>
  <si>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</si>
  <si>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</si>
  <si>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</si>
  <si>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</si>
  <si>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</si>
  <si>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</si>
  <si>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</si>
  <si>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</si>
  <si>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</si>
  <si>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</si>
  <si>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</si>
  <si>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</si>
  <si>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</si>
  <si>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</si>
  <si>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</si>
  <si>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</si>
  <si>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</si>
  <si>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</si>
  <si>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</si>
  <si>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</si>
  <si>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</si>
  <si>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</si>
  <si>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</si>
  <si>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Investment Account (Total Gain / Loss)</t>
  </si>
  <si>
    <t>IRA Account (Gain / Loss)</t>
  </si>
  <si>
    <t>Key</t>
  </si>
  <si>
    <t>Name</t>
  </si>
  <si>
    <t>Account</t>
  </si>
  <si>
    <t>Buy Price</t>
  </si>
  <si>
    <t>Total Amount</t>
  </si>
  <si>
    <t>Today's Price</t>
  </si>
  <si>
    <t>Curr. Position</t>
  </si>
  <si>
    <t>Net Income</t>
  </si>
  <si>
    <t>Net Income (%)</t>
  </si>
  <si>
    <t>Stock Composition</t>
  </si>
  <si>
    <t xml:space="preserve"> FNILX</t>
  </si>
  <si>
    <t>IRA</t>
  </si>
  <si>
    <t xml:space="preserve"> FXAIX</t>
  </si>
  <si>
    <t xml:space="preserve"> FNBGX</t>
  </si>
  <si>
    <t xml:space="preserve"> FUAMX</t>
  </si>
  <si>
    <t>Investment</t>
  </si>
  <si>
    <t>Total Market</t>
  </si>
  <si>
    <t>https://fundresearch.fidelity.com/mutual-funds/summary/921910105</t>
  </si>
  <si>
    <t>Large Cap Growth</t>
  </si>
  <si>
    <t>Large Cap Stocks</t>
  </si>
  <si>
    <t>Consumer Cyclical</t>
  </si>
  <si>
    <t>Large Cap Value</t>
  </si>
  <si>
    <t>Communication</t>
  </si>
  <si>
    <t>Mid Cap Blend</t>
  </si>
  <si>
    <t>Finance</t>
  </si>
  <si>
    <t xml:space="preserve">Bonds and others </t>
  </si>
  <si>
    <t>Health Care</t>
  </si>
  <si>
    <t>Small Cap Growth Stocks</t>
  </si>
  <si>
    <t>Total</t>
  </si>
  <si>
    <t>Consumer Defensive</t>
  </si>
  <si>
    <t>Basic Materials</t>
  </si>
  <si>
    <t>IRA Strategy</t>
  </si>
  <si>
    <t>All Weather Portfolio</t>
  </si>
  <si>
    <t>FSKAX (Total Market)</t>
  </si>
  <si>
    <t>Gold (SPDR Gold Trust ETF) GLD</t>
  </si>
  <si>
    <t>Long Term Treasury Bonds TLT (OR FNBGX)</t>
  </si>
  <si>
    <t>Intermediate Treasury Bonds IEI (OR FUAMX)</t>
  </si>
  <si>
    <t>FNILX (50% Replacement for Total Market)</t>
  </si>
  <si>
    <t>GSG GSPI Commodity Indexed Trust</t>
  </si>
  <si>
    <t>FSRPX (Select Retailing High Growth)</t>
  </si>
  <si>
    <t>FSCSX (Select Software and IT Services)</t>
  </si>
  <si>
    <t>FSPTX (Select Technology Portfolio)</t>
  </si>
  <si>
    <t>FSPHX (Select Healthcare)</t>
  </si>
  <si>
    <t>Investment Account (Gain / Loss)</t>
  </si>
  <si>
    <t>Investment Account (Gain / Loss (%))</t>
  </si>
  <si>
    <t>WMT</t>
  </si>
  <si>
    <t>CHGG</t>
  </si>
  <si>
    <t>ECL</t>
  </si>
  <si>
    <t>CLX</t>
  </si>
  <si>
    <t>KO</t>
  </si>
  <si>
    <t>CCI</t>
  </si>
  <si>
    <t>NEE</t>
  </si>
  <si>
    <t>GILD</t>
  </si>
  <si>
    <t>HON</t>
  </si>
  <si>
    <t>WM</t>
  </si>
  <si>
    <t>BAC</t>
  </si>
  <si>
    <t>CVS</t>
  </si>
  <si>
    <t>RTX</t>
  </si>
  <si>
    <t>DELL</t>
  </si>
  <si>
    <t>CVX</t>
  </si>
  <si>
    <t>HBI</t>
  </si>
  <si>
    <t>IRA Account (Gain / Loss (%))</t>
  </si>
  <si>
    <t>FSKAX</t>
  </si>
  <si>
    <t>https://www.thespreadsheetguru.com/blog/add-real-time-stock-prices-and-metrics-to-excel</t>
  </si>
  <si>
    <t>price</t>
  </si>
  <si>
    <t>LT Bond</t>
  </si>
  <si>
    <t>Bookvalue per share</t>
  </si>
  <si>
    <t>Inter Bond</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</si>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</sst>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8" formatCode="_([$$-409]* #,##0.00_);_([$$-409]* \(#,##0.00\);_([$$-409]* &quot;-&quot;??_);_(@_)"/>
    <numFmt numFmtId="169" formatCode="_(* #,##0.00_);_(* \(#,##0.00\);_(* &quot;-&quot;??_);_(@_)"/>
    <numFmt numFmtId="170" formatCode="_-[$$-409]* #,##0.00_ ;_-[$$-409]* \-#,##0.00\ ;_-[$$-409]* &quot;-&quot;??_ ;_-@_ "/>
    <numFmt numFmtId="171" formatCode="_ * #,##0.0_ ;_ * \-#,##0.0_ ;_ * &quot;-&quot;??_ ;_ @_ "/>
    <numFmt numFmtId="172" formatCode="_ * #,##0_ ;_ * \-#,##0_ ;_ * &quot;-&quot;??_ ;_ @_ "/>
    <numFmt numFmtId="173" formatCode="_(* #,##0_);_(* \(#,##0\);_(* &quot;-&quot;??_);_(@_)"/>
  </numFmts>
  <fonts count="13">
    <font>
      <sz val="11"/>
      <color theme="1"/>
      <name val="Calibri"/>
      <family val="2"/>
      <scheme val="minor"/>
    </font>
    <font>
      <sz val="10"/>
      <color theme="1"/>
      <name val="Tahoma"/>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s>
  <fills count="11">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 fillId="0" borderId="0" applyNumberFormat="0" applyFill="0" applyBorder="0" applyAlignment="0" applyProtection="0"/>
    <xf numFmtId="169" fontId="8" fillId="0" borderId="0" applyFont="0" applyFill="0" applyBorder="0" applyAlignment="0" applyProtection="0"/>
    <xf numFmtId="9" fontId="8" fillId="0" borderId="0" applyFont="0" applyFill="0" applyBorder="0" applyAlignment="0" applyProtection="0"/>
  </cellStyleXfs>
  <cellXfs count="86">
    <xf numFmtId="0" fontId="0" fillId="0" borderId="0" xfId="0"/>
    <xf numFmtId="0" fontId="1" fillId="0" borderId="0" xfId="0" applyFont="1"/>
    <xf numFmtId="43" fontId="1" fillId="0" borderId="0" xfId="0" applyNumberFormat="1" applyFont="1"/>
    <xf numFmtId="0" fontId="4" fillId="0" borderId="0" xfId="0" applyFont="1"/>
    <xf numFmtId="0" fontId="3" fillId="2" borderId="0" xfId="0" applyFont="1" applyFill="1"/>
    <xf numFmtId="10" fontId="4" fillId="4" borderId="0" xfId="0" applyNumberFormat="1" applyFont="1" applyFill="1"/>
    <xf numFmtId="43" fontId="4" fillId="6" borderId="0" xfId="0" applyNumberFormat="1" applyFont="1" applyFill="1"/>
    <xf numFmtId="170" fontId="4" fillId="0" borderId="0" xfId="0" applyNumberFormat="1" applyFont="1"/>
    <xf numFmtId="0" fontId="4" fillId="0" borderId="0" xfId="0" applyFont="1" applyAlignment="1">
      <alignment horizontal="center" vertical="top" wrapText="1"/>
    </xf>
    <xf numFmtId="0" fontId="3" fillId="2" borderId="0" xfId="0" applyFont="1" applyFill="1" applyAlignment="1">
      <alignment horizontal="left"/>
    </xf>
    <xf numFmtId="171" fontId="4" fillId="4" borderId="0" xfId="0" applyNumberFormat="1" applyFont="1" applyFill="1"/>
    <xf numFmtId="172" fontId="4" fillId="4" borderId="0" xfId="0" applyNumberFormat="1" applyFont="1" applyFill="1"/>
    <xf numFmtId="172" fontId="4" fillId="6" borderId="0" xfId="0" applyNumberFormat="1" applyFont="1" applyFill="1"/>
    <xf numFmtId="172" fontId="4" fillId="0" borderId="0" xfId="0" applyNumberFormat="1" applyFont="1"/>
    <xf numFmtId="10" fontId="4" fillId="0" borderId="0" xfId="0" applyNumberFormat="1" applyFont="1"/>
    <xf numFmtId="168" fontId="4" fillId="0" borderId="0" xfId="0" applyNumberFormat="1" applyFont="1"/>
    <xf numFmtId="0" fontId="4" fillId="0" borderId="0" xfId="0" applyFont="1" applyAlignment="1">
      <alignment horizontal="center"/>
    </xf>
    <xf numFmtId="170" fontId="4" fillId="8" borderId="0" xfId="0" applyNumberFormat="1" applyFont="1" applyFill="1"/>
    <xf numFmtId="168" fontId="4" fillId="8" borderId="0" xfId="0" applyNumberFormat="1" applyFont="1" applyFill="1"/>
    <xf numFmtId="10" fontId="4" fillId="8" borderId="0" xfId="0" applyNumberFormat="1" applyFont="1" applyFill="1"/>
    <xf numFmtId="3" fontId="4" fillId="8" borderId="0" xfId="0" applyNumberFormat="1" applyFont="1" applyFill="1" applyAlignment="1">
      <alignment horizontal="center"/>
    </xf>
    <xf numFmtId="0" fontId="4" fillId="8" borderId="0" xfId="0" applyNumberFormat="1" applyFont="1" applyFill="1" applyAlignment="1">
      <alignment horizontal="center"/>
    </xf>
    <xf numFmtId="0" fontId="5" fillId="3" borderId="0" xfId="0" applyFont="1" applyFill="1" applyAlignment="1">
      <alignment horizontal="center" vertical="center" wrapText="1"/>
    </xf>
    <xf numFmtId="172" fontId="5" fillId="5" borderId="0" xfId="0" applyNumberFormat="1" applyFont="1" applyFill="1" applyAlignment="1">
      <alignment horizontal="center" vertical="center" wrapText="1"/>
    </xf>
    <xf numFmtId="10" fontId="5" fillId="5" borderId="0" xfId="0" applyNumberFormat="1" applyFont="1" applyFill="1" applyAlignment="1">
      <alignment horizontal="center" vertical="center" wrapText="1"/>
    </xf>
    <xf numFmtId="172" fontId="5" fillId="7" borderId="0" xfId="0" applyNumberFormat="1" applyFont="1" applyFill="1" applyAlignment="1">
      <alignment horizontal="center" vertical="center" wrapText="1"/>
    </xf>
    <xf numFmtId="170" fontId="5" fillId="9" borderId="0" xfId="0" applyNumberFormat="1" applyFont="1" applyFill="1" applyAlignment="1">
      <alignment horizontal="center" vertical="center" wrapText="1"/>
    </xf>
    <xf numFmtId="0" fontId="5" fillId="9" borderId="0" xfId="0" applyFont="1" applyFill="1" applyAlignment="1">
      <alignment horizontal="center" vertical="center" wrapText="1"/>
    </xf>
    <xf numFmtId="0" fontId="0" fillId="0" borderId="1" xfId="0" applyBorder="1"/>
    <xf numFmtId="9" fontId="0" fillId="0" borderId="1" xfId="0" applyNumberFormat="1" applyBorder="1"/>
    <xf numFmtId="0" fontId="6" fillId="0" borderId="0" xfId="0" applyFont="1"/>
    <xf numFmtId="3" fontId="6" fillId="0" borderId="0" xfId="0" applyNumberFormat="1" applyFont="1"/>
    <xf numFmtId="0" fontId="6" fillId="0" borderId="0" xfId="0" applyFont="1" applyAlignment="1">
      <alignment wrapText="1"/>
    </xf>
    <xf numFmtId="0" fontId="7" fillId="10" borderId="0" xfId="0" applyFont="1" applyFill="1" applyAlignment="1">
      <alignment horizontal="center" vertical="center"/>
    </xf>
    <xf numFmtId="0" fontId="7" fillId="10" borderId="0" xfId="0" applyFont="1" applyFill="1" applyAlignment="1">
      <alignment horizontal="center" vertical="center" wrapText="1"/>
    </xf>
    <xf numFmtId="0" fontId="2" fillId="0" borderId="0" xfId="1"/>
    <xf numFmtId="0" fontId="9" fillId="0" borderId="0" xfId="0" applyFont="1"/>
    <xf numFmtId="168" fontId="9" fillId="0" borderId="0" xfId="0" applyNumberFormat="1" applyFont="1"/>
    <xf numFmtId="0" fontId="10" fillId="3" borderId="0" xfId="0" applyFont="1" applyFill="1"/>
    <xf numFmtId="0" fontId="10" fillId="5" borderId="0" xfId="0" applyFont="1" applyFill="1"/>
    <xf numFmtId="0" fontId="10" fillId="7" borderId="0" xfId="0" applyFont="1" applyFill="1"/>
    <xf numFmtId="43" fontId="10" fillId="7" borderId="0" xfId="0" applyNumberFormat="1" applyFont="1" applyFill="1"/>
    <xf numFmtId="43" fontId="10" fillId="0" borderId="0" xfId="0" applyNumberFormat="1" applyFont="1"/>
    <xf numFmtId="43" fontId="10" fillId="9" borderId="0" xfId="0" applyNumberFormat="1" applyFont="1" applyFill="1"/>
    <xf numFmtId="170" fontId="10" fillId="9" borderId="0" xfId="0" applyNumberFormat="1" applyFont="1" applyFill="1"/>
    <xf numFmtId="10" fontId="10" fillId="9" borderId="0" xfId="0" applyNumberFormat="1" applyFont="1" applyFill="1"/>
    <xf numFmtId="0" fontId="11" fillId="0" borderId="0" xfId="0" applyFont="1"/>
    <xf numFmtId="0" fontId="10" fillId="2" borderId="0" xfId="0" applyFont="1" applyFill="1"/>
    <xf numFmtId="168" fontId="11" fillId="4" borderId="0" xfId="0" applyNumberFormat="1" applyFont="1" applyFill="1"/>
    <xf numFmtId="10" fontId="11" fillId="4" borderId="0" xfId="0" applyNumberFormat="1" applyFont="1" applyFill="1"/>
    <xf numFmtId="168" fontId="11" fillId="6" borderId="0" xfId="0" applyNumberFormat="1" applyFont="1" applyFill="1"/>
    <xf numFmtId="43" fontId="11" fillId="6" borderId="0" xfId="0" applyNumberFormat="1" applyFont="1" applyFill="1"/>
    <xf numFmtId="168" fontId="11" fillId="0" borderId="0" xfId="0" applyNumberFormat="1" applyFont="1"/>
    <xf numFmtId="168" fontId="11" fillId="8" borderId="0" xfId="0" applyNumberFormat="1" applyFont="1" applyFill="1"/>
    <xf numFmtId="170" fontId="11" fillId="8" borderId="0" xfId="0" applyNumberFormat="1" applyFont="1" applyFill="1" applyAlignment="1">
      <alignment wrapText="1"/>
    </xf>
    <xf numFmtId="10" fontId="11" fillId="8" borderId="0" xfId="0" applyNumberFormat="1" applyFont="1" applyFill="1"/>
    <xf numFmtId="168" fontId="10" fillId="2" borderId="0" xfId="0" applyNumberFormat="1" applyFont="1" applyFill="1"/>
    <xf numFmtId="170" fontId="11" fillId="8" borderId="0" xfId="0" applyNumberFormat="1" applyFont="1" applyFill="1"/>
    <xf numFmtId="43" fontId="11" fillId="0" borderId="0" xfId="0" applyNumberFormat="1" applyFont="1"/>
    <xf numFmtId="170" fontId="11" fillId="0" borderId="0" xfId="0" applyNumberFormat="1" applyFont="1"/>
    <xf numFmtId="10" fontId="11" fillId="0" borderId="0" xfId="0" applyNumberFormat="1" applyFont="1"/>
    <xf numFmtId="14" fontId="9" fillId="0" borderId="0" xfId="0" applyNumberFormat="1" applyFont="1"/>
    <xf numFmtId="169" fontId="9" fillId="0" borderId="0" xfId="2" applyFont="1"/>
    <xf numFmtId="173" fontId="9" fillId="0" borderId="0" xfId="2" applyNumberFormat="1" applyFont="1"/>
    <xf numFmtId="9" fontId="9" fillId="0" borderId="0" xfId="3" applyFont="1"/>
    <xf numFmtId="10" fontId="9" fillId="0" borderId="0" xfId="3" applyNumberFormat="1" applyFont="1"/>
    <xf numFmtId="170" fontId="9" fillId="0" borderId="0" xfId="2" applyNumberFormat="1" applyFont="1" applyAlignment="1">
      <alignment horizontal="right" vertical="center"/>
    </xf>
    <xf numFmtId="170" fontId="9" fillId="0" borderId="0" xfId="0" applyNumberFormat="1" applyFont="1" applyAlignment="1">
      <alignment horizontal="right"/>
    </xf>
    <xf numFmtId="9" fontId="0" fillId="0" borderId="0" xfId="0" applyNumberFormat="1"/>
    <xf numFmtId="10" fontId="0" fillId="0" borderId="0" xfId="0" applyNumberFormat="1"/>
    <xf numFmtId="43" fontId="0" fillId="0" borderId="0" xfId="0" applyNumberFormat="1"/>
    <xf numFmtId="43" fontId="9" fillId="0" borderId="0" xfId="2" applyNumberFormat="1" applyFont="1"/>
    <xf numFmtId="9" fontId="9" fillId="0" borderId="0" xfId="3" applyFont="1" applyAlignment="1">
      <alignment horizontal="right" vertical="center"/>
    </xf>
    <xf numFmtId="0" fontId="10" fillId="3" borderId="0" xfId="0" applyFont="1" applyFill="1" applyAlignment="1">
      <alignment horizontal="center"/>
    </xf>
    <xf numFmtId="0" fontId="10" fillId="2" borderId="0" xfId="0" applyFont="1" applyFill="1" applyAlignment="1">
      <alignment horizontal="center"/>
    </xf>
    <xf numFmtId="0" fontId="11" fillId="0" borderId="0" xfId="0" applyFont="1" applyAlignment="1">
      <alignment horizontal="center"/>
    </xf>
    <xf numFmtId="169" fontId="11" fillId="6" borderId="0" xfId="2" applyFont="1" applyFill="1"/>
    <xf numFmtId="169" fontId="10" fillId="7" borderId="0" xfId="2" applyFont="1" applyFill="1"/>
    <xf numFmtId="169" fontId="11" fillId="0" borderId="0" xfId="2" applyFont="1"/>
    <xf numFmtId="9" fontId="0" fillId="0" borderId="0" xfId="3" applyFont="1"/>
    <xf numFmtId="0" fontId="12" fillId="0" borderId="0" xfId="0" applyFont="1"/>
    <xf numFmtId="9" fontId="11" fillId="6" borderId="0" xfId="3" applyFont="1" applyFill="1"/>
    <xf numFmtId="9" fontId="10" fillId="7" borderId="0" xfId="3" applyFont="1" applyFill="1"/>
    <xf numFmtId="9" fontId="11" fillId="0" borderId="0" xfId="3" applyFont="1"/>
    <xf numFmtId="0" fontId="9" fillId="0" borderId="0" xfId="0" applyFont="1" applyAlignment="1">
      <alignment horizontal="right"/>
    </xf>
    <xf numFmtId="0" fontId="9" fillId="0" borderId="0" xfId="0" applyFont="1" applyAlignment="1">
      <alignment horizontal="center"/>
    </xf>
  </cellXfs>
  <cellStyles count="4">
    <cellStyle name="Comma" xfId="2" builtinId="3"/>
    <cellStyle name="Hyperlink" xfId="1" builtinId="8"/>
    <cellStyle name="Normal" xfId="0" builtinId="0"/>
    <cellStyle name="Percent" xfId="3" builtinId="5"/>
  </cellStyles>
  <dxfs count="35">
    <dxf>
      <font>
        <b val="0"/>
        <i val="0"/>
        <strike val="0"/>
        <condense val="0"/>
        <extend val="0"/>
        <outline val="0"/>
        <shadow val="0"/>
        <u val="none"/>
        <vertAlign val="baseline"/>
        <sz val="10"/>
        <color theme="1"/>
        <name val="Tahoma"/>
        <scheme val="none"/>
      </font>
      <numFmt numFmtId="35" formatCode="_ * #,##0.00_ ;_ * \-#,##0.00_ ;_ * &quot;-&quot;??_ ;_ @_ "/>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70" formatCode="_-[$$-409]* #,##0.00_ ;_-[$$-409]* \-#,##0.00\ ;_-[$$-409]* &quot;-&quot;??_ ;_-@_ "/>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dxf>
    <dxf>
      <font>
        <b val="0"/>
        <i val="0"/>
        <strike val="0"/>
        <condense val="0"/>
        <extend val="0"/>
        <outline val="0"/>
        <shadow val="0"/>
        <u val="none"/>
        <vertAlign val="baseline"/>
        <sz val="10.5"/>
        <color theme="1"/>
        <name val="Source Sans Pro"/>
        <family val="2"/>
        <scheme val="none"/>
      </font>
      <numFmt numFmtId="35"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 Id="rId22" Type="http://schemas.openxmlformats.org/officeDocument/2006/relationships/customXml" Target="../customXml/item2.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630">
  <rv s="0">
    <v>https://creativecommons.org/licenses/by-sa/4.0</v>
    <v>CC BY-SA 4.0</v>
  </rv>
  <rv s="0">
    <v>http://en.wikipedia.org/wiki/Wells_Fargo</v>
    <v>Wikipedia</v>
  </rv>
  <rv s="1">
    <v>0</v>
    <v>1</v>
  </rv>
  <rv s="2">
    <v>6</v>
    <v>https://www.bing.com/th?id=AMMS_97bd8dad8c0360a49d8c3a8c9f408be5&amp;qlt=95</v>
    <v>2</v>
    <v>https://www.bing.com/images/search?form=xlimg&amp;q=wells+fargo</v>
    <v>Image of Wells Fargo &amp; Co</v>
    <v/>
  </rv>
  <rv s="0">
    <v>https://www.bing.com/financeapi/forcetrigger?t=a25tgh&amp;q=XNYS%3aWFC&amp;form=skydnc</v>
    <v>Learn more on Bing</v>
  </rv>
  <rv s="3">
    <v>en-US</v>
    <v>a25tgh</v>
    <v>268435456</v>
    <v>268435457</v>
    <v>1</v>
    <v>Powered by Refinitiv</v>
    <v>0</v>
    <v>Wells Fargo &amp; Co (XNYS:WFC)</v>
    <v>3</v>
    <v>4</v>
    <v>Finance</v>
    <v>5</v>
    <v>54.75</v>
    <v>22</v>
    <v>1.1472</v>
    <v>-1.03</v>
    <v>4.0880000000000002E-4</v>
    <v>-4.0407999999999999E-2</v>
    <v>0.01</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25.22</v>
    <v>3</v>
    <v>Banking Services</v>
    <v>Stock</v>
    <v>44019.999897256253</v>
    <v>4</v>
    <v>24.34</v>
    <v>104508900000</v>
    <v>Wells Fargo &amp; Co</v>
    <v>Wells Fargo &amp; Co</v>
    <v>25.2</v>
    <v>9.0024999999999995</v>
    <v>25.49</v>
    <v>24.46</v>
    <v>24.47</v>
    <v>4099998000</v>
    <v>WFC</v>
    <v>Wells Fargo &amp; Co (XNYS:WFC)</v>
    <v>36920549</v>
    <v>53772462</v>
    <v>1929</v>
  </rv>
  <rv s="4">
    <v>5</v>
  </rv>
  <rv s="0">
    <v>https://www.bing.com/financeapi/forcetrigger?t=a1vpr7&amp;q=XNYS%3aSPCE&amp;form=skydnc</v>
    <v>Learn more on Bing</v>
  </rv>
  <rv s="5">
    <v>en-US</v>
    <v>a1vpr7</v>
    <v>268435456</v>
    <v>268435457</v>
    <v>1</v>
    <v>Powered by Refinitiv</v>
    <v>7</v>
    <v>Virgin Galactic Holdings Inc (XNYS:SPCE)</v>
    <v>8</v>
    <v>9</v>
    <v>Finance</v>
    <v>5</v>
    <v>42.49</v>
    <v>6.9</v>
    <v>-0.4</v>
    <v>0</v>
    <v>-2.3599000000000002E-2</v>
    <v>0</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16.84</v>
    <v>Holding Companies</v>
    <v>Stock</v>
    <v>44019.999399628905</v>
    <v>7</v>
    <v>16.151199999999999</v>
    <v>3566345000</v>
    <v>Virgin Galactic Holdings Inc</v>
    <v>Virgin Galactic Holdings Inc</v>
    <v>16.63</v>
    <v>0</v>
    <v>16.95</v>
    <v>16.55</v>
    <v>16.55</v>
    <v>210403900</v>
    <v>SPCE</v>
    <v>Virgin Galactic Holdings Inc (XNYS:SPCE)</v>
    <v>8204013</v>
    <v>16417040</v>
    <v>2019</v>
  </rv>
  <rv s="4">
    <v>8</v>
  </rv>
  <rv s="6">
    <v>12</v>
    <v>Beta</v>
  </rv>
  <rv s="0">
    <v>http://en.wikipedia.org/wiki/Public_domain</v>
    <v>Public domain</v>
  </rv>
  <rv s="0">
    <v>http://en.wikipedia.org/wiki/Shake_Shack</v>
    <v>Wikipedia</v>
  </rv>
  <rv s="1">
    <v>11</v>
    <v>12</v>
  </rv>
  <rv s="2">
    <v>6</v>
    <v>https://www.bing.com/th?id=AMMS_e7926709713a70d0ca1ce8199dbe50b0&amp;qlt=95</v>
    <v>13</v>
    <v>https://www.bing.com/images/search?form=xlimg&amp;q=shake+shack</v>
    <v>Image of Shake Shack Inc</v>
    <v/>
  </rv>
  <rv s="0">
    <v>https://www.bing.com/financeapi/forcetrigger?t=a22voc&amp;q=XNYS%3aSHAK&amp;form=skydnc</v>
    <v>Learn more on Bing</v>
  </rv>
  <rv s="3">
    <v>en-US</v>
    <v>a22voc</v>
    <v>268435456</v>
    <v>268435457</v>
    <v>1</v>
    <v>Powered by Refinitiv</v>
    <v>0</v>
    <v>Shake Shack Inc (XNYS:SHAK)</v>
    <v>3</v>
    <v>4</v>
    <v>Finance</v>
    <v>5</v>
    <v>105.84</v>
    <v>30.01</v>
    <v>1.718</v>
    <v>-3.5</v>
    <v>3.405E-3</v>
    <v>-6.5506000000000009E-2</v>
    <v>0.17</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53.22</v>
    <v>14</v>
    <v>Hotels &amp; Entertainment Services</v>
    <v>Stock</v>
    <v>44019.999390937497</v>
    <v>15</v>
    <v>49.82</v>
    <v>2206129000</v>
    <v>Shake Shack Inc</v>
    <v>Shake Shack Inc</v>
    <v>52.07</v>
    <v>104.02630000000001</v>
    <v>53.43</v>
    <v>49.93</v>
    <v>50.1</v>
    <v>41290090</v>
    <v>SHAK</v>
    <v>Shake Shack Inc (XNYS:SHAK)</v>
    <v>3208353</v>
    <v>1472469</v>
    <v>2014</v>
  </rv>
  <rv s="4">
    <v>16</v>
  </rv>
  <rv s="0">
    <v>http://en.wikipedia.org/wiki/U.S._Bancorp</v>
    <v>Wikipedia</v>
  </rv>
  <rv s="1">
    <v>11</v>
    <v>18</v>
  </rv>
  <rv s="2">
    <v>6</v>
    <v>https://www.bing.com/th?id=AMMS_92118627359b78f33a94013e8d77b22d&amp;qlt=95</v>
    <v>19</v>
    <v>https://www.bing.com/images/search?form=xlimg&amp;q=usbank</v>
    <v>Image of U.S. Bancorp</v>
    <v/>
  </rv>
  <rv s="0">
    <v>https://www.bing.com/financeapi/forcetrigger?t=a251gh&amp;q=XNYS%3aUSB&amp;form=skydnc</v>
    <v>Learn more on Bing</v>
  </rv>
  <rv s="3">
    <v>en-US</v>
    <v>a251gh</v>
    <v>268435456</v>
    <v>268435457</v>
    <v>1</v>
    <v>Powered by Refinitiv</v>
    <v>0</v>
    <v>U.S. Bancorp (XNYS:USB)</v>
    <v>3</v>
    <v>4</v>
    <v>Finance</v>
    <v>5</v>
    <v>61.11</v>
    <v>28.36</v>
    <v>1.1698999999999999</v>
    <v>-1.25</v>
    <v>-8.4320000000000011E-4</v>
    <v>-3.3939999999999998E-2</v>
    <v>-0.03</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36.36</v>
    <v>20</v>
    <v>Banking Services</v>
    <v>Stock</v>
    <v>44019.99798893516</v>
    <v>21</v>
    <v>35.465000000000003</v>
    <v>55476630000</v>
    <v>U.S. Bancorp</v>
    <v>U.S. Bancorp</v>
    <v>36.33</v>
    <v>9.5122</v>
    <v>36.83</v>
    <v>35.58</v>
    <v>35.549999999999997</v>
    <v>1506289000</v>
    <v>USB</v>
    <v>U.S. Bancorp (XNYS:USB)</v>
    <v>6683791</v>
    <v>9975030</v>
    <v>1929</v>
  </rv>
  <rv s="4">
    <v>22</v>
  </rv>
  <rv s="0">
    <v>http://en.wikipedia.org/wiki/Phillips_66</v>
    <v>Wikipedia</v>
  </rv>
  <rv s="1">
    <v>11</v>
    <v>24</v>
  </rv>
  <rv s="2">
    <v>6</v>
    <v>https://www.bing.com/th?id=AMMS_5fb0e30a218f6c3406f87a4abb1bfce4&amp;qlt=95</v>
    <v>25</v>
    <v>https://www.bing.com/images/search?form=xlimg&amp;q=phillips+66</v>
    <v>Image of Phillips 66</v>
    <v/>
  </rv>
  <rv s="0">
    <v>https://www.bing.com/financeapi/forcetrigger?t=a21d27&amp;q=XNYS%3aPSX&amp;form=skydnc</v>
    <v>Learn more on Bing</v>
  </rv>
  <rv s="3">
    <v>en-US</v>
    <v>a21d27</v>
    <v>268435456</v>
    <v>268435457</v>
    <v>1</v>
    <v>Powered by Refinitiv</v>
    <v>0</v>
    <v>Phillips 66 (XNYS:PSX)</v>
    <v>3</v>
    <v>4</v>
    <v>Finance</v>
    <v>5</v>
    <v>119.92</v>
    <v>40.04</v>
    <v>1.6022000000000001</v>
    <v>-3.48</v>
    <v>6.0360000000000006E-3</v>
    <v>-5.1109000000000002E-2</v>
    <v>0.39</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67.25</v>
    <v>26</v>
    <v>Oil &amp; Gas</v>
    <v>Stock</v>
    <v>44019.992909582812</v>
    <v>27</v>
    <v>64.48</v>
    <v>29733180000</v>
    <v>Phillips 66</v>
    <v>Phillips 66</v>
    <v>67.19</v>
    <v>86.728899999999996</v>
    <v>68.09</v>
    <v>64.61</v>
    <v>65</v>
    <v>436674700</v>
    <v>PSX</v>
    <v>Phillips 66 (XNYS:PSX)</v>
    <v>3120815</v>
    <v>3380568</v>
    <v>2011</v>
  </rv>
  <rv s="4">
    <v>28</v>
  </rv>
  <rv s="0">
    <v>https://www.bing.com/financeapi/forcetrigger?t=a21n3m&amp;q=XNAS%3aNXGN&amp;form=skydnc</v>
    <v>Learn more on Bing</v>
  </rv>
  <rv s="7">
    <v>en-US</v>
    <v>a21n3m</v>
    <v>268435456</v>
    <v>268435457</v>
    <v>1</v>
    <v>Powered by Refinitiv</v>
    <v>10</v>
    <v>NextGen Healthcare Inc (XNAS:NXGN)</v>
    <v>8</v>
    <v>11</v>
    <v>Finance</v>
    <v>5</v>
    <v>20.6783</v>
    <v>5.0999999999999996</v>
    <v>1.0134000000000001</v>
    <v>-0.39500000000000002</v>
    <v>0</v>
    <v>-3.5602000000000002E-2</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10.99</v>
    <v>Software &amp; IT Services</v>
    <v>Stock</v>
    <v>44019.841864235939</v>
    <v>30</v>
    <v>10.54</v>
    <v>733435700</v>
    <v>NextGen Healthcare Inc</v>
    <v>NextGen Healthcare Inc</v>
    <v>10.95</v>
    <v>96.696899999999999</v>
    <v>11.095000000000001</v>
    <v>10.7</v>
    <v>10.7</v>
    <v>66105070</v>
    <v>NXGN</v>
    <v>NextGen Healthcare Inc (XNAS:NXGN)</v>
    <v>304757</v>
    <v>497018</v>
    <v>1974</v>
  </rv>
  <rv s="4">
    <v>31</v>
  </rv>
  <rv s="0">
    <v>https://www.bing.com/financeapi/forcetrigger?t=a1xzlh&amp;q=XNYS%3aMSGS&amp;form=skydnc</v>
    <v>Learn more on Bing</v>
  </rv>
  <rv s="7">
    <v>en-US</v>
    <v>a1xzlh</v>
    <v>268435456</v>
    <v>268435457</v>
    <v>1</v>
    <v>Powered by Refinitiv</v>
    <v>10</v>
    <v>Madison Square Garden Sports Corp (XNYS:MSGS)</v>
    <v>8</v>
    <v>11</v>
    <v>Finance</v>
    <v>5</v>
    <v>225.6155</v>
    <v>130.1181</v>
    <v>0.95379999999999998</v>
    <v>-3.22</v>
    <v>3.2879999999999997E-3</v>
    <v>-2.1152000000000001E-2</v>
    <v>0.49</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151.69999999999999</v>
    <v>Media &amp; Publishing</v>
    <v>Stock</v>
    <v>44019.958333367969</v>
    <v>33</v>
    <v>148.10499999999999</v>
    <v>3652227000</v>
    <v>Madison Square Garden Sports Corp</v>
    <v>Madison Square Garden Sports Corp</v>
    <v>151.69999999999999</v>
    <v>0</v>
    <v>152.22999999999999</v>
    <v>149.01</v>
    <v>149.5</v>
    <v>23991510</v>
    <v>MSGS</v>
    <v>Madison Square Garden Sports Corp (XNYS:MSGS)</v>
    <v>100450</v>
    <v>191573</v>
    <v>2015</v>
  </rv>
  <rv s="4">
    <v>34</v>
  </rv>
  <rv s="0">
    <v>http://en.wikipedia.org/wiki/JPMorgan_Chase</v>
    <v>Wikipedia</v>
  </rv>
  <rv s="1">
    <v>11</v>
    <v>36</v>
  </rv>
  <rv s="2">
    <v>6</v>
    <v>https://www.bing.com/th?id=AMMS_06392bb84e5fdc62d2356a2306f4ae1e&amp;qlt=95</v>
    <v>37</v>
    <v>https://www.bing.com/images/search?form=xlimg&amp;q=jpmorgan+chase</v>
    <v>Image of JPMorgan Chase &amp; Co</v>
    <v/>
  </rv>
  <rv s="0">
    <v>https://www.bing.com/financeapi/forcetrigger?t=a1waa2&amp;q=XNYS%3aJPM&amp;form=skydnc</v>
    <v>Learn more on Bing</v>
  </rv>
  <rv s="3">
    <v>en-US</v>
    <v>a1waa2</v>
    <v>268435456</v>
    <v>268435457</v>
    <v>1</v>
    <v>Powered by Refinitiv</v>
    <v>0</v>
    <v>JPMorgan Chase &amp; Co (XNYS:JPM)</v>
    <v>3</v>
    <v>4</v>
    <v>Finance</v>
    <v>5</v>
    <v>141.1</v>
    <v>76.91</v>
    <v>1.1681999999999999</v>
    <v>-2.68</v>
    <v>1.7330000000000002E-3</v>
    <v>-2.8211E-2</v>
    <v>0.16</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94.1</v>
    <v>38</v>
    <v>Banking Services</v>
    <v>Stock</v>
    <v>44019.999946145312</v>
    <v>39</v>
    <v>92</v>
    <v>289467200000</v>
    <v>JPMorgan Chase &amp; Co</v>
    <v>JPMorgan Chase &amp; Co</v>
    <v>93.82</v>
    <v>10.729900000000001</v>
    <v>95</v>
    <v>92.32</v>
    <v>92.48</v>
    <v>3047023000</v>
    <v>JPM</v>
    <v>JPMorgan Chase &amp; Co (XNYS:JPM)</v>
    <v>25757203</v>
    <v>24050921</v>
    <v>1968</v>
  </rv>
  <rv s="4">
    <v>40</v>
  </rv>
  <rv s="0">
    <v>http://en.wikipedia.org/wiki/Bank_of_America</v>
    <v>Wikipedia</v>
  </rv>
  <rv s="1">
    <v>11</v>
    <v>42</v>
  </rv>
  <rv s="2">
    <v>6</v>
    <v>https://www.bing.com/th?id=AMMS_0720042c42661f705c810fedd777349a&amp;qlt=95</v>
    <v>43</v>
    <v>https://www.bing.com/images/search?form=xlimg&amp;q=bank+of+america</v>
    <v>Image of Bank of America Corp</v>
    <v/>
  </rv>
  <rv s="0">
    <v>https://www.bing.com/financeapi/forcetrigger?t=a1o4sm&amp;q=XNYS%3aBAC&amp;form=skydnc</v>
    <v>Learn more on Bing</v>
  </rv>
  <rv s="3">
    <v>en-US</v>
    <v>a1o4sm</v>
    <v>268435456</v>
    <v>268435457</v>
    <v>1</v>
    <v>Powered by Refinitiv</v>
    <v>0</v>
    <v>Bank of America Corp (XNYS:BAC)</v>
    <v>3</v>
    <v>4</v>
    <v>Finance</v>
    <v>5</v>
    <v>35.72</v>
    <v>17.95</v>
    <v>1.5846</v>
    <v>-0.65</v>
    <v>8.6919999999999999E-4</v>
    <v>-2.7473000000000001E-2</v>
    <v>0.02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23.39</v>
    <v>44</v>
    <v>Banking Services</v>
    <v>Stock</v>
    <v>44019.99990133047</v>
    <v>45</v>
    <v>22.9</v>
    <v>205265000000</v>
    <v>Bank of America Corp</v>
    <v>Bank of America Corp</v>
    <v>23.38</v>
    <v>9.6533999999999995</v>
    <v>23.66</v>
    <v>23.01</v>
    <v>23.03</v>
    <v>8675611000</v>
    <v>BAC</v>
    <v>Bank of America Corp (XNYS:BAC)</v>
    <v>60645827</v>
    <v>78994453</v>
    <v>1998</v>
  </rv>
  <rv s="4">
    <v>46</v>
  </rv>
  <rv s="0">
    <v>http://zh.wikipedia.org/wiki/联合技术公司</v>
    <v>Wikipedia</v>
  </rv>
  <rv s="1">
    <v>11</v>
    <v>48</v>
  </rv>
  <rv s="2">
    <v>6</v>
    <v>https://www.bing.com/th?id=AMMS_816809e11c76850fe547473b3e1969bc&amp;qlt=95</v>
    <v>49</v>
    <v>https://www.bing.com/images/search?form=xlimg&amp;q=united+technologies+corporation</v>
    <v>Image of Raytheon Technologies Corp</v>
    <v/>
  </rv>
  <rv s="0">
    <v>https://www.bing.com/financeapi/forcetrigger?t=a25552&amp;q=XNYS%3aRTX&amp;form=skydnc</v>
    <v>Learn more on Bing</v>
  </rv>
  <rv s="3">
    <v>en-US</v>
    <v>a25552</v>
    <v>268435456</v>
    <v>268435457</v>
    <v>1</v>
    <v>Powered by Refinitiv</v>
    <v>0</v>
    <v>Raytheon Technologies Corp (XNYS:RTX)</v>
    <v>3</v>
    <v>4</v>
    <v>Finance</v>
    <v>5</v>
    <v>93.447500000000005</v>
    <v>40.709000000000003</v>
    <v>1.3971</v>
    <v>-2.31</v>
    <v>3.114E-3</v>
    <v>-3.6481E-2</v>
    <v>0.19</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62.83</v>
    <v>50</v>
    <v>Aerospace &amp; Defense</v>
    <v>Stock</v>
    <v>44019.999681724221</v>
    <v>51</v>
    <v>60.94</v>
    <v>96010150000</v>
    <v>Raytheon Technologies Corp</v>
    <v>Raytheon Technologies Corp</v>
    <v>62.54</v>
    <v>13.33</v>
    <v>63.32</v>
    <v>61.01</v>
    <v>61.2</v>
    <v>1516269000</v>
    <v>RTX</v>
    <v>Raytheon Technologies Corp (XNYS:RTX)</v>
    <v>8783009</v>
    <v>11077048</v>
    <v>1934</v>
  </rv>
  <rv s="4">
    <v>52</v>
  </rv>
  <rv s="0">
    <v>http://en.wikipedia.org/wiki/Hanesbrands</v>
    <v>Wikipedia</v>
  </rv>
  <rv s="1">
    <v>11</v>
    <v>54</v>
  </rv>
  <rv s="2">
    <v>6</v>
    <v>https://www.bing.com/th?id=AMMS_c24975ed18339087911e989d5a38f632&amp;qlt=95</v>
    <v>55</v>
    <v>https://www.bing.com/images/search?form=xlimg&amp;q=hanesbrands+inc</v>
    <v>Image of HanesBrands Inc</v>
    <v/>
  </rv>
  <rv s="0">
    <v>https://www.bing.com/financeapi/forcetrigger?t=a1uh3m&amp;q=XNYS%3aHBI&amp;form=skydnc</v>
    <v>Learn more on Bing</v>
  </rv>
  <rv s="3">
    <v>en-US</v>
    <v>a1uh3m</v>
    <v>268435456</v>
    <v>268435457</v>
    <v>1</v>
    <v>Powered by Refinitiv</v>
    <v>0</v>
    <v>HanesBrands Inc (XNYS:HBI)</v>
    <v>3</v>
    <v>4</v>
    <v>Finance</v>
    <v>5</v>
    <v>17.5</v>
    <v>6.96</v>
    <v>1.5592999999999999</v>
    <v>-0.23</v>
    <v>-3.5870000000000003E-3</v>
    <v>-2.0211E-2</v>
    <v>-0.04</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11.365</v>
    <v>56</v>
    <v>Textiles &amp; Apparel</v>
    <v>Stock</v>
    <v>44019.980080497655</v>
    <v>57</v>
    <v>11.1</v>
    <v>3960642000</v>
    <v>HanesBrands Inc</v>
    <v>HanesBrands Inc</v>
    <v>11.23</v>
    <v>8.1066000000000003</v>
    <v>11.38</v>
    <v>11.15</v>
    <v>11.11</v>
    <v>348035300</v>
    <v>HBI</v>
    <v>HanesBrands Inc (XNYS:HBI)</v>
    <v>6344696</v>
    <v>8329311</v>
    <v>2005</v>
  </rv>
  <rv s="4">
    <v>58</v>
  </rv>
  <rv s="0">
    <v>http://tr.wikipedia.org/wiki/AT&amp;T</v>
    <v>Wikipedia</v>
  </rv>
  <rv s="1">
    <v>11</v>
    <v>60</v>
  </rv>
  <rv s="2">
    <v>6</v>
    <v>https://www.bing.com/th?id=AMMS_22edc37b3d4ca713a66f23973844e621&amp;qlt=95</v>
    <v>61</v>
    <v>https://www.bing.com/images/search?form=xlimg&amp;q=at%26t</v>
    <v>Image of AT&amp;T Inc</v>
    <v/>
  </rv>
  <rv s="0">
    <v>https://www.bing.com/financeapi/forcetrigger?t=a23www&amp;q=XNYS%3aT&amp;form=skydnc</v>
    <v>Learn more on Bing</v>
  </rv>
  <rv s="3">
    <v>en-US</v>
    <v>a23www</v>
    <v>268435456</v>
    <v>268435457</v>
    <v>1</v>
    <v>Powered by Refinitiv</v>
    <v>0</v>
    <v>AT&amp;T Inc (XNYS:T)</v>
    <v>3</v>
    <v>4</v>
    <v>Finance</v>
    <v>5</v>
    <v>39.700000000000003</v>
    <v>26.08</v>
    <v>0.68089999999999995</v>
    <v>-0.17</v>
    <v>4.2880000000000001E-3</v>
    <v>-5.5760000000000002E-3</v>
    <v>0.13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30.45</v>
    <v>62</v>
    <v>Telecommunications Services</v>
    <v>Stock</v>
    <v>44019.999680832814</v>
    <v>63</v>
    <v>30.23</v>
    <v>217241300000</v>
    <v>AT&amp;T Inc</v>
    <v>AT&amp;T Inc</v>
    <v>30.3</v>
    <v>15.5113</v>
    <v>30.49</v>
    <v>30.32</v>
    <v>30.45</v>
    <v>7125000000</v>
    <v>T</v>
    <v>AT&amp;T Inc (XNYS:T)</v>
    <v>27509243</v>
    <v>39451582</v>
    <v>1983</v>
  </rv>
  <rv s="4">
    <v>64</v>
  </rv>
  <rv s="0">
    <v>http://en.wikipedia.org/wiki/CME_Group</v>
    <v>Wikipedia</v>
  </rv>
  <rv s="1">
    <v>11</v>
    <v>66</v>
  </rv>
  <rv s="2">
    <v>6</v>
    <v>https://www.bing.com/th?id=AMMS_18f9365758c394770158a16b70895cb7&amp;qlt=95</v>
    <v>67</v>
    <v>https://www.bing.com/images/search?form=xlimg&amp;q=cme+group</v>
    <v>Image of CME Group Inc</v>
    <v/>
  </rv>
  <rv s="0">
    <v>https://www.bing.com/financeapi/forcetrigger?t=a1px2w&amp;q=XNAS%3aCME&amp;form=skydnc</v>
    <v>Learn more on Bing</v>
  </rv>
  <rv s="3">
    <v>en-US</v>
    <v>a1px2w</v>
    <v>268435456</v>
    <v>268435457</v>
    <v>1</v>
    <v>Powered by Refinitiv</v>
    <v>0</v>
    <v>CME Group Inc (XNAS:CME)</v>
    <v>3</v>
    <v>4</v>
    <v>Finance</v>
    <v>5</v>
    <v>225.36</v>
    <v>131.80000000000001</v>
    <v>0.29949999999999999</v>
    <v>-0.19</v>
    <v>0</v>
    <v>-1.1459999999999999E-3</v>
    <v>0</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166.75</v>
    <v>68</v>
    <v>Investment Banking &amp; Investment Services</v>
    <v>Stock</v>
    <v>44019.879611087497</v>
    <v>69</v>
    <v>163.89</v>
    <v>59453420000</v>
    <v>CME Group Inc</v>
    <v>CME Group Inc</v>
    <v>164.24</v>
    <v>24.893899999999999</v>
    <v>165.8</v>
    <v>165.61</v>
    <v>165.61</v>
    <v>358585200</v>
    <v>CME</v>
    <v>CME Group Inc (XNAS:CME)</v>
    <v>1630030</v>
    <v>2324016</v>
    <v>2001</v>
  </rv>
  <rv s="4">
    <v>70</v>
  </rv>
  <rv s="0">
    <v>http://en.wikipedia.org/wiki/The_Coca-Cola_Company</v>
    <v>Wikipedia</v>
  </rv>
  <rv s="1">
    <v>11</v>
    <v>72</v>
  </rv>
  <rv s="2">
    <v>6</v>
    <v>https://www.bing.com/th?id=AMMS_c244bad2af0aa117b9f67bcd11fd44e9&amp;qlt=95</v>
    <v>73</v>
    <v>https://www.bing.com/images/search?form=xlimg&amp;q=the+coca-cola+company</v>
    <v>Image of Coca-Cola Co</v>
    <v/>
  </rv>
  <rv s="0">
    <v>https://www.bing.com/financeapi/forcetrigger?t=a1wljc&amp;q=XNYS%3aKO&amp;form=skydnc</v>
    <v>Learn more on Bing</v>
  </rv>
  <rv s="3">
    <v>en-US</v>
    <v>a1wljc</v>
    <v>268435456</v>
    <v>268435457</v>
    <v>1</v>
    <v>Powered by Refinitiv</v>
    <v>0</v>
    <v>Coca-Cola Co (XNYS:KO)</v>
    <v>3</v>
    <v>4</v>
    <v>Finance</v>
    <v>5</v>
    <v>60.13</v>
    <v>36.270000000000003</v>
    <v>0.53969999999999996</v>
    <v>-0.02</v>
    <v>-2.2120000000000001E-4</v>
    <v>-4.4220000000000001E-4</v>
    <v>-0.01</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45.494999999999997</v>
    <v>74</v>
    <v>Beverages</v>
    <v>Stock</v>
    <v>44019.99491808984</v>
    <v>75</v>
    <v>44.8</v>
    <v>194257900000</v>
    <v>Coca-Cola Co</v>
    <v>Coca-Cola Co</v>
    <v>45</v>
    <v>19.498699999999999</v>
    <v>45.23</v>
    <v>45.21</v>
    <v>45.2</v>
    <v>4294891000</v>
    <v>KO</v>
    <v>Coca-Cola Co (XNYS:KO)</v>
    <v>13043564</v>
    <v>17751314</v>
    <v>1919</v>
  </rv>
  <rv s="4">
    <v>76</v>
  </rv>
  <rv s="0">
    <v>http://en.wikipedia.org/wiki/Realty_Income_Corporation</v>
    <v>Wikipedia</v>
  </rv>
  <rv s="1">
    <v>11</v>
    <v>78</v>
  </rv>
  <rv s="2">
    <v>6</v>
    <v>https://www.bing.com/th?id=AMMS_27a2797c3c38370c90a43ecbcd300403&amp;qlt=95</v>
    <v>79</v>
    <v>https://www.bing.com/images/search?form=xlimg&amp;q=dow+realty+o</v>
    <v>Image of Realty Income Corp</v>
    <v/>
  </rv>
  <rv s="0">
    <v>https://www.bing.com/financeapi/forcetrigger?t=a1z11h&amp;q=XNYS%3aO&amp;form=skydnc</v>
    <v>Learn more on Bing</v>
  </rv>
  <rv s="3">
    <v>en-US</v>
    <v>a1z11h</v>
    <v>268435456</v>
    <v>268435457</v>
    <v>1</v>
    <v>Powered by Refinitiv</v>
    <v>0</v>
    <v>Realty Income Corp (XNYS:O)</v>
    <v>3</v>
    <v>4</v>
    <v>Finance</v>
    <v>5</v>
    <v>84.92</v>
    <v>38</v>
    <v>0.65139999999999998</v>
    <v>-1.69</v>
    <v>2.2200000000000002E-3</v>
    <v>-2.8045E-2</v>
    <v>0.13</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59.68</v>
    <v>80</v>
    <v>Residential &amp; Commercial REIT</v>
    <v>Stock</v>
    <v>44019.998041712497</v>
    <v>81</v>
    <v>58.52</v>
    <v>20694250000</v>
    <v>Realty Income Corp</v>
    <v>Realty Income Corp</v>
    <v>59.33</v>
    <v>41.559800000000003</v>
    <v>60.26</v>
    <v>58.57</v>
    <v>58.7</v>
    <v>343416000</v>
    <v>O</v>
    <v>Realty Income Corp (XNYS:O)</v>
    <v>1767200</v>
    <v>3328240</v>
    <v>1997</v>
  </rv>
  <rv s="4">
    <v>82</v>
  </rv>
  <rv s="0">
    <v>http://de.wikipedia.org/wiki/Ross_Stores_Inc.</v>
    <v>Wikipedia</v>
  </rv>
  <rv s="1">
    <v>11</v>
    <v>84</v>
  </rv>
  <rv s="2">
    <v>6</v>
    <v>https://www.bing.com/th?id=AMMS_964179d9bb9cf45513888bcc8b61c67f&amp;qlt=95</v>
    <v>85</v>
    <v>https://www.bing.com/images/search?form=xlimg&amp;q=ross+stores</v>
    <v>Image of Ross Stores Inc</v>
    <v/>
  </rv>
  <rv s="0">
    <v>https://www.bing.com/financeapi/forcetrigger?t=a227lh&amp;q=XNAS%3aROST&amp;form=skydnc</v>
    <v>Learn more on Bing</v>
  </rv>
  <rv s="3">
    <v>en-US</v>
    <v>a227lh</v>
    <v>268435456</v>
    <v>268435457</v>
    <v>1</v>
    <v>Powered by Refinitiv</v>
    <v>0</v>
    <v>Ross Stores Inc (XNAS:ROST)</v>
    <v>3</v>
    <v>4</v>
    <v>Finance</v>
    <v>5</v>
    <v>124.16</v>
    <v>56.3</v>
    <v>0.80149999999999999</v>
    <v>-3.76</v>
    <v>7.0620000000000006E-3</v>
    <v>-4.1712999999999993E-2</v>
    <v>0.61</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89.2</v>
    <v>86</v>
    <v>Specialty Retailers</v>
    <v>Stock</v>
    <v>44019.967120126559</v>
    <v>87</v>
    <v>86.17</v>
    <v>32082770000</v>
    <v>Ross Stores Inc</v>
    <v>Ross Stores Inc</v>
    <v>89.2</v>
    <v>34.934199999999997</v>
    <v>90.14</v>
    <v>86.38</v>
    <v>86.99</v>
    <v>355921600</v>
    <v>ROST</v>
    <v>Ross Stores Inc (XNAS:ROST)</v>
    <v>2300314</v>
    <v>3493651</v>
    <v>1989</v>
  </rv>
  <rv s="4">
    <v>88</v>
  </rv>
  <rv s="0">
    <v>http://en.wikipedia.org/wiki/Chevron_Corporation</v>
    <v>Wikipedia</v>
  </rv>
  <rv s="1">
    <v>11</v>
    <v>90</v>
  </rv>
  <rv s="2">
    <v>6</v>
    <v>https://www.bing.com/th?id=AMMS_2d49dc55c1faf81186e7649c0d153e02&amp;qlt=95</v>
    <v>91</v>
    <v>https://www.bing.com/images/search?form=xlimg&amp;q=chevron+corporation</v>
    <v>Image of Chevron Corp</v>
    <v/>
  </rv>
  <rv s="0">
    <v>https://www.bing.com/financeapi/forcetrigger?t=a1qlz2&amp;q=XNYS%3aCVX&amp;form=skydnc</v>
    <v>Learn more on Bing</v>
  </rv>
  <rv s="3">
    <v>en-US</v>
    <v>a1qlz2</v>
    <v>268435456</v>
    <v>268435457</v>
    <v>1</v>
    <v>Powered by Refinitiv</v>
    <v>0</v>
    <v>Chevron Corp (XNYS:CVX)</v>
    <v>3</v>
    <v>4</v>
    <v>Finance</v>
    <v>5</v>
    <v>127</v>
    <v>51.6</v>
    <v>1.3044</v>
    <v>-2.2599999999999998</v>
    <v>7.2989999999999999E-3</v>
    <v>-2.5516999999999998E-2</v>
    <v>0.63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88.079899999999995</v>
    <v>92</v>
    <v>Oil &amp; Gas</v>
    <v>Stock</v>
    <v>44019.999425624999</v>
    <v>93</v>
    <v>86.15</v>
    <v>165358300000</v>
    <v>Chevron Corp</v>
    <v>Chevron Corp</v>
    <v>87.82</v>
    <v>43.891500000000001</v>
    <v>88.57</v>
    <v>86.31</v>
    <v>86.94</v>
    <v>1866979000</v>
    <v>CVX</v>
    <v>Chevron Corp (XNYS:CVX)</v>
    <v>5898047</v>
    <v>9007425</v>
    <v>1926</v>
  </rv>
  <rv s="4">
    <v>94</v>
  </rv>
  <rv s="0">
    <v>http://en.wikipedia.org/wiki/Waste_Management_(corporation)</v>
    <v>Wikipedia</v>
  </rv>
  <rv s="1">
    <v>11</v>
    <v>96</v>
  </rv>
  <rv s="2">
    <v>6</v>
    <v>https://www.bing.com/th?id=AMMS_5e7d3642a4c7b151c5a535b3122e2f24&amp;qlt=95</v>
    <v>97</v>
    <v>https://www.bing.com/images/search?form=xlimg&amp;q=waste+management+inc</v>
    <v>Image of Waste Management Inc</v>
    <v/>
  </rv>
  <rv s="0">
    <v>https://www.bing.com/financeapi/forcetrigger?t=a25xjc&amp;q=XNYS%3aWM&amp;form=skydnc</v>
    <v>Learn more on Bing</v>
  </rv>
  <rv s="3">
    <v>en-US</v>
    <v>a25xjc</v>
    <v>268435456</v>
    <v>268435457</v>
    <v>1</v>
    <v>Powered by Refinitiv</v>
    <v>0</v>
    <v>Waste Management Inc (XNYS:WM)</v>
    <v>3</v>
    <v>4</v>
    <v>Finance</v>
    <v>5</v>
    <v>126.79</v>
    <v>85.34</v>
    <v>0.72750000000000004</v>
    <v>-0.59</v>
    <v>1.243E-3</v>
    <v>-5.6079999999999993E-3</v>
    <v>0.13</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105.26</v>
    <v>98</v>
    <v>Professional &amp; Commercial Services</v>
    <v>Stock</v>
    <v>44019.982012592191</v>
    <v>99</v>
    <v>104.315</v>
    <v>44401250000</v>
    <v>Waste Management Inc</v>
    <v>Waste Management Inc</v>
    <v>104.72</v>
    <v>26.672799999999999</v>
    <v>105.21</v>
    <v>104.62</v>
    <v>104.75</v>
    <v>422025000</v>
    <v>WM</v>
    <v>Waste Management Inc (XNYS:WM)</v>
    <v>1585087</v>
    <v>2309564</v>
    <v>1995</v>
  </rv>
  <rv s="4">
    <v>100</v>
  </rv>
  <rv s="0">
    <v>http://en.wikipedia.org/wiki/CVS_Health</v>
    <v>Wikipedia</v>
  </rv>
  <rv s="1">
    <v>11</v>
    <v>102</v>
  </rv>
  <rv s="2">
    <v>6</v>
    <v>https://www.bing.com/th?id=AMMS_de0354b26c9c5f8e1b0e62bd0f836214&amp;qlt=95</v>
    <v>103</v>
    <v>https://www.bing.com/images/search?form=xlimg&amp;q=cvs+health</v>
    <v>Image of CVS Health Corp</v>
    <v/>
  </rv>
  <rv s="0">
    <v>https://www.bing.com/financeapi/forcetrigger?t=a1qlnm&amp;q=XNYS%3aCVS&amp;form=skydnc</v>
    <v>Learn more on Bing</v>
  </rv>
  <rv s="3">
    <v>en-US</v>
    <v>a1qlnm</v>
    <v>268435456</v>
    <v>268435457</v>
    <v>1</v>
    <v>Powered by Refinitiv</v>
    <v>0</v>
    <v>CVS Health Corp (XNYS:CVS)</v>
    <v>3</v>
    <v>4</v>
    <v>Finance</v>
    <v>5</v>
    <v>77.03</v>
    <v>52.04</v>
    <v>0.72809999999999997</v>
    <v>-1.01</v>
    <v>3.1290000000000003E-3</v>
    <v>-1.5555000000000001E-2</v>
    <v>0.2</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64.567400000000006</v>
    <v>104</v>
    <v>Healthcare Providers &amp; Services</v>
    <v>Stock</v>
    <v>44019.998499767971</v>
    <v>105</v>
    <v>63.64</v>
    <v>84869410000</v>
    <v>CVS Health Corp</v>
    <v>CVS Health Corp</v>
    <v>64.319999999999993</v>
    <v>11.7559</v>
    <v>64.930000000000007</v>
    <v>63.92</v>
    <v>64.12</v>
    <v>1307091000</v>
    <v>CVS</v>
    <v>CVS Health Corp (XNYS:CVS)</v>
    <v>5845869</v>
    <v>7569568</v>
    <v>1996</v>
  </rv>
  <rv s="4">
    <v>106</v>
  </rv>
  <rv s="0">
    <v>http://en.wikipedia.org/wiki/Cisco_Systems</v>
    <v>Wikipedia</v>
  </rv>
  <rv s="1">
    <v>11</v>
    <v>108</v>
  </rv>
  <rv s="2">
    <v>6</v>
    <v>https://www.bing.com/th?id=AMMS_260a2f4e042134ccb72dfe738e09a885&amp;qlt=95</v>
    <v>109</v>
    <v>https://www.bing.com/images/search?form=xlimg&amp;q=cisco+systems</v>
    <v>Image of Cisco Systems Inc</v>
    <v/>
  </rv>
  <rv s="0">
    <v>https://www.bing.com/financeapi/forcetrigger?t=a1qe5r&amp;q=XNAS%3aCSCO&amp;form=skydnc</v>
    <v>Learn more on Bing</v>
  </rv>
  <rv s="3">
    <v>en-US</v>
    <v>a1qe5r</v>
    <v>268435456</v>
    <v>268435457</v>
    <v>1</v>
    <v>Powered by Refinitiv</v>
    <v>0</v>
    <v>Cisco Systems Inc (XNAS:CSCO)</v>
    <v>3</v>
    <v>4</v>
    <v>Finance</v>
    <v>5</v>
    <v>58.26</v>
    <v>32.400100000000002</v>
    <v>0.9516</v>
    <v>-0.79</v>
    <v>6.3549999999999995E-3</v>
    <v>-1.7018999999999999E-2</v>
    <v>0.28999999999999998</v>
    <v>USD</v>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46.29</v>
    <v>110</v>
    <v>Communications &amp; Networking</v>
    <v>Stock</v>
    <v>44019.999594628905</v>
    <v>111</v>
    <v>45.56</v>
    <v>195999000000</v>
    <v>Cisco Systems Inc</v>
    <v>Cisco Systems Inc</v>
    <v>46.12</v>
    <v>17.073</v>
    <v>46.42</v>
    <v>45.63</v>
    <v>45.92</v>
    <v>4222296000</v>
    <v>CSCO</v>
    <v>Cisco Systems Inc (XNAS:CSCO)</v>
    <v>17102839</v>
    <v>24970863</v>
    <v>1984</v>
  </rv>
  <rv s="4">
    <v>112</v>
  </rv>
  <rv s="0">
    <v>http://en.wikipedia.org/wiki/HDFC_Bank</v>
    <v>Wikipedia</v>
  </rv>
  <rv s="1">
    <v>11</v>
    <v>114</v>
  </rv>
  <rv s="2">
    <v>6</v>
    <v>https://www.bing.com/th?id=AMMS_c643fbc43e47b24065ddbb05b826221c&amp;qlt=95</v>
    <v>115</v>
    <v>https://www.bing.com/images/search?form=xlimg&amp;q=hdfc+bank</v>
    <v>Image of HDFC Bank Ltd</v>
    <v/>
  </rv>
  <rv s="0">
    <v>https://www.bing.com/financeapi/forcetrigger?t=a1ujar&amp;q=XNYS%3aHDB&amp;form=skydnc</v>
    <v>Learn more on Bing</v>
  </rv>
  <rv s="3">
    <v>en-US</v>
    <v>a1ujar</v>
    <v>268435456</v>
    <v>268435457</v>
    <v>1</v>
    <v>Powered by Refinitiv</v>
    <v>0</v>
    <v>HDFC Bank Ltd (XNYS:HDB)</v>
    <v>3</v>
    <v>12</v>
    <v>Finance</v>
    <v>5</v>
    <v>65.38</v>
    <v>29.5</v>
    <v>0.82509999999999994</v>
    <v>-0.9</v>
    <v>0</v>
    <v>-1.8435E-2</v>
    <v>0</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49.04</v>
    <v>116</v>
    <v>Banking Services</v>
    <v>Stock</v>
    <v>44019.958333356248</v>
    <v>117</v>
    <v>47.79</v>
    <v>81081170000</v>
    <v>HDFC Bank Ltd</v>
    <v>HDFC Bank Ltd</v>
    <v>49</v>
    <v>27.689800000000002</v>
    <v>48.82</v>
    <v>47.92</v>
    <v>47.92</v>
    <v>1828774000</v>
    <v>HDB</v>
    <v>HDFC Bank Ltd (XNYS:HDB)</v>
    <v>1679483</v>
    <v>2436873</v>
    <v>1994</v>
  </rv>
  <rv s="4">
    <v>118</v>
  </rv>
  <rv s="0">
    <v>http://en.wikipedia.org/wiki/Honeywell</v>
    <v>Wikipedia</v>
  </rv>
  <rv s="1">
    <v>11</v>
    <v>120</v>
  </rv>
  <rv s="2">
    <v>6</v>
    <v>https://www.bing.com/th?id=AMMS_6449da466dbe4d24089aa2e66abcf5cd&amp;qlt=95</v>
    <v>121</v>
    <v>https://www.bing.com/images/search?form=xlimg&amp;q=honeywell</v>
    <v>Image of Honeywell International Inc</v>
    <v/>
  </rv>
  <rv s="0">
    <v>https://www.bing.com/financeapi/forcetrigger?t=a1ut3m&amp;q=XNYS%3aHON&amp;form=skydnc</v>
    <v>Learn more on Bing</v>
  </rv>
  <rv s="3">
    <v>en-US</v>
    <v>a1ut3m</v>
    <v>268435456</v>
    <v>268435457</v>
    <v>1</v>
    <v>Powered by Refinitiv</v>
    <v>0</v>
    <v>Honeywell International Inc (XNYS:HON)</v>
    <v>3</v>
    <v>4</v>
    <v>Finance</v>
    <v>5</v>
    <v>184.06</v>
    <v>101.08</v>
    <v>1.0306999999999999</v>
    <v>-2.25</v>
    <v>3.656E-3</v>
    <v>-1.5283E-2</v>
    <v>0.53</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146.1</v>
    <v>122</v>
    <v>Industrial Conglomerates</v>
    <v>Stock</v>
    <v>44019.999914154687</v>
    <v>123</v>
    <v>144.26</v>
    <v>103326000000</v>
    <v>Honeywell International Inc</v>
    <v>Honeywell International Inc</v>
    <v>146</v>
    <v>17.704899999999999</v>
    <v>147.22</v>
    <v>144.97</v>
    <v>145.5</v>
    <v>701847800</v>
    <v>HON</v>
    <v>Honeywell International Inc (XNYS:HON)</v>
    <v>2622255</v>
    <v>3626554</v>
    <v>1999</v>
  </rv>
  <rv s="4">
    <v>124</v>
  </rv>
  <rv s="0">
    <v>https://www.bing.com/financeapi/forcetrigger?t=a1tvoc&amp;q=XNAS%3aGILD&amp;form=skydnc</v>
    <v>Learn more on Bing</v>
  </rv>
  <rv s="7">
    <v>en-US</v>
    <v>a1tvoc</v>
    <v>268435456</v>
    <v>268435457</v>
    <v>1</v>
    <v>Powered by Refinitiv</v>
    <v>10</v>
    <v>Gilead Sciences Inc (XNAS:GILD)</v>
    <v>8</v>
    <v>11</v>
    <v>Finance</v>
    <v>5</v>
    <v>85.97</v>
    <v>60.89</v>
    <v>0.70820000000000005</v>
    <v>-0.34</v>
    <v>1.047E-3</v>
    <v>-4.4289999999999998E-3</v>
    <v>0.08</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76.959999999999994</v>
    <v>Biotechnology &amp; Medical Research</v>
    <v>Stock</v>
    <v>44019.999992187499</v>
    <v>126</v>
    <v>76.31</v>
    <v>96285700000</v>
    <v>Gilead Sciences Inc</v>
    <v>Gilead Sciences Inc</v>
    <v>76.489999999999995</v>
    <v>19.7319</v>
    <v>76.760000000000005</v>
    <v>76.42</v>
    <v>76.5</v>
    <v>1254373000</v>
    <v>GILD</v>
    <v>Gilead Sciences Inc (XNAS:GILD)</v>
    <v>5055744</v>
    <v>10139487</v>
    <v>1987</v>
  </rv>
  <rv s="4">
    <v>127</v>
  </rv>
  <rv s="0">
    <v>https://www.bing.com/financeapi/forcetrigger?t=a1ruc7&amp;q=XNYS%3aEL&amp;form=skydnc</v>
    <v>Learn more on Bing</v>
  </rv>
  <rv s="7">
    <v>en-US</v>
    <v>a1ruc7</v>
    <v>268435456</v>
    <v>268435457</v>
    <v>1</v>
    <v>Powered by Refinitiv</v>
    <v>10</v>
    <v>Estee Lauder Companies Inc (XNYS:EL)</v>
    <v>8</v>
    <v>11</v>
    <v>Finance</v>
    <v>5</v>
    <v>220.42</v>
    <v>137.01140000000001</v>
    <v>0.78259999999999996</v>
    <v>-2.9</v>
    <v>-1.6919999999999999E-3</v>
    <v>-1.5103E-2</v>
    <v>-0.32</v>
    <v>USD</v>
    <v xml:space="preserve">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 </v>
    <v>48000</v>
    <v>New York Stock Exchange</v>
    <v>XNYS</v>
    <v>XNYS</v>
    <v>767 5th Ave, NEW YORK, NY, 10153-0023 US</v>
    <v>191.88</v>
    <v>Personal &amp; Household Products &amp; Services</v>
    <v>Stock</v>
    <v>44019.958333367969</v>
    <v>129</v>
    <v>188.99</v>
    <v>69126940000</v>
    <v>Estee Lauder Companies Inc</v>
    <v>Estee Lauder Companies Inc</v>
    <v>191.88</v>
    <v>54.275399999999998</v>
    <v>192.02</v>
    <v>189.12</v>
    <v>188.8</v>
    <v>359998600</v>
    <v>EL</v>
    <v>Estee Lauder Companies Inc (XNYS:EL)</v>
    <v>1670573</v>
    <v>1321473</v>
    <v>1976</v>
  </rv>
  <rv s="4">
    <v>130</v>
  </rv>
  <rv s="0">
    <v>https://www.bing.com/financeapi/forcetrigger?t=bpucur&amp;q=XNYS%3aSHLL&amp;form=skydnc</v>
    <v>Learn more on Bing</v>
  </rv>
  <rv s="5">
    <v>en-US</v>
    <v>bpucur</v>
    <v>268435456</v>
    <v>268435457</v>
    <v>1</v>
    <v>Powered by Refinitiv</v>
    <v>7</v>
    <v>Tortoise Acquisition Corp (XNYS:SHLL)</v>
    <v>8</v>
    <v>9</v>
    <v>Finance</v>
    <v>5</v>
    <v>34.67</v>
    <v>9.5</v>
    <v>-2.4500000000000002</v>
    <v>7.9969999999999989E-3</v>
    <v>-9.3476000000000004E-2</v>
    <v>0.19</v>
    <v>USD</v>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v>4</v>
    <v>New York Stock Exchange</v>
    <v>XNYS</v>
    <v>XNYS</v>
    <v>5100 W. 115TH PLACE, LEAWOOD, KS, 66211 US</v>
    <v>26.1</v>
    <v>Holding Companies</v>
    <v>Stock</v>
    <v>44019.999551689063</v>
    <v>132</v>
    <v>22.64</v>
    <v>763396300</v>
    <v>Tortoise Acquisition Corp</v>
    <v>Tortoise Acquisition Corp</v>
    <v>25.85</v>
    <v>0</v>
    <v>26.21</v>
    <v>23.76</v>
    <v>23.95</v>
    <v>29126150</v>
    <v>SHLL</v>
    <v>Tortoise Acquisition Corp (XNYS:SHLL)</v>
    <v>5385097</v>
    <v>7024640</v>
    <v>2018</v>
  </rv>
  <rv s="4">
    <v>133</v>
  </rv>
  <rv s="0">
    <v>http://en.wikipedia.org/wiki/Costco</v>
    <v>Wikipedia</v>
  </rv>
  <rv s="1">
    <v>11</v>
    <v>135</v>
  </rv>
  <rv s="2">
    <v>6</v>
    <v>https://www.bing.com/th?id=AMMS_90a82bf7d9bf620ad2bd5ec79a4882af&amp;qlt=95</v>
    <v>136</v>
    <v>https://www.bing.com/images/search?form=xlimg&amp;q=costco</v>
    <v>Image of Costco Wholesale Corp</v>
    <v/>
  </rv>
  <rv s="0">
    <v>https://www.bing.com/financeapi/forcetrigger?t=a1q6k2&amp;q=XNAS%3aCOST&amp;form=skydnc</v>
    <v>Learn more on Bing</v>
  </rv>
  <rv s="3">
    <v>en-US</v>
    <v>a1q6k2</v>
    <v>268435456</v>
    <v>268435457</v>
    <v>1</v>
    <v>Powered by Refinitiv</v>
    <v>0</v>
    <v>Costco Wholesale Corp (XNAS:COST)</v>
    <v>3</v>
    <v>4</v>
    <v>Finance</v>
    <v>5</v>
    <v>325.26</v>
    <v>262.70999999999998</v>
    <v>0.67490000000000006</v>
    <v>4.74</v>
    <v>1.4549999999999999E-3</v>
    <v>1.5217000000000001E-2</v>
    <v>0.46</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318.05</v>
    <v>137</v>
    <v>Diversified Retail</v>
    <v>Stock</v>
    <v>44019.999092001563</v>
    <v>138</v>
    <v>309.72000000000003</v>
    <v>137530200000</v>
    <v>Costco Wholesale Corp</v>
    <v>Costco Wholesale Corp</v>
    <v>310.02</v>
    <v>36.841000000000001</v>
    <v>311.49</v>
    <v>316.23</v>
    <v>316.69</v>
    <v>441523700</v>
    <v>COST</v>
    <v>Costco Wholesale Corp (XNAS:COST)</v>
    <v>3346634</v>
    <v>2779592</v>
    <v>1987</v>
  </rv>
  <rv s="4">
    <v>139</v>
  </rv>
  <rv s="0">
    <v>http://en.wikipedia.org/wiki/NextEra_Energy</v>
    <v>Wikipedia</v>
  </rv>
  <rv s="1">
    <v>11</v>
    <v>141</v>
  </rv>
  <rv s="2">
    <v>6</v>
    <v>https://www.bing.com/th?id=AMMS_a617a201cd25debc37efa47f02bab828&amp;qlt=95</v>
    <v>142</v>
    <v>https://www.bing.com/images/search?form=xlimg&amp;q=nextera+energy</v>
    <v>Image of Nextera Energy Inc</v>
    <v/>
  </rv>
  <rv s="0">
    <v>https://www.bing.com/financeapi/forcetrigger?t=a1ye2w&amp;q=XNYS%3aNEE&amp;form=skydnc</v>
    <v>Learn more on Bing</v>
  </rv>
  <rv s="3">
    <v>en-US</v>
    <v>a1ye2w</v>
    <v>268435456</v>
    <v>268435457</v>
    <v>1</v>
    <v>Powered by Refinitiv</v>
    <v>0</v>
    <v>Nextera Energy Inc (XNYS:NEE)</v>
    <v>3</v>
    <v>4</v>
    <v>Finance</v>
    <v>5</v>
    <v>283.34500000000003</v>
    <v>174.8</v>
    <v>0.2135</v>
    <v>-0.24</v>
    <v>-6.9710000000000006E-3</v>
    <v>-9.7179999999999999E-4</v>
    <v>-1.72</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248.34</v>
    <v>143</v>
    <v>Electrical Utilities &amp; IPPs</v>
    <v>Stock</v>
    <v>44019.967125358591</v>
    <v>144</v>
    <v>243.64</v>
    <v>120874600000</v>
    <v>Nextera Energy Inc</v>
    <v>Nextera Energy Inc</v>
    <v>244.45</v>
    <v>33.645400000000002</v>
    <v>246.96</v>
    <v>246.72</v>
    <v>245</v>
    <v>489450000</v>
    <v>NEE</v>
    <v>Nextera Energy Inc (XNYS:NEE)</v>
    <v>1504331</v>
    <v>2088499</v>
    <v>1984</v>
  </rv>
  <rv s="4">
    <v>145</v>
  </rv>
  <rv s="0">
    <v>http://en.wikipedia.org/wiki/Walmart</v>
    <v>Wikipedia</v>
  </rv>
  <rv s="1">
    <v>11</v>
    <v>147</v>
  </rv>
  <rv s="2">
    <v>6</v>
    <v>https://www.bing.com/th?id=AMMS_bda71e2736b0e1c236099c12cbe43c51&amp;qlt=95</v>
    <v>148</v>
    <v>https://www.bing.com/images/search?form=xlimg&amp;q=walmart</v>
    <v>Image of Walmart Inc</v>
    <v/>
  </rv>
  <rv s="0">
    <v>https://www.bing.com/financeapi/forcetrigger?t=a25ya2&amp;q=XNYS%3aWMT&amp;form=skydnc</v>
    <v>Learn more on Bing</v>
  </rv>
  <rv s="3">
    <v>en-US</v>
    <v>a25ya2</v>
    <v>268435456</v>
    <v>268435457</v>
    <v>1</v>
    <v>Powered by Refinitiv</v>
    <v>0</v>
    <v>Walmart Inc (XNYS:WMT)</v>
    <v>3</v>
    <v>4</v>
    <v>Finance</v>
    <v>5</v>
    <v>133.38</v>
    <v>102</v>
    <v>0.29630000000000001</v>
    <v>8.06</v>
    <v>8.2709999999999988E-3</v>
    <v>6.7793999999999993E-2</v>
    <v>1.05</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127.55</v>
    <v>149</v>
    <v>Food &amp; Drug Retailing</v>
    <v>Stock</v>
    <v>44019.999944571093</v>
    <v>150</v>
    <v>118.22</v>
    <v>336690900000</v>
    <v>Walmart Inc</v>
    <v>Walmart Inc</v>
    <v>118.45</v>
    <v>22.611499999999999</v>
    <v>118.89</v>
    <v>126.95</v>
    <v>128</v>
    <v>2831953000</v>
    <v>WMT</v>
    <v>Walmart Inc (XNYS:WMT)</v>
    <v>31152676</v>
    <v>8222218</v>
    <v>1969</v>
  </rv>
  <rv s="4">
    <v>151</v>
  </rv>
  <rv s="0">
    <v>http://en.wikipedia.org/wiki/Mastercard</v>
    <v>Wikipedia</v>
  </rv>
  <rv s="1">
    <v>11</v>
    <v>153</v>
  </rv>
  <rv s="2">
    <v>6</v>
    <v>https://www.bing.com/th?id=AMMS_c5f0d5c8a2b995ab36ca9952ca4bfb55&amp;qlt=95</v>
    <v>154</v>
    <v>https://www.bing.com/images/search?form=xlimg&amp;q=mastercard</v>
    <v>Image of Mastercard Inc</v>
    <v/>
  </rv>
  <rv s="0">
    <v>https://www.bing.com/financeapi/forcetrigger?t=a1x8w7&amp;q=XNYS%3aMA&amp;form=skydnc</v>
    <v>Learn more on Bing</v>
  </rv>
  <rv s="3">
    <v>en-US</v>
    <v>a1x8w7</v>
    <v>268435456</v>
    <v>268435457</v>
    <v>1</v>
    <v>Powered by Refinitiv</v>
    <v>0</v>
    <v>Mastercard Inc (XNYS:MA)</v>
    <v>3</v>
    <v>4</v>
    <v>Finance</v>
    <v>5</v>
    <v>347.25</v>
    <v>199.99</v>
    <v>1.0697000000000001</v>
    <v>-5.66</v>
    <v>5.0680000000000005E-3</v>
    <v>-1.8523000000000001E-2</v>
    <v>1.52</v>
    <v>USD</v>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v>18600</v>
    <v>New York Stock Exchange</v>
    <v>XNYS</v>
    <v>XNYS</v>
    <v>2000 Purchase St, PURCHASE, NY, 10577-2405 US</v>
    <v>307.79000000000002</v>
    <v>155</v>
    <v>Software &amp; IT Services</v>
    <v>Stock</v>
    <v>44019.999949825782</v>
    <v>156</v>
    <v>299.39999999999998</v>
    <v>306712900000</v>
    <v>Mastercard Inc</v>
    <v>Mastercard Inc</v>
    <v>303.19</v>
    <v>39.210099999999997</v>
    <v>305.57</v>
    <v>299.91000000000003</v>
    <v>301.43</v>
    <v>1003740000</v>
    <v>MA</v>
    <v>Mastercard Inc (XNYS:MA)</v>
    <v>3633458</v>
    <v>4008490</v>
    <v>2001</v>
  </rv>
  <rv s="4">
    <v>157</v>
  </rv>
  <rv s="0">
    <v>http://en.wikipedia.org/wiki/Pinterest</v>
    <v>Wikipedia</v>
  </rv>
  <rv s="1">
    <v>11</v>
    <v>159</v>
  </rv>
  <rv s="2">
    <v>6</v>
    <v>https://www.bing.com/th?id=AMMS_a951a3f8dd9dc8a8861228ca32631af3&amp;qlt=95</v>
    <v>160</v>
    <v>https://www.bing.com/images/search?form=xlimg&amp;q=pinterest</v>
    <v>Image of Pinterest Inc</v>
    <v/>
  </rv>
  <rv s="0">
    <v>https://www.bing.com/financeapi/forcetrigger?t=bplhqh&amp;q=XNYS%3aPINS&amp;form=skydnc</v>
    <v>Learn more on Bing</v>
  </rv>
  <rv s="8">
    <v>en-US</v>
    <v>bplhqh</v>
    <v>268435456</v>
    <v>268435457</v>
    <v>1</v>
    <v>Powered by Refinitiv</v>
    <v>13</v>
    <v>Pinterest Inc (XNYS:PINS)</v>
    <v>3</v>
    <v>14</v>
    <v>Finance</v>
    <v>5</v>
    <v>36.83</v>
    <v>10.1</v>
    <v>0.03</v>
    <v>-1.1609999999999999E-3</v>
    <v>1.1620000000000001E-3</v>
    <v>-0.03</v>
    <v>USD</v>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v>2217</v>
    <v>New York Stock Exchange</v>
    <v>XNYS</v>
    <v>XNYS</v>
    <v>505 BRANNAN STREET, SAN FRANCISCO, CA, 94107 US</v>
    <v>26.3</v>
    <v>161</v>
    <v>Software &amp; IT Services</v>
    <v>Stock</v>
    <v>44019.999962846872</v>
    <v>162</v>
    <v>25.34</v>
    <v>15142300000</v>
    <v>Pinterest Inc</v>
    <v>Pinterest Inc</v>
    <v>25.58</v>
    <v>0</v>
    <v>25.82</v>
    <v>25.85</v>
    <v>25.82</v>
    <v>586456400</v>
    <v>PINS</v>
    <v>Pinterest Inc (XNYS:PINS)</v>
    <v>12016736</v>
    <v>14785654</v>
    <v>2008</v>
  </rv>
  <rv s="4">
    <v>163</v>
  </rv>
  <rv s="0">
    <v>http://en.wikipedia.org/wiki/Uber</v>
    <v>Wikipedia</v>
  </rv>
  <rv s="1">
    <v>11</v>
    <v>165</v>
  </rv>
  <rv s="2">
    <v>6</v>
    <v>https://www.bing.com/th?id=AMMS_8dbbfb722a5b62e51991589e09078962&amp;qlt=95</v>
    <v>166</v>
    <v>https://www.bing.com/images/search?form=xlimg&amp;q=uber</v>
    <v>Image of Uber Technologies Inc</v>
    <v/>
  </rv>
  <rv s="0">
    <v>https://www.bing.com/financeapi/forcetrigger?t=bptw77&amp;q=XNYS%3aUBER&amp;form=skydnc</v>
    <v>Learn more on Bing</v>
  </rv>
  <rv s="8">
    <v>en-US</v>
    <v>bptw77</v>
    <v>268435456</v>
    <v>268435457</v>
    <v>1</v>
    <v>Powered by Refinitiv</v>
    <v>13</v>
    <v>Uber Technologies Inc (XNYS:UBER)</v>
    <v>3</v>
    <v>14</v>
    <v>Finance</v>
    <v>5</v>
    <v>45.627000000000002</v>
    <v>13.71</v>
    <v>0.3</v>
    <v>3.656E-3</v>
    <v>9.2250000000000006E-3</v>
    <v>0.12</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33.559800000000003</v>
    <v>167</v>
    <v>Software &amp; IT Services</v>
    <v>Stock</v>
    <v>44019.999818101562</v>
    <v>168</v>
    <v>32.39</v>
    <v>56389270000</v>
    <v>Uber Technologies Inc</v>
    <v>Uber Technologies Inc</v>
    <v>32.46</v>
    <v>0</v>
    <v>32.520000000000003</v>
    <v>32.82</v>
    <v>32.94</v>
    <v>1733987000</v>
    <v>UBER</v>
    <v>Uber Technologies Inc (XNYS:UBER)</v>
    <v>34874658</v>
    <v>24633222</v>
    <v>2010</v>
  </rv>
  <rv s="4">
    <v>169</v>
  </rv>
  <rv s="0">
    <v>http://en.wikipedia.org/wiki/Roku,_Inc.</v>
    <v>Wikipedia</v>
  </rv>
  <rv s="1">
    <v>11</v>
    <v>171</v>
  </rv>
  <rv s="2">
    <v>6</v>
    <v>https://www.bing.com/th?id=AMMS_13240dc8e8eb91fe0ba2ee2ae9b85354&amp;qlt=95</v>
    <v>172</v>
    <v>https://www.bing.com/images/search?form=xlimg&amp;q=roku+forecast</v>
    <v>Image of Roku Inc</v>
    <v/>
  </rv>
  <rv s="0">
    <v>https://www.bing.com/financeapi/forcetrigger?t=a226p2&amp;q=XNAS%3aROKU&amp;form=skydnc</v>
    <v>Learn more on Bing</v>
  </rv>
  <rv s="9">
    <v>en-US</v>
    <v>a226p2</v>
    <v>268435456</v>
    <v>268435457</v>
    <v>1</v>
    <v>Powered by Refinitiv</v>
    <v>15</v>
    <v>Roku Inc (XNAS:ROKU)</v>
    <v>3</v>
    <v>16</v>
    <v>Finance</v>
    <v>5</v>
    <v>176.55</v>
    <v>58.22</v>
    <v>-1.61</v>
    <v>2.9139999999999999E-3</v>
    <v>-1.2194E-2</v>
    <v>0.38</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135.81</v>
    <v>173</v>
    <v>Media &amp; Publishing</v>
    <v>Stock</v>
    <v>44019.999997001563</v>
    <v>174</v>
    <v>129.4</v>
    <v>15930330000</v>
    <v>Roku Inc</v>
    <v>Roku Inc</v>
    <v>131.69</v>
    <v>132.03</v>
    <v>130.41999999999999</v>
    <v>130.80000000000001</v>
    <v>120656900</v>
    <v>ROKU</v>
    <v>Roku Inc (XNAS:ROKU)</v>
    <v>7458937</v>
    <v>10661479</v>
    <v>2002</v>
  </rv>
  <rv s="4">
    <v>175</v>
  </rv>
  <rv s="0">
    <v>http://en.wikipedia.org/wiki/Visa_Inc.</v>
    <v>Wikipedia</v>
  </rv>
  <rv s="1">
    <v>11</v>
    <v>177</v>
  </rv>
  <rv s="2">
    <v>6</v>
    <v>https://www.bing.com/th?id=AMMS_31255cb0b4dcc5403ca8e05d252a056c&amp;qlt=95</v>
    <v>178</v>
    <v>https://www.bing.com/images/search?form=xlimg&amp;q=visa</v>
    <v>Image of Visa Inc</v>
    <v/>
  </rv>
  <rv s="0">
    <v>https://www.bing.com/financeapi/forcetrigger?t=a256cw&amp;q=XNYS%3aV&amp;form=skydnc</v>
    <v>Learn more on Bing</v>
  </rv>
  <rv s="3">
    <v>en-US</v>
    <v>a256cw</v>
    <v>268435456</v>
    <v>268435457</v>
    <v>1</v>
    <v>Powered by Refinitiv</v>
    <v>0</v>
    <v>Visa Inc (XNYS:V)</v>
    <v>3</v>
    <v>4</v>
    <v>Finance</v>
    <v>5</v>
    <v>214.17</v>
    <v>133.93</v>
    <v>0.91090000000000004</v>
    <v>-3.56</v>
    <v>2.2140000000000003E-3</v>
    <v>-1.8002000000000001E-2</v>
    <v>0.43</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198.9</v>
    <v>179</v>
    <v>Software &amp; IT Services</v>
    <v>Stock</v>
    <v>44019.996932661721</v>
    <v>180</v>
    <v>193.81</v>
    <v>421034800000</v>
    <v>Visa Inc</v>
    <v>Visa Inc</v>
    <v>196.81</v>
    <v>35.619199999999999</v>
    <v>197.76</v>
    <v>194.2</v>
    <v>194.63</v>
    <v>2129019000</v>
    <v>V</v>
    <v>Visa Inc (XNYS:V)</v>
    <v>7660130</v>
    <v>8489724</v>
    <v>2007</v>
  </rv>
  <rv s="4">
    <v>181</v>
  </rv>
  <rv s="0">
    <v>https://www.bing.com/financeapi/forcetrigger?t=bqrtfr&amp;q=XNAS%3aDKNG&amp;form=skydnc</v>
    <v>Learn more on Bing</v>
  </rv>
  <rv s="10">
    <v>en-US</v>
    <v>bqrtfr</v>
    <v>268435456</v>
    <v>268435457</v>
    <v>1</v>
    <v>Powered by Refinitiv</v>
    <v>17</v>
    <v>Draftkings Inc (XNAS:DKNG)</v>
    <v>8</v>
    <v>18</v>
    <v>Finance</v>
    <v>5</v>
    <v>44.79</v>
    <v>9.76</v>
    <v>-1.82</v>
    <v>2.614E-3</v>
    <v>-5.6138E-2</v>
    <v>0.08</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32.299999999999997</v>
    <v>Hotels &amp; Entertainment Services</v>
    <v>Stock</v>
    <v>44019.999984421091</v>
    <v>183</v>
    <v>30.45</v>
    <v>11366160000</v>
    <v>Draftkings Inc</v>
    <v>Draftkings Inc</v>
    <v>31.703499999999998</v>
    <v>32.42</v>
    <v>30.6</v>
    <v>30.68</v>
    <v>350591000</v>
    <v>DKNG</v>
    <v>Draftkings Inc (XNAS:DKNG)</v>
    <v>10303857</v>
    <v>16906915</v>
    <v>2019</v>
  </rv>
  <rv s="4">
    <v>184</v>
  </rv>
  <rv s="0">
    <v>https://www.bing.com/financeapi/forcetrigger?t=a23nar&amp;q=XNYS%3aSTAG&amp;form=skydnc</v>
    <v>Learn more on Bing</v>
  </rv>
  <rv s="7">
    <v>en-US</v>
    <v>a23nar</v>
    <v>268435456</v>
    <v>268435457</v>
    <v>1</v>
    <v>Powered by Refinitiv</v>
    <v>10</v>
    <v>STAG Industrial Inc (XNYS:STAG)</v>
    <v>8</v>
    <v>11</v>
    <v>Finance</v>
    <v>5</v>
    <v>33.479999999999997</v>
    <v>17.54</v>
    <v>1.1422000000000001</v>
    <v>-0.86</v>
    <v>-1.727E-3</v>
    <v>-2.8849E-2</v>
    <v>-0.05</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29.605</v>
    <v>Residential &amp; Commercial REIT</v>
    <v>Stock</v>
    <v>44019.984627071091</v>
    <v>186</v>
    <v>28.93</v>
    <v>4433137000</v>
    <v>STAG Industrial Inc</v>
    <v>STAG Industrial Inc</v>
    <v>29.3</v>
    <v>42.016100000000002</v>
    <v>29.81</v>
    <v>28.95</v>
    <v>28.9</v>
    <v>148713100</v>
    <v>STAG</v>
    <v>STAG Industrial Inc (XNYS:STAG)</v>
    <v>811425</v>
    <v>1563099</v>
    <v>2010</v>
  </rv>
  <rv s="4">
    <v>187</v>
  </rv>
  <rv s="0">
    <v>http://en.wikipedia.org/wiki/Slack_Technologies</v>
    <v>Wikipedia</v>
  </rv>
  <rv s="1">
    <v>11</v>
    <v>189</v>
  </rv>
  <rv s="2">
    <v>6</v>
    <v>https://www.bing.com/th?id=AMMS_4beca558cb36f676a79fb72f9bd6dfb3&amp;qlt=95</v>
    <v>190</v>
    <v>https://www.bing.com/images/search?form=xlimg&amp;q=slack+technologies</v>
    <v>Image of Slack Technologies Inc</v>
    <v/>
  </rv>
  <rv s="0">
    <v>https://www.bing.com/financeapi/forcetrigger?t=bqievh&amp;q=XNYS%3aWORK&amp;form=skydnc</v>
    <v>Learn more on Bing</v>
  </rv>
  <rv s="8">
    <v>en-US</v>
    <v>bqievh</v>
    <v>268435456</v>
    <v>268435457</v>
    <v>1</v>
    <v>Powered by Refinitiv</v>
    <v>13</v>
    <v>Slack Technologies Inc (XNYS:WORK)</v>
    <v>3</v>
    <v>14</v>
    <v>Finance</v>
    <v>5</v>
    <v>40.07</v>
    <v>15.1</v>
    <v>0.36</v>
    <v>-7.9419999999999994E-3</v>
    <v>1.1568E-2</v>
    <v>-0.25</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31.77</v>
    <v>191</v>
    <v>Software &amp; IT Services</v>
    <v>Stock</v>
    <v>44019.997918066409</v>
    <v>192</v>
    <v>30.655000000000001</v>
    <v>17542290000</v>
    <v>Slack Technologies Inc</v>
    <v>Slack Technologies Inc</v>
    <v>31.21</v>
    <v>0</v>
    <v>31.12</v>
    <v>31.48</v>
    <v>31.23</v>
    <v>563698300</v>
    <v>WORK</v>
    <v>Slack Technologies Inc (XNYS:WORK)</v>
    <v>10799403</v>
    <v>27292883</v>
    <v>2009</v>
  </rv>
  <rv s="4">
    <v>193</v>
  </rv>
  <rv s="0">
    <v>http://en.wikipedia.org/wiki/Ecolab</v>
    <v>Wikipedia</v>
  </rv>
  <rv s="1">
    <v>11</v>
    <v>195</v>
  </rv>
  <rv s="2">
    <v>6</v>
    <v>https://www.bing.com/th?id=AMMS_0490968376191c96c9dfc6280f57c228&amp;qlt=95</v>
    <v>196</v>
    <v>https://www.bing.com/images/search?form=xlimg&amp;q=ecolab</v>
    <v>Image of Ecolab Inc</v>
    <v/>
  </rv>
  <rv s="0">
    <v>https://www.bing.com/financeapi/forcetrigger?t=a1rlu2&amp;q=XNYS%3aECL&amp;form=skydnc</v>
    <v>Learn more on Bing</v>
  </rv>
  <rv s="3">
    <v>en-US</v>
    <v>a1rlu2</v>
    <v>268435456</v>
    <v>268435457</v>
    <v>1</v>
    <v>Powered by Refinitiv</v>
    <v>0</v>
    <v>Ecolab Inc (XNYS:ECL)</v>
    <v>3</v>
    <v>4</v>
    <v>Finance</v>
    <v>5</v>
    <v>231.36</v>
    <v>124.6</v>
    <v>0.99990000000000001</v>
    <v>1.21</v>
    <v>-1.9709999999999999E-4</v>
    <v>5.9979999999999999E-3</v>
    <v>-0.04</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203.79</v>
    <v>197</v>
    <v>Chemicals</v>
    <v>Stock</v>
    <v>44019.958333390627</v>
    <v>198</v>
    <v>200</v>
    <v>58345700000</v>
    <v>Ecolab Inc</v>
    <v>Ecolab Inc</v>
    <v>200.29</v>
    <v>37.984000000000002</v>
    <v>201.73</v>
    <v>202.94</v>
    <v>202.9</v>
    <v>289226700</v>
    <v>ECL</v>
    <v>Ecolab Inc (XNYS:ECL)</v>
    <v>1475671</v>
    <v>6396753</v>
    <v>1924</v>
  </rv>
  <rv s="4">
    <v>199</v>
  </rv>
  <rv s="0">
    <v>http://en.wikipedia.org/wiki/Crown_Castle</v>
    <v>Wikipedia</v>
  </rv>
  <rv s="1">
    <v>11</v>
    <v>201</v>
  </rv>
  <rv s="2">
    <v>6</v>
    <v>https://www.bing.com/th?id=AMMS_c3004515079ab099df8e6d786a3d5747&amp;qlt=95</v>
    <v>202</v>
    <v>https://www.bing.com/images/search?form=xlimg&amp;q=crown+castle+international+corp</v>
    <v>Image of Crown Castle International Corp</v>
    <v/>
  </rv>
  <rv s="0">
    <v>https://www.bing.com/financeapi/forcetrigger?t=a1pcf2&amp;q=XNYS%3aCCI&amp;form=skydnc</v>
    <v>Learn more on Bing</v>
  </rv>
  <rv s="3">
    <v>en-US</v>
    <v>a1pcf2</v>
    <v>268435456</v>
    <v>268435457</v>
    <v>1</v>
    <v>Powered by Refinitiv</v>
    <v>0</v>
    <v>Crown Castle International Corp (XNYS:CCI)</v>
    <v>3</v>
    <v>4</v>
    <v>Finance</v>
    <v>5</v>
    <v>180</v>
    <v>114.18</v>
    <v>0.3669</v>
    <v>-2.79</v>
    <v>-5.8310000000000002E-5</v>
    <v>-1.6007E-2</v>
    <v>-0.01</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173.95060000000001</v>
    <v>203</v>
    <v>Residential &amp; Commercial REIT</v>
    <v>Stock</v>
    <v>44019.996553089841</v>
    <v>204</v>
    <v>171.2</v>
    <v>72639740000</v>
    <v>Crown Castle International Corp</v>
    <v>Crown Castle International Corp</v>
    <v>171.96</v>
    <v>98.440100000000001</v>
    <v>174.3</v>
    <v>171.51</v>
    <v>171.5</v>
    <v>416751200</v>
    <v>CCI</v>
    <v>Crown Castle International Corp (XNYS:CCI)</v>
    <v>1705150</v>
    <v>2417719</v>
    <v>2014</v>
  </rv>
  <rv s="4">
    <v>205</v>
  </rv>
  <rv s="0">
    <v>http://en.wikipedia.org/wiki/Alphabet_Inc.</v>
    <v>Wikipedia</v>
  </rv>
  <rv s="1">
    <v>11</v>
    <v>207</v>
  </rv>
  <rv s="2">
    <v>6</v>
    <v>https://www.bing.com/th?id=AMMS_91f59ff6c9305ce24b1cf0389cd856f8&amp;qlt=95</v>
    <v>208</v>
    <v>https://www.bing.com/images/search?form=xlimg&amp;q=alphabet+inc.</v>
    <v>Image of Alphabet Inc</v>
    <v/>
  </rv>
  <rv s="0">
    <v>https://www.bing.com/financeapi/forcetrigger?t=a1u3p2&amp;q=XNAS%3aGOOG&amp;form=skydnc</v>
    <v>Learn more on Bing</v>
  </rv>
  <rv s="3">
    <v>en-US</v>
    <v>a1u3p2</v>
    <v>268435456</v>
    <v>268435457</v>
    <v>1</v>
    <v>Powered by Refinitiv</v>
    <v>0</v>
    <v>Alphabet Inc (XNAS:GOOG)</v>
    <v>3</v>
    <v>4</v>
    <v>Finance</v>
    <v>5</v>
    <v>1532.1062999999999</v>
    <v>1013.5361</v>
    <v>1.0471999999999999</v>
    <v>-10.52</v>
    <v>1.562E-3</v>
    <v>-7.0330000000000002E-3</v>
    <v>2.3199999999999998</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1516.8</v>
    <v>209</v>
    <v>Software &amp; IT Services</v>
    <v>Stock</v>
    <v>44019.999795878903</v>
    <v>210</v>
    <v>1483.55</v>
    <v>1022364000000</v>
    <v>Alphabet Inc</v>
    <v>Alphabet Inc</v>
    <v>1490</v>
    <v>30.176400000000001</v>
    <v>1495.7</v>
    <v>1485.18</v>
    <v>1487.5</v>
    <v>682620200</v>
    <v>GOOG</v>
    <v>Alphabet Inc (XNAS:GOOG)</v>
    <v>1458172</v>
    <v>1761279</v>
    <v>2015</v>
  </rv>
  <rv s="4">
    <v>211</v>
  </rv>
  <rv s="0">
    <v>https://www.bing.com/financeapi/forcetrigger?t=a24xlh&amp;q=XNYS%3aUNH&amp;form=skydnc</v>
    <v>Learn more on Bing</v>
  </rv>
  <rv s="7">
    <v>en-US</v>
    <v>a24xlh</v>
    <v>268435456</v>
    <v>268435457</v>
    <v>1</v>
    <v>Powered by Refinitiv</v>
    <v>10</v>
    <v>UnitedHealth Group Inc (XNYS:UNH)</v>
    <v>8</v>
    <v>11</v>
    <v>Finance</v>
    <v>5</v>
    <v>315.83999999999997</v>
    <v>187.72</v>
    <v>0.72230000000000005</v>
    <v>-6.16</v>
    <v>4.483E-3</v>
    <v>-2.0343E-2</v>
    <v>1.33</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303.56</v>
    <v>Healthcare Providers &amp; Services</v>
    <v>Stock</v>
    <v>44019.979779235939</v>
    <v>213</v>
    <v>295.95</v>
    <v>287178800000</v>
    <v>UnitedHealth Group Inc</v>
    <v>UnitedHealth Group Inc</v>
    <v>300.66000000000003</v>
    <v>21.2014</v>
    <v>302.81</v>
    <v>296.64999999999998</v>
    <v>297.98</v>
    <v>948379500</v>
    <v>UNH</v>
    <v>UnitedHealth Group Inc (XNYS:UNH)</v>
    <v>2075730</v>
    <v>3683268</v>
    <v>2015</v>
  </rv>
  <rv s="4">
    <v>214</v>
  </rv>
  <rv s="0">
    <v>http://en.wikipedia.org/wiki/Charter_Communications</v>
    <v>Wikipedia</v>
  </rv>
  <rv s="1">
    <v>11</v>
    <v>216</v>
  </rv>
  <rv s="2">
    <v>6</v>
    <v>https://www.bing.com/th?id=AMMS_b333c156489d197714faacdcb39f31f8&amp;qlt=95</v>
    <v>217</v>
    <v>https://www.bing.com/images/search?form=xlimg&amp;q=charter+communications+inc</v>
    <v>Image of Charter Communications Inc</v>
    <v/>
  </rv>
  <rv s="0">
    <v>https://www.bing.com/financeapi/forcetrigger?t=a1pokr&amp;q=XNAS%3aCHTR&amp;form=skydnc</v>
    <v>Learn more on Bing</v>
  </rv>
  <rv s="3">
    <v>en-US</v>
    <v>a1pokr</v>
    <v>268435456</v>
    <v>268435457</v>
    <v>1</v>
    <v>Powered by Refinitiv</v>
    <v>0</v>
    <v>Charter Communications Inc (XNAS:CHTR)</v>
    <v>3</v>
    <v>4</v>
    <v>Finance</v>
    <v>5</v>
    <v>549</v>
    <v>345.67</v>
    <v>1.0243</v>
    <v>1.73</v>
    <v>9.0910000000000003E-4</v>
    <v>3.287E-3</v>
    <v>0.48</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532.34</v>
    <v>218</v>
    <v>Media &amp; Publishing</v>
    <v>Stock</v>
    <v>44019.996560728905</v>
    <v>219</v>
    <v>521.98</v>
    <v>108656500000</v>
    <v>Charter Communications Inc</v>
    <v>Charter Communications Inc</v>
    <v>522.74</v>
    <v>63.804299999999998</v>
    <v>526.29</v>
    <v>528.02</v>
    <v>528.5</v>
    <v>206457500</v>
    <v>CHTR</v>
    <v>Charter Communications Inc (XNAS:CHTR)</v>
    <v>852839</v>
    <v>1112480</v>
    <v>2003</v>
  </rv>
  <rv s="4">
    <v>220</v>
  </rv>
  <rv s="0">
    <v>https://www.bing.com/financeapi/forcetrigger?t=a1r177&amp;q=XNYS%3aDGX&amp;form=skydnc</v>
    <v>Learn more on Bing</v>
  </rv>
  <rv s="7">
    <v>en-US</v>
    <v>a1r177</v>
    <v>268435456</v>
    <v>268435457</v>
    <v>1</v>
    <v>Powered by Refinitiv</v>
    <v>10</v>
    <v>Quest Diagnostics Inc (XNYS:DGX)</v>
    <v>8</v>
    <v>11</v>
    <v>Finance</v>
    <v>5</v>
    <v>125</v>
    <v>73.02</v>
    <v>1.3614999999999999</v>
    <v>-1.06</v>
    <v>-1.7899999999999999E-3</v>
    <v>-8.9549999999999994E-3</v>
    <v>-0.21</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118.24</v>
    <v>Healthcare Providers &amp; Services</v>
    <v>Stock</v>
    <v>44019.980156932812</v>
    <v>222</v>
    <v>116.22</v>
    <v>15829840000</v>
    <v>Quest Diagnostics Inc</v>
    <v>Quest Diagnostics Inc</v>
    <v>117.15</v>
    <v>20.8034</v>
    <v>118.37</v>
    <v>117.31</v>
    <v>117.1</v>
    <v>133731800</v>
    <v>DGX</v>
    <v>Quest Diagnostics Inc (XNYS:DGX)</v>
    <v>955958</v>
    <v>1451236</v>
    <v>1996</v>
  </rv>
  <rv s="4">
    <v>223</v>
  </rv>
  <rv s="0">
    <v>http://en.wikipedia.org/wiki/Qualcomm</v>
    <v>Wikipedia</v>
  </rv>
  <rv s="1">
    <v>11</v>
    <v>225</v>
  </rv>
  <rv s="2">
    <v>6</v>
    <v>https://www.bing.com/th?id=AMMS_2b1c176dae370ecc0d55a1517537f595&amp;qlt=95</v>
    <v>226</v>
    <v>https://www.bing.com/images/search?form=xlimg&amp;q=qualcomm</v>
    <v>Image of Qualcomm Inc</v>
    <v/>
  </rv>
  <rv s="0">
    <v>https://www.bing.com/financeapi/forcetrigger?t=a21k2w&amp;q=XNAS%3aQCOM&amp;form=skydnc</v>
    <v>Learn more on Bing</v>
  </rv>
  <rv s="3">
    <v>en-US</v>
    <v>a21k2w</v>
    <v>268435456</v>
    <v>268435457</v>
    <v>1</v>
    <v>Powered by Refinitiv</v>
    <v>0</v>
    <v>Qualcomm Inc (XNAS:QCOM)</v>
    <v>3</v>
    <v>4</v>
    <v>Finance</v>
    <v>5</v>
    <v>96.17</v>
    <v>58</v>
    <v>1.357</v>
    <v>-0.78</v>
    <v>3.9069999999999999E-3</v>
    <v>-8.3940000000000004E-3</v>
    <v>0.36</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93.55</v>
    <v>227</v>
    <v>Semiconductors &amp; Semiconductor Equipment</v>
    <v>Stock</v>
    <v>44019.99997898125</v>
    <v>228</v>
    <v>91.91</v>
    <v>104528300000</v>
    <v>Qualcomm Inc</v>
    <v>Qualcomm Inc</v>
    <v>92.97</v>
    <v>27.578299999999999</v>
    <v>92.92</v>
    <v>92.14</v>
    <v>92.5</v>
    <v>1124928000</v>
    <v>QCOM</v>
    <v>Qualcomm Inc (XNAS:QCOM)</v>
    <v>6722402</v>
    <v>9800383</v>
    <v>1991</v>
  </rv>
  <rv s="4">
    <v>229</v>
  </rv>
  <rv s="0">
    <v>http://en.wikipedia.org/wiki/American_Tower</v>
    <v>Wikipedia</v>
  </rv>
  <rv s="1">
    <v>11</v>
    <v>231</v>
  </rv>
  <rv s="2">
    <v>6</v>
    <v>https://www.bing.com/th?id=AMMS_82811a43e33947cfae8005eae4af12f7&amp;qlt=95</v>
    <v>232</v>
    <v>https://www.bing.com/images/search?form=xlimg&amp;q=american+tower+corporation</v>
    <v>Image of American Tower Corp</v>
    <v/>
  </rv>
  <rv s="0">
    <v>https://www.bing.com/financeapi/forcetrigger?t=a1ngur&amp;q=XNYS%3aAMT&amp;form=skydnc</v>
    <v>Learn more on Bing</v>
  </rv>
  <rv s="3">
    <v>en-US</v>
    <v>a1ngur</v>
    <v>268435456</v>
    <v>268435457</v>
    <v>1</v>
    <v>Powered by Refinitiv</v>
    <v>0</v>
    <v>American Tower Corp (XNYS:AMT)</v>
    <v>3</v>
    <v>4</v>
    <v>Finance</v>
    <v>5</v>
    <v>269.25</v>
    <v>174.32</v>
    <v>0.45179999999999998</v>
    <v>0</v>
    <v>1.128E-4</v>
    <v>0</v>
    <v>0.03</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269.7287</v>
    <v>233</v>
    <v>Residential &amp; Commercial REIT</v>
    <v>Stock</v>
    <v>44019.990392835156</v>
    <v>234</v>
    <v>262.58999999999997</v>
    <v>117906200000</v>
    <v>American Tower Corp</v>
    <v>American Tower Corp</v>
    <v>264.02</v>
    <v>62.224800000000002</v>
    <v>265.97000000000003</v>
    <v>265.97000000000003</v>
    <v>266</v>
    <v>443306400</v>
    <v>AMT</v>
    <v>American Tower Corp (XNYS:AMT)</v>
    <v>1289832</v>
    <v>2158024</v>
    <v>1996</v>
  </rv>
  <rv s="4">
    <v>235</v>
  </rv>
  <rv s="0">
    <v>http://en.wikipedia.org/wiki/Clorox</v>
    <v>Wikipedia</v>
  </rv>
  <rv s="1">
    <v>11</v>
    <v>237</v>
  </rv>
  <rv s="2">
    <v>6</v>
    <v>https://www.bing.com/th?id=AMMS_1a47fe208ff48a2035e2645926968045&amp;qlt=95</v>
    <v>238</v>
    <v>https://www.bing.com/images/search?form=xlimg&amp;q=clorox</v>
    <v>Image of Clorox Co</v>
    <v/>
  </rv>
  <rv s="0">
    <v>https://www.bing.com/financeapi/forcetrigger?t=a1pvu2&amp;q=XNYS%3aCLX&amp;form=skydnc</v>
    <v>Learn more on Bing</v>
  </rv>
  <rv s="3">
    <v>en-US</v>
    <v>a1pvu2</v>
    <v>268435456</v>
    <v>268435457</v>
    <v>1</v>
    <v>Powered by Refinitiv</v>
    <v>0</v>
    <v>Clorox Co (XNYS:CLX)</v>
    <v>3</v>
    <v>4</v>
    <v>Finance</v>
    <v>5</v>
    <v>224.55</v>
    <v>144.12</v>
    <v>0.2392</v>
    <v>2.39</v>
    <v>3.6640000000000002E-3</v>
    <v>1.0794E-2</v>
    <v>0.82</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224.98</v>
    <v>239</v>
    <v>Personal &amp; Household Products &amp; Services</v>
    <v>Stock</v>
    <v>44019.999157464845</v>
    <v>240</v>
    <v>220.52</v>
    <v>27884270000</v>
    <v>Clorox Co</v>
    <v>Clorox Co</v>
    <v>220.74</v>
    <v>32.472499999999997</v>
    <v>221.42</v>
    <v>223.81</v>
    <v>224.63</v>
    <v>125933800</v>
    <v>CLX</v>
    <v>Clorox Co (XNYS:CLX)</v>
    <v>1266680</v>
    <v>1715558</v>
    <v>1986</v>
  </rv>
  <rv s="4">
    <v>241</v>
  </rv>
  <rv s="0">
    <v>http://en.wikipedia.org/wiki/Microsoft</v>
    <v>Wikipedia</v>
  </rv>
  <rv s="1">
    <v>11</v>
    <v>243</v>
  </rv>
  <rv s="2">
    <v>6</v>
    <v>https://www.bing.com/th?id=AMMS_c6939a08cba290c186ef1b935254e91d&amp;qlt=95</v>
    <v>244</v>
    <v>https://www.bing.com/images/search?form=xlimg&amp;q=microsoft</v>
    <v>Image of Microsoft Corp</v>
    <v/>
  </rv>
  <rv s="0">
    <v>https://www.bing.com/financeapi/forcetrigger?t=a1xzim&amp;q=XNAS%3aMSFT&amp;form=skydnc</v>
    <v>Learn more on Bing</v>
  </rv>
  <rv s="3">
    <v>en-US</v>
    <v>a1xzim</v>
    <v>268435456</v>
    <v>268435457</v>
    <v>1</v>
    <v>Powered by Refinitiv</v>
    <v>0</v>
    <v>Microsoft Corp (XNAS:MSFT)</v>
    <v>3</v>
    <v>4</v>
    <v>Finance</v>
    <v>5</v>
    <v>211.13</v>
    <v>130.78</v>
    <v>0.92949999999999999</v>
    <v>-2.4500000000000002</v>
    <v>4.0819999999999997E-3</v>
    <v>-1.1628000000000001E-2</v>
    <v>0.85</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214.67</v>
    <v>245</v>
    <v>Software &amp; IT Services</v>
    <v>Stock</v>
    <v>44019.999958101565</v>
    <v>246</v>
    <v>207.99</v>
    <v>1597831000000</v>
    <v>Microsoft Corp</v>
    <v>Microsoft Corp</v>
    <v>210.45</v>
    <v>37.165700000000001</v>
    <v>210.7</v>
    <v>208.25</v>
    <v>209.1</v>
    <v>7583440000</v>
    <v>MSFT</v>
    <v>Microsoft Corp (XNAS:MSFT)</v>
    <v>33600732</v>
    <v>34331465</v>
    <v>1993</v>
  </rv>
  <rv s="4">
    <v>247</v>
  </rv>
  <rv s="0">
    <v>https://www.bing.com/financeapi/forcetrigger?t=ayz1tc&amp;q=XNAS%3aVXRT&amp;form=skydnc</v>
    <v>Learn more on Bing</v>
  </rv>
  <rv s="11">
    <v>en-US</v>
    <v>ayz1tc</v>
    <v>268435456</v>
    <v>268435457</v>
    <v>1</v>
    <v>Powered by Refinitiv</v>
    <v>19</v>
    <v>Vaxart Inc (XNAS:VXRT)</v>
    <v>8</v>
    <v>20</v>
    <v>Finance</v>
    <v>5</v>
    <v>14.3</v>
    <v>0.25430000000000003</v>
    <v>0.2586</v>
    <v>2.4300000000000002</v>
    <v>5.0721999999999996E-2</v>
    <v>0.37732900000000003</v>
    <v>0.44990000000000002</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8.9764999999999997</v>
    <v>Biotechnology &amp; Medical Research</v>
    <v>Stock</v>
    <v>44019.999942812501</v>
    <v>249</v>
    <v>7.08</v>
    <v>477747000</v>
    <v>Vaxart Inc</v>
    <v>Vaxart Inc</v>
    <v>7.5</v>
    <v>6.44</v>
    <v>8.8699999999999992</v>
    <v>9.3199000000000005</v>
    <v>74184320</v>
    <v>VXRT</v>
    <v>Vaxart Inc (XNAS:VXRT)</v>
    <v>62500095</v>
    <v>27762952</v>
    <v>1969</v>
  </rv>
  <rv s="4">
    <v>250</v>
  </rv>
  <rv s="0">
    <v>https://creativecommons.org/licenses/by-sa/2.0</v>
    <v>CC BY-SA 2.0</v>
  </rv>
  <rv s="0">
    <v>http://es.wikipedia.org/wiki/Salesforce.com</v>
    <v>Wikipedia</v>
  </rv>
  <rv s="1">
    <v>252</v>
    <v>253</v>
  </rv>
  <rv s="2">
    <v>6</v>
    <v>https://www.bing.com/th?id=AMMS_81636c6c53ba7c535b0ed06dfa3ef9df&amp;qlt=95</v>
    <v>254</v>
    <v>https://www.bing.com/images/search?form=xlimg&amp;q=salesforce+com</v>
    <v>Image of Salesforce.Com Inc</v>
    <v/>
  </rv>
  <rv s="0">
    <v>https://www.bing.com/financeapi/forcetrigger?t=a1qc1h&amp;q=XNYS%3aCRM&amp;form=skydnc</v>
    <v>Learn more on Bing</v>
  </rv>
  <rv s="3">
    <v>en-US</v>
    <v>a1qc1h</v>
    <v>268435456</v>
    <v>268435457</v>
    <v>1</v>
    <v>Powered by Refinitiv</v>
    <v>0</v>
    <v>Salesforce.Com Inc (XNYS:CRM)</v>
    <v>3</v>
    <v>4</v>
    <v>Finance</v>
    <v>5</v>
    <v>199.45</v>
    <v>115.29</v>
    <v>1.0793999999999999</v>
    <v>-1.34</v>
    <v>2.6479999999999997E-3</v>
    <v>-6.777E-3</v>
    <v>0.52</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200.22</v>
    <v>255</v>
    <v>Software &amp; IT Services</v>
    <v>Stock</v>
    <v>44019.999834490627</v>
    <v>256</v>
    <v>196.21</v>
    <v>178145700000</v>
    <v>Salesforce.Com Inc</v>
    <v>Salesforce.Com Inc</v>
    <v>197.66</v>
    <v>0</v>
    <v>197.72</v>
    <v>196.38</v>
    <v>196.9</v>
    <v>901000000</v>
    <v>CRM</v>
    <v>Salesforce.Com Inc (XNYS:CRM)</v>
    <v>5431497</v>
    <v>6193925</v>
    <v>1999</v>
  </rv>
  <rv s="4">
    <v>257</v>
  </rv>
  <rv s="0">
    <v>http://en.wikipedia.org/wiki/Dell_Technologies</v>
    <v>Wikipedia</v>
  </rv>
  <rv s="1">
    <v>11</v>
    <v>259</v>
  </rv>
  <rv s="2">
    <v>6</v>
    <v>https://www.bing.com/th?id=AMMS_c72af46f9cba505f20fc452dc879412d&amp;qlt=95</v>
    <v>260</v>
    <v>https://www.bing.com/images/search?form=xlimg&amp;q=dell+technologies</v>
    <v>Image of Dell Technologies Inc</v>
    <v/>
  </rv>
  <rv s="0">
    <v>https://www.bing.com/financeapi/forcetrigger?t=a1retc&amp;q=XNYS%3aDELL&amp;form=skydnc</v>
    <v>Learn more on Bing</v>
  </rv>
  <rv s="3">
    <v>en-US</v>
    <v>a1retc</v>
    <v>268435456</v>
    <v>268435457</v>
    <v>1</v>
    <v>Powered by Refinitiv</v>
    <v>0</v>
    <v>Dell Technologies Inc (XNYS:DELL)</v>
    <v>3</v>
    <v>4</v>
    <v>Finance</v>
    <v>5</v>
    <v>59.167000000000002</v>
    <v>25.51</v>
    <v>0.8014</v>
    <v>-1.1100000000000001</v>
    <v>9.4430000000000002E-4</v>
    <v>-2.0533000000000003E-2</v>
    <v>0.05</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53.95</v>
    <v>261</v>
    <v>Computers, Phones &amp; Household Electronics</v>
    <v>Stock</v>
    <v>44019.997324640623</v>
    <v>262</v>
    <v>52.88</v>
    <v>40048540000</v>
    <v>Dell Technologies Inc</v>
    <v>Dell Technologies Inc</v>
    <v>53.61</v>
    <v>9.0922999999999998</v>
    <v>54.06</v>
    <v>52.95</v>
    <v>53</v>
    <v>740816500</v>
    <v>DELL</v>
    <v>Dell Technologies Inc (XNYS:DELL)</v>
    <v>1814568</v>
    <v>3404364</v>
    <v>2013</v>
  </rv>
  <rv s="4">
    <v>263</v>
  </rv>
  <rv s="0">
    <v>http://en.wikipedia.org/wiki/Adobe_Inc.</v>
    <v>Wikipedia</v>
  </rv>
  <rv s="1">
    <v>11</v>
    <v>265</v>
  </rv>
  <rv s="2">
    <v>6</v>
    <v>https://www.bing.com/th?id=AMMS_503c684ccc667ad525fe1d703881df2c&amp;qlt=95</v>
    <v>266</v>
    <v>https://www.bing.com/images/search?form=xlimg&amp;q=adobe+systems</v>
    <v>Image of Adobe Inc</v>
    <v/>
  </rv>
  <rv s="0">
    <v>https://www.bing.com/financeapi/forcetrigger?t=a1mv7w&amp;q=XNAS%3aADBE&amp;form=skydnc</v>
    <v>Learn more on Bing</v>
  </rv>
  <rv s="3">
    <v>en-US</v>
    <v>a1mv7w</v>
    <v>268435456</v>
    <v>268435457</v>
    <v>1</v>
    <v>Powered by Refinitiv</v>
    <v>0</v>
    <v>Adobe Inc (XNAS:ADBE)</v>
    <v>3</v>
    <v>4</v>
    <v>Finance</v>
    <v>5</v>
    <v>455.53</v>
    <v>255.13140000000001</v>
    <v>0.93049999999999999</v>
    <v>-3.23</v>
    <v>1.825E-3</v>
    <v>-7.1370000000000001E-3</v>
    <v>0.82</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459.44</v>
    <v>267</v>
    <v>Software &amp; IT Services</v>
    <v>Stock</v>
    <v>44019.999652245315</v>
    <v>268</v>
    <v>448.72</v>
    <v>217091700000</v>
    <v>Adobe Inc</v>
    <v>Adobe Inc</v>
    <v>452.59</v>
    <v>59.629399999999997</v>
    <v>452.59</v>
    <v>449.36</v>
    <v>450.18</v>
    <v>479665300</v>
    <v>ADBE</v>
    <v>Adobe Inc (XNAS:ADBE)</v>
    <v>2684565</v>
    <v>3139346</v>
    <v>1997</v>
  </rv>
  <rv s="4">
    <v>269</v>
  </rv>
  <rv s="0">
    <v>http://en.wikipedia.org/wiki/Amazon_(company)</v>
    <v>Wikipedia</v>
  </rv>
  <rv s="1">
    <v>11</v>
    <v>271</v>
  </rv>
  <rv s="2">
    <v>6</v>
    <v>https://www.bing.com/th?id=AMMS_234d7638413b734c1560bf8e7f642960&amp;qlt=95</v>
    <v>272</v>
    <v>https://www.bing.com/images/search?form=xlimg&amp;q=amazon+com</v>
    <v>Image of Amazon.com Inc</v>
    <v/>
  </rv>
  <rv s="0">
    <v>https://www.bing.com/financeapi/forcetrigger?t=a1nhlh&amp;q=XNAS%3aAMZN&amp;form=skydnc</v>
    <v>Learn more on Bing</v>
  </rv>
  <rv s="3">
    <v>en-US</v>
    <v>a1nhlh</v>
    <v>268435456</v>
    <v>268435457</v>
    <v>1</v>
    <v>Powered by Refinitiv</v>
    <v>0</v>
    <v>Amazon.com Inc (XNAS:AMZN)</v>
    <v>3</v>
    <v>4</v>
    <v>Finance</v>
    <v>5</v>
    <v>3059.88</v>
    <v>1626.0318</v>
    <v>1.3109999999999999</v>
    <v>-56.92</v>
    <v>4.2929999999999999E-3</v>
    <v>-1.8619E-2</v>
    <v>12.88</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3069.55</v>
    <v>273</v>
    <v>Diversified Retail</v>
    <v>Stock</v>
    <v>44019.999953125</v>
    <v>274</v>
    <v>2990</v>
    <v>1524778000000</v>
    <v>Amazon.com Inc</v>
    <v>Amazon.com Inc</v>
    <v>3058.55</v>
    <v>146.0324</v>
    <v>3057.04</v>
    <v>3000.12</v>
    <v>3013</v>
    <v>498776000</v>
    <v>AMZN</v>
    <v>Amazon.com Inc (XNAS:AMZN)</v>
    <v>5257514</v>
    <v>4307325</v>
    <v>1996</v>
  </rv>
  <rv s="4">
    <v>275</v>
  </rv>
  <rv s="0">
    <v>https://www.bing.com/financeapi/forcetrigger?t=a1ng7w&amp;q=XNYS%3aAMRC&amp;form=skydnc</v>
    <v>Learn more on Bing</v>
  </rv>
  <rv s="7">
    <v>en-US</v>
    <v>a1ng7w</v>
    <v>268435456</v>
    <v>268435457</v>
    <v>1</v>
    <v>Powered by Refinitiv</v>
    <v>10</v>
    <v>Ameresco Inc (XNYS:AMRC)</v>
    <v>8</v>
    <v>11</v>
    <v>Finance</v>
    <v>5</v>
    <v>32.479999999999997</v>
    <v>13.11</v>
    <v>0.57479999999999998</v>
    <v>0.06</v>
    <v>-8.1659999999999996E-3</v>
    <v>2.0460000000000001E-3</v>
    <v>-0.24</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29.68</v>
    <v>Renewable Energy</v>
    <v>Stock</v>
    <v>44019.971322638281</v>
    <v>277</v>
    <v>28.775700000000001</v>
    <v>1395162000</v>
    <v>Ameresco Inc</v>
    <v>Ameresco Inc</v>
    <v>28.96</v>
    <v>30.201599999999999</v>
    <v>29.33</v>
    <v>29.39</v>
    <v>29.15</v>
    <v>47567740</v>
    <v>AMRC</v>
    <v>Ameresco Inc (XNYS:AMRC)</v>
    <v>252419</v>
    <v>457430</v>
    <v>2000</v>
  </rv>
  <rv s="4">
    <v>278</v>
  </rv>
  <rv s="0">
    <v>https://www.bing.com/financeapi/forcetrigger?t=a262jc&amp;q=XNYS%3aWST&amp;form=skydnc</v>
    <v>Learn more on Bing</v>
  </rv>
  <rv s="7">
    <v>en-US</v>
    <v>a262jc</v>
    <v>268435456</v>
    <v>268435457</v>
    <v>1</v>
    <v>Powered by Refinitiv</v>
    <v>10</v>
    <v>West Pharmaceutical Services Inc (XNYS:WST)</v>
    <v>8</v>
    <v>11</v>
    <v>Finance</v>
    <v>5</v>
    <v>236.54</v>
    <v>120.12</v>
    <v>1.121</v>
    <v>-3.33</v>
    <v>-9.3150000000000004E-3</v>
    <v>-1.4221999999999999E-2</v>
    <v>-2.15</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234.79</v>
    <v>Healthcare Equipment &amp; Supplies</v>
    <v>Stock</v>
    <v>44019.962409166408</v>
    <v>280</v>
    <v>230.62</v>
    <v>17233960000</v>
    <v>West Pharmaceutical Services Inc</v>
    <v>West Pharmaceutical Services Inc</v>
    <v>233.34</v>
    <v>67.789199999999994</v>
    <v>234.15</v>
    <v>230.82</v>
    <v>228.67</v>
    <v>73602230</v>
    <v>WST</v>
    <v>West Pharmaceutical Services Inc (XNYS:WST)</v>
    <v>444369</v>
    <v>669383</v>
    <v>1923</v>
  </rv>
  <rv s="4">
    <v>281</v>
  </rv>
  <rv s="0">
    <v>http://ja.wikipedia.org/wiki/アップル_(企業)</v>
    <v>Wikipedia</v>
  </rv>
  <rv s="1">
    <v>11</v>
    <v>283</v>
  </rv>
  <rv s="2">
    <v>6</v>
    <v>https://www.bing.com/th?id=AMMS_4b742b6461de24cfdaeba0c724c4b15e&amp;qlt=95</v>
    <v>284</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5</v>
    <v>375.78</v>
    <v>192.58</v>
    <v>1.1867000000000001</v>
    <v>-1.1599999999999999</v>
    <v>5.9570000000000005E-3</v>
    <v>-3.1030000000000003E-3</v>
    <v>2.2200000000000002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378.62</v>
    <v>285</v>
    <v>Computers, Phones &amp; Household Electronics</v>
    <v>Stock</v>
    <v>44019.999998633597</v>
    <v>286</v>
    <v>372.23</v>
    <v>1620391000000</v>
    <v>Apple Inc</v>
    <v>Apple Inc</v>
    <v>375.41</v>
    <v>29.3078</v>
    <v>373.85</v>
    <v>372.69</v>
    <v>374.91</v>
    <v>4334335000</v>
    <v>AAPL</v>
    <v>Apple Inc (XNAS:AAPL)</v>
    <v>28106114</v>
    <v>35870379</v>
    <v>1977</v>
  </rv>
  <rv s="4">
    <v>287</v>
  </rv>
  <rv s="0">
    <v>https://www.bing.com/financeapi/forcetrigger?t=a1p8hw&amp;q=XNAS%3aCATS&amp;form=skydnc</v>
    <v>Learn more on Bing</v>
  </rv>
  <rv s="12">
    <v>en-US</v>
    <v>a1p8hw</v>
    <v>268435456</v>
    <v>268435457</v>
    <v>1</v>
    <v>Powered by Refinitiv</v>
    <v>21</v>
    <v>Ontrak Inc (XNAS:OTRK)</v>
    <v>8</v>
    <v>22</v>
    <v>Finance</v>
    <v>5</v>
    <v>32.549900000000001</v>
    <v>8.5500000000000007</v>
    <v>1.42</v>
    <v>4.7499999999999999E-3</v>
    <v>5.4720999999999999E-2</v>
    <v>0.13</v>
    <v>USD</v>
    <v>Catasys, Inc. is a provider of data analytics based specialized behavioral health management and treatment services to health plans through its OnTrak program. The Company's program utilizes member engagement and patient centric treatment that integrates evidence based medical and psychosocial interventions along with care coaching in a 52-week outpatient program. The Company operates through healthcare services segment. The healthcare services segment includes OnTrak and its integrated substance dependence solutions marketed to health plans, other third-party payers through a network of licensed, and Company managed healthcare providers. Its initial focus was on members with substance use disorders. It provides services to commercial (employer funded), managed Medicare Advantage and managed Medicaid populations. Its OnTrak substance dependence programs include medical and psychosocial interventions, psychosocial programs and integrated care-coaching services.</v>
    <v>395</v>
    <v>Nasdaq Stock Market</v>
    <v>XNAS</v>
    <v>XNAS</v>
    <v>2120 COLORADO AVE, SUITE 230, SANTA MONICA, CA, 90404 US</v>
    <v>29.079000000000001</v>
    <v>Healthcare Providers &amp; Services</v>
    <v>Stock</v>
    <v>44019.928338807811</v>
    <v>289</v>
    <v>25.555</v>
    <v>Ontrak Inc</v>
    <v>Ontrak Inc</v>
    <v>25.6</v>
    <v>25.95</v>
    <v>27.37</v>
    <v>27.5</v>
    <v>OTRK</v>
    <v>Ontrak Inc (XNAS:OTRK)</v>
    <v>282434</v>
    <v>357485</v>
    <v>2003</v>
  </rv>
  <rv s="4">
    <v>290</v>
  </rv>
  <rv s="6">
    <v>12</v>
    <v>Market cap</v>
  </rv>
  <rv s="0">
    <v>https://www.bing.com/financeapi/forcetrigger?t=a259jc&amp;q=XNYS%3aVEEV&amp;form=skydnc</v>
    <v>Learn more on Bing</v>
  </rv>
  <rv s="7">
    <v>en-US</v>
    <v>a259jc</v>
    <v>268435456</v>
    <v>268435457</v>
    <v>1</v>
    <v>Powered by Refinitiv</v>
    <v>10</v>
    <v>Veeva Systems Inc (XNYS:VEEV)</v>
    <v>8</v>
    <v>11</v>
    <v>Finance</v>
    <v>5</v>
    <v>249.51</v>
    <v>118.11</v>
    <v>0.9476</v>
    <v>-0.6</v>
    <v>-1.8370000000000001E-3</v>
    <v>-2.4429999999999999E-3</v>
    <v>-0.45</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250.04</v>
    <v>Healthcare Equipment &amp; Supplies</v>
    <v>Stock</v>
    <v>44019.968725439059</v>
    <v>293</v>
    <v>244.71</v>
    <v>36868520000</v>
    <v>Veeva Systems Inc</v>
    <v>Veeva Systems Inc</v>
    <v>248.55</v>
    <v>134.55459999999999</v>
    <v>245.55</v>
    <v>244.95</v>
    <v>244.5</v>
    <v>150146700</v>
    <v>VEEV</v>
    <v>Veeva Systems Inc (XNYS:VEEV)</v>
    <v>722279</v>
    <v>1315150</v>
    <v>2007</v>
  </rv>
  <rv s="4">
    <v>294</v>
  </rv>
  <rv s="0">
    <v>https://www.bing.com/financeapi/forcetrigger?t=a1xf1h&amp;q=XNAS%3aMDB&amp;form=skydnc</v>
    <v>Learn more on Bing</v>
  </rv>
  <rv s="10">
    <v>en-US</v>
    <v>a1xf1h</v>
    <v>268435456</v>
    <v>268435457</v>
    <v>1</v>
    <v>Powered by Refinitiv</v>
    <v>17</v>
    <v>MongoDB Inc (XNAS:MDB)</v>
    <v>8</v>
    <v>18</v>
    <v>Finance</v>
    <v>5</v>
    <v>243.92</v>
    <v>93.81</v>
    <v>3.47</v>
    <v>5.3659999999999992E-3</v>
    <v>1.5629000000000001E-2</v>
    <v>1.21</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231.45</v>
    <v>Software &amp; IT Services</v>
    <v>Stock</v>
    <v>44019.951542464842</v>
    <v>296</v>
    <v>220.48</v>
    <v>12905030000</v>
    <v>MongoDB Inc</v>
    <v>MongoDB Inc</v>
    <v>223.08</v>
    <v>222.02</v>
    <v>225.49</v>
    <v>226.7</v>
    <v>58125530</v>
    <v>MDB</v>
    <v>MongoDB Inc (XNAS:MDB)</v>
    <v>726247</v>
    <v>1270762</v>
    <v>2007</v>
  </rv>
  <rv s="4">
    <v>297</v>
  </rv>
  <rv s="0">
    <v>http://en.wikipedia.org/wiki/Spotify</v>
    <v>Wikipedia</v>
  </rv>
  <rv s="1">
    <v>11</v>
    <v>299</v>
  </rv>
  <rv s="2">
    <v>6</v>
    <v>https://www.bing.com/th?id=AMMS_1c7de6e75b903a0a8eb4f44eba62bf5b&amp;qlt=95</v>
    <v>300</v>
    <v>https://www.bing.com/images/search?form=xlimg&amp;q=spotify</v>
    <v>Image of Spotify Technology SA</v>
    <v/>
  </rv>
  <rv s="0">
    <v>https://www.bing.com/financeapi/forcetrigger?t=azgv7w&amp;q=XNYS%3aSPOT&amp;form=skydnc</v>
    <v>Learn more on Bing</v>
  </rv>
  <rv s="8">
    <v>en-US</v>
    <v>azgv7w</v>
    <v>268435456</v>
    <v>268435457</v>
    <v>1</v>
    <v>Powered by Refinitiv</v>
    <v>13</v>
    <v>Spotify Technology SA (XNYS:SPOT)</v>
    <v>3</v>
    <v>23</v>
    <v>Finance</v>
    <v>5</v>
    <v>274.3</v>
    <v>109.18</v>
    <v>1.73</v>
    <v>-1.9470000000000002E-3</v>
    <v>6.6469999999999993E-3</v>
    <v>-0.51</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267.74990000000003</v>
    <v>301</v>
    <v>Software &amp; IT Services</v>
    <v>Stock</v>
    <v>44019.99983502266</v>
    <v>302</v>
    <v>255.501</v>
    <v>48796840000</v>
    <v>Spotify Technology SA</v>
    <v>Spotify Technology SA</v>
    <v>260.10000000000002</v>
    <v>0</v>
    <v>260.26</v>
    <v>261.99</v>
    <v>261.48</v>
    <v>187492700</v>
    <v>SPOT</v>
    <v>Spotify Technology SA (XNYS:SPOT)</v>
    <v>2283553</v>
    <v>4025151</v>
    <v>2007</v>
  </rv>
  <rv s="4">
    <v>303</v>
  </rv>
  <rv s="0">
    <v>http://fr.wikipedia.org/wiki/EBay</v>
    <v>Wikipedia</v>
  </rv>
  <rv s="1">
    <v>11</v>
    <v>305</v>
  </rv>
  <rv s="2">
    <v>6</v>
    <v>https://www.bing.com/th?id=AMMS_8ac952d992c83af2b15c973334615af7&amp;qlt=95</v>
    <v>306</v>
    <v>https://www.bing.com/images/search?form=xlimg&amp;q=ebay</v>
    <v>Image of eBay Inc</v>
    <v/>
  </rv>
  <rv s="0">
    <v>https://www.bing.com/financeapi/forcetrigger?t=a1rk52&amp;q=XNAS%3aEBAY&amp;form=skydnc</v>
    <v>Learn more on Bing</v>
  </rv>
  <rv s="3">
    <v>en-US</v>
    <v>a1rk52</v>
    <v>268435456</v>
    <v>268435457</v>
    <v>1</v>
    <v>Powered by Refinitiv</v>
    <v>0</v>
    <v>eBay Inc (XNAS:EBAY)</v>
    <v>3</v>
    <v>4</v>
    <v>Finance</v>
    <v>5</v>
    <v>57</v>
    <v>26.02</v>
    <v>1.3976</v>
    <v>0.83</v>
    <v>4.3860000000000001E-3</v>
    <v>1.4777E-2</v>
    <v>0.25</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57.55</v>
    <v>307</v>
    <v>Software &amp; IT Services</v>
    <v>Stock</v>
    <v>44019.992642383593</v>
    <v>308</v>
    <v>55.93</v>
    <v>39469460000</v>
    <v>eBay Inc</v>
    <v>eBay Inc</v>
    <v>55.954900000000002</v>
    <v>25.988</v>
    <v>56.17</v>
    <v>57</v>
    <v>57.25</v>
    <v>702678700</v>
    <v>EBAY</v>
    <v>eBay Inc (XNAS:EBAY)</v>
    <v>10641778</v>
    <v>12845438</v>
    <v>1998</v>
  </rv>
  <rv s="4">
    <v>309</v>
  </rv>
  <rv s="0">
    <v>http://en.wikipedia.org/wiki/Okta_(identity_management)</v>
    <v>Wikipedia</v>
  </rv>
  <rv s="1">
    <v>11</v>
    <v>311</v>
  </rv>
  <rv s="2">
    <v>6</v>
    <v>https://www.bing.com/th?id=AMMS_a680b74d3a9b3915fc309e4a0a434c92&amp;qlt=95</v>
    <v>312</v>
    <v>https://www.bing.com/images/search?form=xlimg&amp;q=okta</v>
    <v>Image of Okta Inc</v>
    <v/>
  </rv>
  <rv s="0">
    <v>https://www.bing.com/financeapi/forcetrigger?t=a1z6qh&amp;q=XNAS%3aOKTA&amp;form=skydnc</v>
    <v>Learn more on Bing</v>
  </rv>
  <rv s="9">
    <v>en-US</v>
    <v>a1z6qh</v>
    <v>268435456</v>
    <v>268435457</v>
    <v>1</v>
    <v>Powered by Refinitiv</v>
    <v>15</v>
    <v>Okta Inc (XNAS:OKTA)</v>
    <v>3</v>
    <v>16</v>
    <v>Finance</v>
    <v>5</v>
    <v>213.19</v>
    <v>88.66</v>
    <v>0.08</v>
    <v>4.6300000000000004E-3</v>
    <v>3.86E-4</v>
    <v>0.96</v>
    <v>USD</v>
    <v xml:space="preserve">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 </v>
    <v>2379</v>
    <v>Nasdaq Stock Market</v>
    <v>XNAS</v>
    <v>XNAS</v>
    <v>100 1st St Ste 600, SAN FRANCISCO, CA, 94105-4687 US</v>
    <v>211.34</v>
    <v>313</v>
    <v>Software &amp; IT Services</v>
    <v>Stock</v>
    <v>44019.998311168747</v>
    <v>314</v>
    <v>204.94</v>
    <v>25826510000</v>
    <v>Okta Inc</v>
    <v>Okta Inc</v>
    <v>206.49</v>
    <v>207.26</v>
    <v>207.34</v>
    <v>208.3</v>
    <v>124609200</v>
    <v>OKTA</v>
    <v>Okta Inc (XNAS:OKTA)</v>
    <v>1724193</v>
    <v>2392115</v>
    <v>2010</v>
  </rv>
  <rv s="4">
    <v>315</v>
  </rv>
  <rv s="0">
    <v>https://www.bing.com/financeapi/forcetrigger?t=a1sxjc&amp;q=XNAS%3aFIVN&amp;form=skydnc</v>
    <v>Learn more on Bing</v>
  </rv>
  <rv s="7">
    <v>en-US</v>
    <v>a1sxjc</v>
    <v>268435456</v>
    <v>268435457</v>
    <v>1</v>
    <v>Powered by Refinitiv</v>
    <v>10</v>
    <v>Five9 Inc (XNAS:FIVN)</v>
    <v>8</v>
    <v>11</v>
    <v>Finance</v>
    <v>5</v>
    <v>116.56</v>
    <v>46.215000000000003</v>
    <v>0.74219999999999997</v>
    <v>-0.67</v>
    <v>0</v>
    <v>-5.8079999999999998E-3</v>
    <v>0</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117.45</v>
    <v>Software &amp; IT Services</v>
    <v>Stock</v>
    <v>44019.879350775002</v>
    <v>317</v>
    <v>113.27</v>
    <v>7155034000</v>
    <v>Five9 Inc</v>
    <v>Five9 Inc</v>
    <v>115</v>
    <v>141.64619999999999</v>
    <v>115.35</v>
    <v>114.68</v>
    <v>114.68</v>
    <v>62028900</v>
    <v>FIVN</v>
    <v>Five9 Inc (XNAS:FIVN)</v>
    <v>671393</v>
    <v>1485936</v>
    <v>2001</v>
  </rv>
  <rv s="4">
    <v>318</v>
  </rv>
  <rv s="0">
    <v>http://ja.wikipedia.org/wiki/Cloudflare</v>
    <v>Wikipedia</v>
  </rv>
  <rv s="1">
    <v>0</v>
    <v>320</v>
  </rv>
  <rv s="2">
    <v>6</v>
    <v>https://www.bing.com/th?id=AMMS_896bba113b4cda3b7cabba033dece783&amp;qlt=95</v>
    <v>321</v>
    <v>https://www.bing.com/images/search?form=xlimg&amp;q=cloudflare</v>
    <v>Image of Cloudflare Inc</v>
    <v/>
  </rv>
  <rv s="0">
    <v>https://www.bing.com/financeapi/forcetrigger?t=brh6oc&amp;q=XNYS%3aNET&amp;form=skydnc</v>
    <v>Learn more on Bing</v>
  </rv>
  <rv s="8">
    <v>en-US</v>
    <v>brh6oc</v>
    <v>268435456</v>
    <v>268435457</v>
    <v>1</v>
    <v>Powered by Refinitiv</v>
    <v>13</v>
    <v>Cloudflare Inc (XNYS:NET)</v>
    <v>3</v>
    <v>14</v>
    <v>Finance</v>
    <v>5</v>
    <v>39.24</v>
    <v>14.5</v>
    <v>-0.43</v>
    <v>1.0549999999999999E-3</v>
    <v>-1.1214999999999999E-2</v>
    <v>0.04</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38.39</v>
    <v>322</v>
    <v>Software &amp; IT Services</v>
    <v>Stock</v>
    <v>44019.996215057814</v>
    <v>323</v>
    <v>37.18</v>
    <v>11642240000</v>
    <v>Cloudflare Inc</v>
    <v>Cloudflare Inc</v>
    <v>38.28</v>
    <v>0</v>
    <v>38.340000000000003</v>
    <v>37.909999999999997</v>
    <v>37.950000000000003</v>
    <v>303657800</v>
    <v>NET</v>
    <v>Cloudflare Inc (XNYS:NET)</v>
    <v>5276142</v>
    <v>6468296</v>
    <v>2009</v>
  </rv>
  <rv s="4">
    <v>324</v>
  </rv>
  <rv s="0">
    <v>http://en.wikipedia.org/wiki/Chegg</v>
    <v>Wikipedia</v>
  </rv>
  <rv s="1">
    <v>11</v>
    <v>326</v>
  </rv>
  <rv s="2">
    <v>6</v>
    <v>https://www.bing.com/th?id=AMMS_05cec83d4faa25b23085648b2435df90&amp;qlt=95</v>
    <v>327</v>
    <v>https://www.bing.com/images/search?form=xlimg&amp;q=chegg</v>
    <v>Image of Chegg Inc</v>
    <v/>
  </rv>
  <rv s="0">
    <v>https://www.bing.com/financeapi/forcetrigger?t=a1plyc&amp;q=XNYS%3aCHGG&amp;form=skydnc</v>
    <v>Learn more on Bing</v>
  </rv>
  <rv s="3">
    <v>en-US</v>
    <v>a1plyc</v>
    <v>268435456</v>
    <v>268435457</v>
    <v>1</v>
    <v>Powered by Refinitiv</v>
    <v>0</v>
    <v>Chegg Inc (XNYS:CHGG)</v>
    <v>3</v>
    <v>4</v>
    <v>Finance</v>
    <v>5</v>
    <v>72.75</v>
    <v>25.89</v>
    <v>1.0733999999999999</v>
    <v>-0.03</v>
    <v>9.2639999999999997E-3</v>
    <v>-4.2090000000000004E-4</v>
    <v>0.66</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72.45</v>
    <v>328</v>
    <v>Professional &amp; Commercial Services</v>
    <v>Stock</v>
    <v>44019.997595404689</v>
    <v>329</v>
    <v>69.644999999999996</v>
    <v>8812284000</v>
    <v>Chegg Inc</v>
    <v>Chegg Inc</v>
    <v>71</v>
    <v>0</v>
    <v>71.27</v>
    <v>71.239999999999995</v>
    <v>71.900000000000006</v>
    <v>123646500</v>
    <v>CHGG</v>
    <v>Chegg Inc (XNYS:CHGG)</v>
    <v>2778627</v>
    <v>4101059</v>
    <v>2005</v>
  </rv>
  <rv s="4">
    <v>330</v>
  </rv>
  <rv s="0">
    <v>http://pl.wikipedia.org/wiki/Nvidia</v>
    <v>Wikipedia</v>
  </rv>
  <rv s="1">
    <v>11</v>
    <v>332</v>
  </rv>
  <rv s="2">
    <v>6</v>
    <v>https://www.bing.com/th?id=AMMS_f30fb24f476da546093e490354468dd0&amp;qlt=95</v>
    <v>333</v>
    <v>https://www.bing.com/images/search?form=xlimg&amp;q=nvidia+drivers</v>
    <v>Image of NVIDIA Corp</v>
    <v/>
  </rv>
  <rv s="0">
    <v>https://www.bing.com/financeapi/forcetrigger?t=a1yv52&amp;q=XNAS%3aNVDA&amp;form=skydnc</v>
    <v>Learn more on Bing</v>
  </rv>
  <rv s="3">
    <v>en-US</v>
    <v>a1yv52</v>
    <v>268435456</v>
    <v>268435457</v>
    <v>1</v>
    <v>Powered by Refinitiv</v>
    <v>0</v>
    <v>NVIDIA Corp (XNAS:NVDA)</v>
    <v>3</v>
    <v>4</v>
    <v>Finance</v>
    <v>5</v>
    <v>396.35</v>
    <v>147.39400000000001</v>
    <v>1.3442000000000001</v>
    <v>1.3</v>
    <v>4.3809999999999995E-3</v>
    <v>3.3029999999999999E-3</v>
    <v>1.73</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402.8</v>
    <v>334</v>
    <v>Semiconductors &amp; Semiconductor Equipment</v>
    <v>Stock</v>
    <v>44019.999944443749</v>
    <v>335</v>
    <v>394.03</v>
    <v>242045500000</v>
    <v>NVIDIA Corp</v>
    <v>NVIDIA Corp</v>
    <v>397.85</v>
    <v>73.4756</v>
    <v>393.57</v>
    <v>394.87</v>
    <v>396.6</v>
    <v>615000000</v>
    <v>NVDA</v>
    <v>NVIDIA Corp (XNAS:NVDA)</v>
    <v>8944993</v>
    <v>10726691</v>
    <v>1998</v>
  </rv>
  <rv s="4">
    <v>336</v>
  </rv>
  <rv s="0">
    <v>https://www.bing.com/financeapi/forcetrigger?t=a26h2w&amp;q=XNAS%3aZLAB&amp;form=skydnc</v>
    <v>Learn more on Bing</v>
  </rv>
  <rv s="10">
    <v>en-US</v>
    <v>a26h2w</v>
    <v>268435456</v>
    <v>268435457</v>
    <v>1</v>
    <v>Powered by Refinitiv</v>
    <v>17</v>
    <v>Zai Lab Ltd (XNAS:ZLAB)</v>
    <v>8</v>
    <v>18</v>
    <v>Finance</v>
    <v>5</v>
    <v>83.97</v>
    <v>29.43</v>
    <v>0.51</v>
    <v>0</v>
    <v>6.1970000000000003E-3</v>
    <v>0</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86.21</v>
    <v>Biotechnology &amp; Medical Research</v>
    <v>Stock</v>
    <v>44019.850119027345</v>
    <v>338</v>
    <v>82.6</v>
    <v>6145794000</v>
    <v>Zai Lab Ltd</v>
    <v>Zai Lab Ltd</v>
    <v>82.6</v>
    <v>82.3</v>
    <v>82.81</v>
    <v>82.81</v>
    <v>74675510</v>
    <v>ZLAB</v>
    <v>Zai Lab Ltd (XNAS:ZLAB)</v>
    <v>407752</v>
    <v>476097</v>
    <v>2013</v>
  </rv>
  <rv s="4">
    <v>339</v>
  </rv>
  <rv s="0">
    <v>https://www.bing.com/financeapi/forcetrigger?t=a1q6vh&amp;q=XNAS%3aCOUP&amp;form=skydnc</v>
    <v>Learn more on Bing</v>
  </rv>
  <rv s="11">
    <v>en-US</v>
    <v>a1q6vh</v>
    <v>268435456</v>
    <v>268435457</v>
    <v>1</v>
    <v>Powered by Refinitiv</v>
    <v>19</v>
    <v>Coupa Software Inc (XNAS:COUP)</v>
    <v>8</v>
    <v>20</v>
    <v>Finance</v>
    <v>5</v>
    <v>297</v>
    <v>99.01</v>
    <v>1.4813000000000001</v>
    <v>3.34</v>
    <v>4.1329999999999996E-4</v>
    <v>1.1636000000000001E-2</v>
    <v>0.12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293.99</v>
    <v>Software &amp; IT Services</v>
    <v>Stock</v>
    <v>44019.994091955472</v>
    <v>341</v>
    <v>284.17</v>
    <v>19252890000</v>
    <v>Coupa Software Inc</v>
    <v>Coupa Software Inc</v>
    <v>288.32</v>
    <v>287.04000000000002</v>
    <v>290.38</v>
    <v>290.5</v>
    <v>67073900</v>
    <v>COUP</v>
    <v>Coupa Software Inc (XNAS:COUP)</v>
    <v>1217190</v>
    <v>2012253</v>
    <v>2006</v>
  </rv>
  <rv s="4">
    <v>342</v>
  </rv>
  <rv s="0">
    <v>https://www.bing.com/financeapi/forcetrigger?t=a25w8m&amp;q=XNAS%3aWING&amp;form=skydnc</v>
    <v>Learn more on Bing</v>
  </rv>
  <rv s="7">
    <v>en-US</v>
    <v>a25w8m</v>
    <v>268435456</v>
    <v>268435457</v>
    <v>1</v>
    <v>Powered by Refinitiv</v>
    <v>10</v>
    <v>Wingstop Inc (XNAS:WING)</v>
    <v>8</v>
    <v>11</v>
    <v>Finance</v>
    <v>5</v>
    <v>146.13</v>
    <v>44.27</v>
    <v>1.1511</v>
    <v>-3.19</v>
    <v>0</v>
    <v>-2.2290999999999998E-2</v>
    <v>0</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143.97999999999999</v>
    <v>Hotels &amp; Entertainment Services</v>
    <v>Stock</v>
    <v>44019.988158217187</v>
    <v>344</v>
    <v>139.61000000000001</v>
    <v>4233680000</v>
    <v>Wingstop Inc</v>
    <v>Wingstop Inc</v>
    <v>142.12</v>
    <v>193.52269999999999</v>
    <v>143.11000000000001</v>
    <v>139.91999999999999</v>
    <v>139.91999999999999</v>
    <v>29583390</v>
    <v>WING</v>
    <v>Wingstop Inc (XNAS:WING)</v>
    <v>455037</v>
    <v>754005</v>
    <v>2015</v>
  </rv>
  <rv s="4">
    <v>345</v>
  </rv>
  <rv s="0">
    <v>https://www.bing.com/financeapi/forcetrigger?t=a1rgxm&amp;q=XNAS%3aDXCM&amp;form=skydnc</v>
    <v>Learn more on Bing</v>
  </rv>
  <rv s="7">
    <v>en-US</v>
    <v>a1rgxm</v>
    <v>268435456</v>
    <v>268435457</v>
    <v>1</v>
    <v>Powered by Refinitiv</v>
    <v>10</v>
    <v>DexCom Inc (XNAS:DXCM)</v>
    <v>8</v>
    <v>11</v>
    <v>Finance</v>
    <v>5</v>
    <v>432.89620000000002</v>
    <v>138.28</v>
    <v>0.77759999999999996</v>
    <v>2.68</v>
    <v>9.6749999999999996E-3</v>
    <v>6.3330000000000001E-3</v>
    <v>4.12</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439.49</v>
    <v>Healthcare Equipment &amp; Supplies</v>
    <v>Stock</v>
    <v>44019.995371446093</v>
    <v>347</v>
    <v>424.18</v>
    <v>39905000000</v>
    <v>DexCom Inc</v>
    <v>DexCom Inc</v>
    <v>427.4</v>
    <v>265.74310000000003</v>
    <v>423.18</v>
    <v>425.86</v>
    <v>429.98</v>
    <v>94297930</v>
    <v>DXCM</v>
    <v>DexCom Inc (XNAS:DXCM)</v>
    <v>1032709</v>
    <v>1283919</v>
    <v>1999</v>
  </rv>
  <rv s="4">
    <v>348</v>
  </rv>
  <rv s="0">
    <v>http://en.wikipedia.org/wiki/Shopify</v>
    <v>Wikipedia</v>
  </rv>
  <rv s="1">
    <v>11</v>
    <v>350</v>
  </rv>
  <rv s="2">
    <v>6</v>
    <v>https://www.bing.com/th?id=AMMS_95f6ec536590cef8abdbd57d69e420a9&amp;qlt=95</v>
    <v>351</v>
    <v>https://www.bing.com/images/search?form=xlimg&amp;q=shopify</v>
    <v>Image of Shopify Inc</v>
    <v/>
  </rv>
  <rv s="0">
    <v>https://www.bing.com/financeapi/forcetrigger?t=a22wz2&amp;q=XNYS%3aSHOP&amp;form=skydnc</v>
    <v>Learn more on Bing</v>
  </rv>
  <rv s="3">
    <v>en-US</v>
    <v>a22wz2</v>
    <v>268435456</v>
    <v>268435457</v>
    <v>1</v>
    <v>Powered by Refinitiv</v>
    <v>0</v>
    <v>Shopify Inc (XNYS:SHOP)</v>
    <v>3</v>
    <v>4</v>
    <v>Finance</v>
    <v>5</v>
    <v>1059.44</v>
    <v>282.08</v>
    <v>1.5981000000000001</v>
    <v>27.22</v>
    <v>5.7199999999999994E-3</v>
    <v>2.7585000000000002E-2</v>
    <v>5.8</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1040</v>
    <v>352</v>
    <v>Software &amp; IT Services</v>
    <v>Stock</v>
    <v>44019.999665103904</v>
    <v>353</v>
    <v>973</v>
    <v>115673800000</v>
    <v>Shopify Inc</v>
    <v>Shopify Inc</v>
    <v>985</v>
    <v>0</v>
    <v>986.77</v>
    <v>1013.99</v>
    <v>1019.79</v>
    <v>117224700</v>
    <v>SHOP</v>
    <v>Shopify Inc (XNYS:SHOP)</v>
    <v>3290913</v>
    <v>2669810</v>
    <v>2004</v>
  </rv>
  <rv s="4">
    <v>354</v>
  </rv>
  <rv s="0">
    <v>http://en.wikipedia.org/wiki/Zoom_Video_Communications</v>
    <v>Wikipedia</v>
  </rv>
  <rv s="1">
    <v>11</v>
    <v>356</v>
  </rv>
  <rv s="2">
    <v>6</v>
    <v>https://www.bing.com/th?id=AMMS_166de0c9400c7b6e4dde6f49a3ff8527&amp;qlt=95</v>
    <v>357</v>
    <v>https://www.bing.com/images/search?form=xlimg&amp;q=zoom+owner</v>
    <v>Image of Zoom Video Communications Inc</v>
    <v/>
  </rv>
  <rv s="0">
    <v>https://www.bing.com/financeapi/forcetrigger?t=bpoxyc&amp;q=XNAS%3aZM&amp;form=skydnc</v>
    <v>Learn more on Bing</v>
  </rv>
  <rv s="8">
    <v>en-US</v>
    <v>bpoxyc</v>
    <v>268435456</v>
    <v>268435457</v>
    <v>1</v>
    <v>Powered by Refinitiv</v>
    <v>13</v>
    <v>Zoom Video Communications Inc (XNAS:ZM)</v>
    <v>3</v>
    <v>14</v>
    <v>Finance</v>
    <v>5</v>
    <v>275.08</v>
    <v>60.967500000000001</v>
    <v>1.1000000000000001</v>
    <v>-3.8149999999999999E-5</v>
    <v>4.215E-3</v>
    <v>-0.01</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266.45</v>
    <v>358</v>
    <v>Software &amp; IT Services</v>
    <v>Stock</v>
    <v>44019.999904988283</v>
    <v>359</v>
    <v>258.10000000000002</v>
    <v>73628880000</v>
    <v>Zoom Video Communications Inc</v>
    <v>Zoom Video Communications Inc</v>
    <v>261.55</v>
    <v>1535.2940000000001</v>
    <v>261</v>
    <v>262.10000000000002</v>
    <v>262.08999999999997</v>
    <v>282103000</v>
    <v>ZM</v>
    <v>Zoom Video Communications Inc (XNAS:ZM)</v>
    <v>7819728</v>
    <v>13479475</v>
    <v>2011</v>
  </rv>
  <rv s="4">
    <v>360</v>
  </rv>
  <rv s="0">
    <v>http://en.wikipedia.org/wiki/Square,_Inc.</v>
    <v>Wikipedia</v>
  </rv>
  <rv s="1">
    <v>11</v>
    <v>362</v>
  </rv>
  <rv s="2">
    <v>6</v>
    <v>https://www.bing.com/th?id=AMMS_878826beb4f985541f4b3b62b4e00be4&amp;qlt=95</v>
    <v>363</v>
    <v>https://www.bing.com/images/search?form=xlimg&amp;q=square%2c+inc.</v>
    <v>Image of Square Inc</v>
    <v/>
  </rv>
  <rv s="0">
    <v>https://www.bing.com/financeapi/forcetrigger?t=a23i8m&amp;q=XNYS%3aSQ&amp;form=skydnc</v>
    <v>Learn more on Bing</v>
  </rv>
  <rv s="3">
    <v>en-US</v>
    <v>a23i8m</v>
    <v>268435456</v>
    <v>268435457</v>
    <v>1</v>
    <v>Powered by Refinitiv</v>
    <v>0</v>
    <v>Square Inc (XNYS:SQ)</v>
    <v>3</v>
    <v>4</v>
    <v>Finance</v>
    <v>5</v>
    <v>128.36000000000001</v>
    <v>32.33</v>
    <v>2.6947999999999999</v>
    <v>6.63</v>
    <v>9.1559999999999992E-3</v>
    <v>5.5728E-2</v>
    <v>1.1499999999999999</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129.84</v>
    <v>364</v>
    <v>Software &amp; IT Services</v>
    <v>Stock</v>
    <v>44019.999939803121</v>
    <v>365</v>
    <v>120.03</v>
    <v>52269620000</v>
    <v>Square Inc</v>
    <v>Square Inc</v>
    <v>121.2</v>
    <v>256.04219999999998</v>
    <v>118.97</v>
    <v>125.6</v>
    <v>126.75</v>
    <v>439351300</v>
    <v>SQ</v>
    <v>Square Inc (XNYS:SQ)</v>
    <v>28573937</v>
    <v>13938550</v>
    <v>2009</v>
  </rv>
  <rv s="4">
    <v>366</v>
  </rv>
  <rv s="0">
    <v>https://www.bing.com/financeapi/forcetrigger?t=ayvr7w&amp;q=XNAS%3aPRPL&amp;form=skydnc</v>
    <v>Learn more on Bing</v>
  </rv>
  <rv s="11">
    <v>en-US</v>
    <v>ayvr7w</v>
    <v>268435456</v>
    <v>268435457</v>
    <v>1</v>
    <v>Powered by Refinitiv</v>
    <v>19</v>
    <v>Purple Innovation Inc (XNAS:PRPL)</v>
    <v>8</v>
    <v>20</v>
    <v>Finance</v>
    <v>5</v>
    <v>19.059999999999999</v>
    <v>4.42</v>
    <v>1.7937000000000001</v>
    <v>-0.34</v>
    <v>-3.8E-3</v>
    <v>-1.8124000000000001E-2</v>
    <v>-7.0000000000000007E-2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18.91</v>
    <v>Specialty Retailers</v>
    <v>Stock</v>
    <v>44019.890896932811</v>
    <v>368</v>
    <v>18.3</v>
    <v>1011023000</v>
    <v>Purple Innovation Inc</v>
    <v>Purple Innovation Inc</v>
    <v>18.61</v>
    <v>18.760000000000002</v>
    <v>18.420000000000002</v>
    <v>18.350000000000001</v>
    <v>53892460</v>
    <v>PRPL</v>
    <v>Purple Innovation Inc (XNAS:PRPL)</v>
    <v>599937</v>
    <v>935712</v>
    <v>2015</v>
  </rv>
  <rv s="4">
    <v>369</v>
  </rv>
  <rv s="0">
    <v>https://www.bing.com/financeapi/forcetrigger?t=a242z2&amp;q=XNYS%3aTDOC&amp;form=skydnc</v>
    <v>Learn more on Bing</v>
  </rv>
  <rv s="7">
    <v>en-US</v>
    <v>a242z2</v>
    <v>268435456</v>
    <v>268435457</v>
    <v>1</v>
    <v>Powered by Refinitiv</v>
    <v>10</v>
    <v>Teladoc Health Inc (XNYS:TDOC)</v>
    <v>8</v>
    <v>11</v>
    <v>Finance</v>
    <v>5</v>
    <v>219.86</v>
    <v>54.581000000000003</v>
    <v>0.45979999999999999</v>
    <v>-0.74</v>
    <v>5.2470000000000008E-3</v>
    <v>-3.3939999999999999E-3</v>
    <v>1.1399999999999999</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223.73</v>
    <v>Healthcare Providers &amp; Services</v>
    <v>Stock</v>
    <v>44019.999887638282</v>
    <v>371</v>
    <v>214.61</v>
    <v>17159440000</v>
    <v>Teladoc Health Inc</v>
    <v>Teladoc Health Inc</v>
    <v>219.55</v>
    <v>0</v>
    <v>218</v>
    <v>217.26</v>
    <v>218.4</v>
    <v>78713040</v>
    <v>TDOC</v>
    <v>Teladoc Health Inc (XNYS:TDOC)</v>
    <v>2245887</v>
    <v>2994691</v>
    <v>2008</v>
  </rv>
  <rv s="4">
    <v>372</v>
  </rv>
  <rv s="0">
    <v>https://www.bing.com/financeapi/forcetrigger?t=bn83ec&amp;q=XNAS%3aNIU&amp;form=skydnc</v>
    <v>Learn more on Bing</v>
  </rv>
  <rv s="13">
    <v>en-US</v>
    <v>bn83ec</v>
    <v>268435456</v>
    <v>268435457</v>
    <v>1</v>
    <v>Powered by Refinitiv</v>
    <v>24</v>
    <v>NIU Technologies (XNAS:NIU)</v>
    <v>8</v>
    <v>25</v>
    <v>Finance</v>
    <v>5</v>
    <v>22.59</v>
    <v>5.33</v>
    <v>0.39</v>
    <v>2.2667000000000003E-2</v>
    <v>1.7639000000000002E-2</v>
    <v>0.51</v>
    <v>USD</v>
    <v xml:space="preserve">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 </v>
    <v>521</v>
    <v>Nasdaq Stock Market</v>
    <v>XNAS</v>
    <v>XNAS</v>
    <v>No.1 Bldg., No. 195 Huilongguan East Rd., Changping District, BEIJING, BEIJING, 102208 CN</v>
    <v>23.796700000000001</v>
    <v>Automobiles &amp; Auto Parts</v>
    <v>Stock</v>
    <v>44019.995402904686</v>
    <v>374</v>
    <v>21.23</v>
    <v>1652646000</v>
    <v>NIU Technologies</v>
    <v>NIU Technologies</v>
    <v>21.27</v>
    <v>22.11</v>
    <v>22.5</v>
    <v>23.01</v>
    <v>74746520</v>
    <v>NIU</v>
    <v>NIU Technologies (XNAS:NIU)</v>
    <v>2478327</v>
    <v>864980</v>
  </rv>
  <rv s="4">
    <v>375</v>
  </rv>
  <rv s="0">
    <v>https://www.bing.com/financeapi/forcetrigger?t=bpwnzr&amp;q=XNYS%3aFSLY&amp;form=skydnc</v>
    <v>Learn more on Bing</v>
  </rv>
  <rv s="5">
    <v>en-US</v>
    <v>bpwnzr</v>
    <v>268435456</v>
    <v>268435457</v>
    <v>1</v>
    <v>Powered by Refinitiv</v>
    <v>7</v>
    <v>Fastly Inc (XNYS:FSLY)</v>
    <v>8</v>
    <v>9</v>
    <v>Finance</v>
    <v>5</v>
    <v>89.05</v>
    <v>10.63</v>
    <v>3.14</v>
    <v>6.1709999999999994E-3</v>
    <v>3.7217E-2</v>
    <v>0.54</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90.49</v>
    <v>Software &amp; IT Services</v>
    <v>Stock</v>
    <v>44019.999876955466</v>
    <v>377</v>
    <v>83.29</v>
    <v>8692160000</v>
    <v>Fastly Inc</v>
    <v>Fastly Inc</v>
    <v>83.99</v>
    <v>0</v>
    <v>84.37</v>
    <v>87.51</v>
    <v>88.05</v>
    <v>103024300</v>
    <v>FSLY</v>
    <v>Fastly Inc (XNYS:FSLY)</v>
    <v>10259124</v>
    <v>10299693</v>
    <v>2011</v>
  </rv>
  <rv s="4">
    <v>378</v>
  </rv>
  <rv s="0">
    <v>https://www.bing.com/financeapi/forcetrigger?t=a1u3rw&amp;q=XNAS%3aGOOGL&amp;form=skydnc</v>
    <v>Learn more on Bing</v>
  </rv>
  <rv s="3">
    <v>en-US</v>
    <v>a1u3rw</v>
    <v>268435456</v>
    <v>268435457</v>
    <v>1</v>
    <v>Powered by Refinitiv</v>
    <v>0</v>
    <v>Alphabet Inc (XNAS:GOOGL)</v>
    <v>3</v>
    <v>4</v>
    <v>Finance</v>
    <v>5</v>
    <v>1530.74</v>
    <v>1008.87</v>
    <v>1.0471999999999999</v>
    <v>-9.73</v>
    <v>5.3490000000000005E-3</v>
    <v>-6.4880000000000007E-3</v>
    <v>7.97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1521.32</v>
    <v>209</v>
    <v>Software &amp; IT Services</v>
    <v>Stock</v>
    <v>44019.999410659373</v>
    <v>380</v>
    <v>1489.7</v>
    <v>1022364000000</v>
    <v>Alphabet Inc</v>
    <v>Alphabet Inc</v>
    <v>1496.13</v>
    <v>30.275200000000002</v>
    <v>1499.65</v>
    <v>1489.92</v>
    <v>1497.89</v>
    <v>682620200</v>
    <v>GOOGL</v>
    <v>Alphabet Inc (XNAS:GOOGL)</v>
    <v>2118194</v>
    <v>1916864</v>
    <v>2015</v>
  </rv>
  <rv s="4">
    <v>381</v>
  </rv>
  <rv s="0">
    <v>http://en.wikipedia.org/wiki/Boeing</v>
    <v>Wikipedia</v>
  </rv>
  <rv s="1">
    <v>11</v>
    <v>383</v>
  </rv>
  <rv s="2">
    <v>6</v>
    <v>https://www.bing.com/th?id=AMMS_c8c8e7179d9d683a1466fb7a13598c3d&amp;qlt=95</v>
    <v>384</v>
    <v>https://www.bing.com/images/search?form=xlimg&amp;q=boeing</v>
    <v>Image of Boeing Co</v>
    <v/>
  </rv>
  <rv s="0">
    <v>https://www.bing.com/financeapi/forcetrigger?t=a1o4ec&amp;q=XNYS%3aBA&amp;form=skydnc</v>
    <v>Learn more on Bing</v>
  </rv>
  <rv s="3">
    <v>en-US</v>
    <v>a1o4ec</v>
    <v>268435456</v>
    <v>268435457</v>
    <v>1</v>
    <v>Powered by Refinitiv</v>
    <v>0</v>
    <v>Boeing Co (XNYS:BA)</v>
    <v>3</v>
    <v>4</v>
    <v>Finance</v>
    <v>5</v>
    <v>391</v>
    <v>89</v>
    <v>1.4701</v>
    <v>-9.0299999999999994</v>
    <v>2.5719999999999996E-3</v>
    <v>-4.8055E-2</v>
    <v>0.46</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185.07</v>
    <v>385</v>
    <v>Aerospace &amp; Defense</v>
    <v>Stock</v>
    <v>44019.999990080469</v>
    <v>386</v>
    <v>178.65</v>
    <v>106042400000</v>
    <v>Boeing Co</v>
    <v>Boeing Co</v>
    <v>185.07</v>
    <v>0</v>
    <v>187.91</v>
    <v>178.88</v>
    <v>179.34</v>
    <v>564325300</v>
    <v>BA</v>
    <v>Boeing Co (XNYS:BA)</v>
    <v>37105275</v>
    <v>64221811</v>
    <v>1934</v>
  </rv>
  <rv s="4">
    <v>387</v>
  </rv>
  <rv s="0">
    <v>https://www.bing.com/financeapi/forcetrigger?t=a1rk7w&amp;q=XNAS%3aEBAYL&amp;form=skydnc</v>
    <v>Learn more on Bing</v>
  </rv>
  <rv s="14">
    <v>en-US</v>
    <v>a1rk7w</v>
    <v>268435456</v>
    <v>268435457</v>
    <v>1</v>
    <v>Powered by Refinitiv</v>
    <v>26</v>
    <v>eBay Inc (XNAS:EBAYL)</v>
    <v>3</v>
    <v>27</v>
    <v>Finance</v>
    <v>28</v>
    <v>27.47</v>
    <v>21.474</v>
    <v>1.3976</v>
    <v>-0.05</v>
    <v>2.6889999999999996E-3</v>
    <v>-1.9170000000000001E-3</v>
    <v>7.0000000000000007E-2</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26.16</v>
    <v>307</v>
    <v>Software &amp; IT Services</v>
    <v>Stock</v>
    <v>44019.833342522659</v>
    <v>389</v>
    <v>26.010100000000001</v>
    <v>39469460000</v>
    <v>eBay Inc</v>
    <v>eBay Inc</v>
    <v>26.09</v>
    <v>26.08</v>
    <v>26.03</v>
    <v>26.1</v>
    <v>702678700</v>
    <v>EBAYL</v>
    <v>eBay Inc (XNAS:EBAYL)</v>
    <v>18712</v>
    <v>53537</v>
    <v>1998</v>
  </rv>
  <rv s="4">
    <v>390</v>
  </rv>
  <rv s="0">
    <v>http://en.wikipedia.org/wiki/Facebook</v>
    <v>Wikipedia</v>
  </rv>
  <rv s="1">
    <v>11</v>
    <v>392</v>
  </rv>
  <rv s="2">
    <v>6</v>
    <v>https://www.bing.com/th?id=AMMS_8f5247bfbe36c568b823f0a8be7c945b&amp;qlt=95</v>
    <v>393</v>
    <v>https://www.bing.com/images/search?form=xlimg&amp;q=facebook</v>
    <v>Image of Facebook Inc</v>
    <v/>
  </rv>
  <rv s="0">
    <v>https://www.bing.com/financeapi/forcetrigger?t=a1slm7&amp;q=XNAS%3aFB&amp;form=skydnc</v>
    <v>Learn more on Bing</v>
  </rv>
  <rv s="3">
    <v>en-US</v>
    <v>a1slm7</v>
    <v>268435456</v>
    <v>268435457</v>
    <v>1</v>
    <v>Powered by Refinitiv</v>
    <v>0</v>
    <v>Facebook Inc (XNAS:FB)</v>
    <v>3</v>
    <v>4</v>
    <v>Finance</v>
    <v>5</v>
    <v>245.18530000000001</v>
    <v>137.10059999999999</v>
    <v>1.1941999999999999</v>
    <v>0.57999999999999996</v>
    <v>-6.1860000000000005E-3</v>
    <v>2.4139999999999999E-3</v>
    <v>-1.49</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247.65</v>
    <v>394</v>
    <v>Software &amp; IT Services</v>
    <v>Stock</v>
    <v>44019.999964270311</v>
    <v>395</v>
    <v>238.82</v>
    <v>684582600000</v>
    <v>Facebook Inc</v>
    <v>Facebook Inc</v>
    <v>239.41</v>
    <v>34.568199999999997</v>
    <v>240.28</v>
    <v>240.86</v>
    <v>239.37</v>
    <v>2849103000</v>
    <v>FB</v>
    <v>Facebook Inc (XNAS:FB)</v>
    <v>27887786</v>
    <v>25931330</v>
    <v>2004</v>
  </rv>
  <rv s="4">
    <v>396</v>
  </rv>
  <rv s="0">
    <v>http://en.wikipedia.org/wiki/The_Home_Depot</v>
    <v>Wikipedia</v>
  </rv>
  <rv s="1">
    <v>11</v>
    <v>398</v>
  </rv>
  <rv s="2">
    <v>6</v>
    <v>https://www.bing.com/th?id=AMMS_420c97329b2ef989466d21a3475da4c5&amp;qlt=95</v>
    <v>399</v>
    <v>https://www.bing.com/images/search?form=xlimg&amp;q=the+home+depot</v>
    <v>Image of Home Depot Inc</v>
    <v/>
  </rv>
  <rv s="0">
    <v>https://www.bing.com/financeapi/forcetrigger?t=a1uj52&amp;q=XNYS%3aHD&amp;form=skydnc</v>
    <v>Learn more on Bing</v>
  </rv>
  <rv s="3">
    <v>en-US</v>
    <v>a1uj52</v>
    <v>268435456</v>
    <v>268435457</v>
    <v>1</v>
    <v>Powered by Refinitiv</v>
    <v>0</v>
    <v>Home Depot Inc (XNYS:HD)</v>
    <v>3</v>
    <v>4</v>
    <v>Finance</v>
    <v>5</v>
    <v>259.2867</v>
    <v>140.63</v>
    <v>1.0516000000000001</v>
    <v>-2.2000000000000002</v>
    <v>1.779E-3</v>
    <v>-8.8160000000000009E-3</v>
    <v>0.44</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250.78</v>
    <v>400</v>
    <v>Specialty Retailers</v>
    <v>Stock</v>
    <v>44019.999101620313</v>
    <v>401</v>
    <v>247.07</v>
    <v>268396700000</v>
    <v>Home Depot Inc</v>
    <v>Home Depot Inc</v>
    <v>247.37</v>
    <v>24.802399999999999</v>
    <v>249.55</v>
    <v>247.35</v>
    <v>247.79</v>
    <v>1075523000</v>
    <v>HD</v>
    <v>Home Depot Inc (XNYS:HD)</v>
    <v>2927762</v>
    <v>4529512</v>
    <v>1978</v>
  </rv>
  <rv s="4">
    <v>402</v>
  </rv>
  <rv s="0">
    <v>https://www.bing.com/financeapi/forcetrigger?t=a1xxmw&amp;q=XNYS%3aMRK&amp;form=skydnc</v>
    <v>Learn more on Bing</v>
  </rv>
  <rv s="7">
    <v>en-US</v>
    <v>a1xxmw</v>
    <v>268435456</v>
    <v>268435457</v>
    <v>1</v>
    <v>Powered by Refinitiv</v>
    <v>10</v>
    <v>Merck &amp; Co Inc (XNYS:MRK)</v>
    <v>8</v>
    <v>11</v>
    <v>Finance</v>
    <v>5</v>
    <v>92.64</v>
    <v>65.25</v>
    <v>0.48949999999999999</v>
    <v>-0.86</v>
    <v>0</v>
    <v>-1.0807000000000001E-2</v>
    <v>0</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79.680000000000007</v>
    <v>Pharmaceuticals</v>
    <v>Stock</v>
    <v>44019.994450625003</v>
    <v>404</v>
    <v>78.59</v>
    <v>200868000000</v>
    <v>Merck &amp; Co Inc</v>
    <v>Merck &amp; Co Inc</v>
    <v>79</v>
    <v>20.020900000000001</v>
    <v>79.58</v>
    <v>78.72</v>
    <v>78.72</v>
    <v>2524101000</v>
    <v>MRK</v>
    <v>Merck &amp; Co Inc (XNYS:MRK)</v>
    <v>6637905</v>
    <v>10597094</v>
    <v>1970</v>
  </rv>
  <rv s="4">
    <v>405</v>
  </rv>
  <rv s="0">
    <v>https://www.bing.com/financeapi/forcetrigger?t=a84t2w&amp;q=Fidelity+Sm+Cap+Gro&amp;form=skydnc</v>
    <v>Learn more on Bing</v>
  </rv>
  <rv s="15">
    <v>en-US</v>
    <v>a84t2w</v>
    <v>268435456</v>
    <v>268435461</v>
    <v>1</v>
    <v>Powered by Refinitiv</v>
    <v>29</v>
    <v>Fidelity Small Cap Growth Fund</v>
    <v>30</v>
    <v>31</v>
    <v>Finance</v>
    <v>32</v>
    <v>0.18</v>
    <v>6.6300000000000005E-3</v>
    <v>US</v>
    <v>USD</v>
    <v>1.0800000000000001E-2</v>
    <v>Mutual Fund</v>
    <v>44018</v>
    <v>44019.376556473435</v>
    <v>407</v>
    <v>Fidelity Small Cap Growth Fund</v>
    <v>2750391212</v>
    <v>27.15</v>
    <v>27.33</v>
    <v>4.7693000000000003</v>
    <v>1.4953000000000001E-2</v>
    <v>3.7844000000000003E-2</v>
    <v>5.2599E-2</v>
    <v>0.35546700000000003</v>
    <v>0.138904</v>
    <v>0.116603</v>
    <v>-7.6749999999999995E-3</v>
    <v>FCPGX</v>
    <v>Fidelity Small Cap Growth Fund</v>
  </rv>
  <rv s="4">
    <v>408</v>
  </rv>
  <rv s="0">
    <v>https://www.bing.com/financeapi/forcetrigger?t=a213c7&amp;q=XNAS%3aPODD&amp;form=skydnc</v>
    <v>Learn more on Bing</v>
  </rv>
  <rv s="7">
    <v>en-US</v>
    <v>a213c7</v>
    <v>268435456</v>
    <v>268435457</v>
    <v>1</v>
    <v>Powered by Refinitiv</v>
    <v>10</v>
    <v>Insulet Corp (XNAS:PODD)</v>
    <v>8</v>
    <v>11</v>
    <v>Finance</v>
    <v>5</v>
    <v>228.79</v>
    <v>115.56</v>
    <v>0.8972</v>
    <v>1.4550000000000001</v>
    <v>-9.7029999999999998E-5</v>
    <v>7.1089999999999999E-3</v>
    <v>-0.02</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212.65</v>
    <v>Healthcare Equipment &amp; Supplies</v>
    <v>Stock</v>
    <v>44019.961361596877</v>
    <v>410</v>
    <v>203.5</v>
    <v>13396900000</v>
    <v>Insulet Corp</v>
    <v>Insulet Corp</v>
    <v>205.61</v>
    <v>2537.5030000000002</v>
    <v>204.67500000000001</v>
    <v>206.13</v>
    <v>206.11</v>
    <v>65454520</v>
    <v>PODD</v>
    <v>Insulet Corp (XNAS:PODD)</v>
    <v>471966</v>
    <v>569259</v>
    <v>2000</v>
  </rv>
  <rv s="4">
    <v>411</v>
  </rv>
  <rv s="0">
    <v>https://www.bing.com/financeapi/forcetrigger?t=a1u1z2&amp;q=XNYS%3aGNRC&amp;form=skydnc</v>
    <v>Learn more on Bing</v>
  </rv>
  <rv s="7">
    <v>en-US</v>
    <v>a1u1z2</v>
    <v>268435456</v>
    <v>268435457</v>
    <v>1</v>
    <v>Powered by Refinitiv</v>
    <v>10</v>
    <v>Generac Holdings Inc (XNYS:GNRC)</v>
    <v>8</v>
    <v>11</v>
    <v>Finance</v>
    <v>5</v>
    <v>132.09</v>
    <v>68.23</v>
    <v>0.92830000000000001</v>
    <v>-0.36</v>
    <v>0</v>
    <v>-2.8830000000000001E-3</v>
    <v>0</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126.9</v>
    <v>Machinery, Equipment &amp; Components</v>
    <v>Stock</v>
    <v>44019.964906955465</v>
    <v>413</v>
    <v>123.45</v>
    <v>7828292000</v>
    <v>Generac Holdings Inc</v>
    <v>Generac Holdings Inc</v>
    <v>124.09</v>
    <v>31.311</v>
    <v>124.89</v>
    <v>124.53</v>
    <v>124.53</v>
    <v>62681490</v>
    <v>GNRC</v>
    <v>Generac Holdings Inc (XNYS:GNRC)</v>
    <v>673916</v>
    <v>1106165</v>
    <v>2006</v>
  </rv>
  <rv s="4">
    <v>414</v>
  </rv>
  <rv s="0">
    <v>https://www.bing.com/financeapi/forcetrigger?t=a1sobh&amp;q=XNYS%3aFCN&amp;form=skydnc</v>
    <v>Learn more on Bing</v>
  </rv>
  <rv s="7">
    <v>en-US</v>
    <v>a1sobh</v>
    <v>268435456</v>
    <v>268435457</v>
    <v>1</v>
    <v>Powered by Refinitiv</v>
    <v>10</v>
    <v>FTI Consulting Inc (XNYS:FCN)</v>
    <v>8</v>
    <v>11</v>
    <v>Finance</v>
    <v>5</v>
    <v>144.1</v>
    <v>84.6</v>
    <v>0.23710000000000001</v>
    <v>-3.09</v>
    <v>-1.785E-4</v>
    <v>-2.6844E-2</v>
    <v>-0.02</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115.47</v>
    <v>Professional &amp; Commercial Services</v>
    <v>Stock</v>
    <v>44019.958333390627</v>
    <v>416</v>
    <v>111.88</v>
    <v>4270383000</v>
    <v>FTI Consulting Inc</v>
    <v>FTI Consulting Inc</v>
    <v>114.53</v>
    <v>20.895399999999999</v>
    <v>115.11</v>
    <v>112.02</v>
    <v>112</v>
    <v>37098280</v>
    <v>FCN</v>
    <v>FTI Consulting Inc (XNYS:FCN)</v>
    <v>438869</v>
    <v>761176</v>
    <v>1982</v>
  </rv>
  <rv s="4">
    <v>417</v>
  </rv>
  <rv s="0">
    <v>https://www.bing.com/financeapi/forcetrigger?t=a1vxlh&amp;q=ARCX%3aIWO&amp;form=skydnc</v>
    <v>Learn more on Bing</v>
  </rv>
  <rv s="16">
    <v>en-US</v>
    <v>a1vxlh</v>
    <v>268435456</v>
    <v>268435459</v>
    <v>1</v>
    <v>Powered by Refinitiv</v>
    <v>33</v>
    <v>iShares Russell 2000 Growth ETF (ARCX:IWO)</v>
    <v>34</v>
    <v>35</v>
    <v>Finance</v>
    <v>36</v>
    <v>226.22550000000001</v>
    <v>129.54</v>
    <v>1.0006999999999999</v>
    <v>-2.13</v>
    <v>-3.578E-3</v>
    <v>-1.0193000000000001E-2</v>
    <v>-0.74</v>
    <v>USD</v>
    <v>NYSE Arca</v>
    <v>ARCX</v>
    <v>2.3999999999999998E-3</v>
    <v>210.63499999999999</v>
    <v>ETF</v>
    <v>44020.000000022657</v>
    <v>419</v>
    <v>206.41</v>
    <v>8546853232.29</v>
    <v>iShares Russell 2000 Growth ETF</v>
    <v>207.52</v>
    <v>208.96</v>
    <v>206.83</v>
    <v>206.09</v>
    <v>IWO</v>
    <v>iShares Russell 2000 Growth ETF (ARCX:IWO)</v>
    <v>286963</v>
    <v>442472</v>
  </rv>
  <rv s="4">
    <v>420</v>
  </rv>
  <rv s="0">
    <v>https://www.bing.com/financeapi/forcetrigger?t=a1ww8m&amp;q=XNAS%3aLHCG&amp;form=skydnc</v>
    <v>Learn more on Bing</v>
  </rv>
  <rv s="7">
    <v>en-US</v>
    <v>a1ww8m</v>
    <v>268435456</v>
    <v>268435457</v>
    <v>1</v>
    <v>Powered by Refinitiv</v>
    <v>10</v>
    <v>LHC Group Inc (XNAS:LHCG)</v>
    <v>8</v>
    <v>11</v>
    <v>Finance</v>
    <v>5</v>
    <v>181.49</v>
    <v>100</v>
    <v>0.48280000000000001</v>
    <v>-1.42</v>
    <v>4.2770000000000004E-3</v>
    <v>-7.9240000000000005E-3</v>
    <v>0.76029999999999998</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180.92</v>
    <v>Healthcare Providers &amp; Services</v>
    <v>Stock</v>
    <v>44019.841051296091</v>
    <v>422</v>
    <v>176.28</v>
    <v>5660685000</v>
    <v>LHC Group Inc</v>
    <v>LHC Group Inc</v>
    <v>177.93</v>
    <v>56.615499999999997</v>
    <v>179.2</v>
    <v>177.78</v>
    <v>178.5403</v>
    <v>31588640</v>
    <v>LHCG</v>
    <v>LHC Group Inc (XNAS:LHCG)</v>
    <v>191616</v>
    <v>297905</v>
    <v>2005</v>
  </rv>
  <rv s="4">
    <v>423</v>
  </rv>
  <rv s="0">
    <v>http://en.wikipedia.org/wiki/CACI</v>
    <v>Wikipedia</v>
  </rv>
  <rv s="1">
    <v>11</v>
    <v>425</v>
  </rv>
  <rv s="2">
    <v>6</v>
    <v>https://www.bing.com/th?id=AMMS_0f47ff5cd49bb9894faada32ed291b92&amp;qlt=95</v>
    <v>426</v>
    <v>https://www.bing.com/images/search?form=xlimg&amp;q=caci</v>
    <v>Image of CACI International Inc</v>
    <v/>
  </rv>
  <rv s="0">
    <v>https://www.bing.com/financeapi/forcetrigger?t=a1p4kr&amp;q=XNYS%3aCACI&amp;form=skydnc</v>
    <v>Learn more on Bing</v>
  </rv>
  <rv s="3">
    <v>en-US</v>
    <v>a1p4kr</v>
    <v>268435456</v>
    <v>268435457</v>
    <v>1</v>
    <v>Powered by Refinitiv</v>
    <v>0</v>
    <v>CACI International Inc (XNYS:CACI)</v>
    <v>3</v>
    <v>4</v>
    <v>Finance</v>
    <v>5</v>
    <v>288.58999999999997</v>
    <v>156.15</v>
    <v>1.2297</v>
    <v>-5.88</v>
    <v>0</v>
    <v>-2.7888000000000003E-2</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210.44</v>
    <v>427</v>
    <v>Software &amp; IT Services</v>
    <v>Stock</v>
    <v>44019.958333367969</v>
    <v>428</v>
    <v>204.57</v>
    <v>5289204000</v>
    <v>CACI International Inc</v>
    <v>CACI International Inc</v>
    <v>209.47</v>
    <v>19.3383</v>
    <v>210.84</v>
    <v>204.96</v>
    <v>204.96</v>
    <v>25086340</v>
    <v>CACI</v>
    <v>CACI International Inc (XNYS:CACI)</v>
    <v>284286</v>
    <v>196970</v>
    <v>1985</v>
  </rv>
  <rv s="4">
    <v>429</v>
  </rv>
  <rv s="0">
    <v>https://www.bing.com/financeapi/forcetrigger?t=a1sck2&amp;q=XNAS%3aEVBG&amp;form=skydnc</v>
    <v>Learn more on Bing</v>
  </rv>
  <rv s="11">
    <v>en-US</v>
    <v>a1sck2</v>
    <v>268435456</v>
    <v>268435457</v>
    <v>1</v>
    <v>Powered by Refinitiv</v>
    <v>19</v>
    <v>Everbridge Inc (XNAS:EVBG)</v>
    <v>8</v>
    <v>20</v>
    <v>Finance</v>
    <v>5</v>
    <v>165.79</v>
    <v>59.85</v>
    <v>0.50029999999999997</v>
    <v>-0.98</v>
    <v>0</v>
    <v>-6.6500000000000005E-3</v>
    <v>0</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148.53909999999999</v>
    <v>Software &amp; IT Services</v>
    <v>Stock</v>
    <v>44019.975164548436</v>
    <v>431</v>
    <v>143.65</v>
    <v>5063354000</v>
    <v>Everbridge Inc</v>
    <v>Everbridge Inc</v>
    <v>147.63</v>
    <v>147.37</v>
    <v>146.38999999999999</v>
    <v>146.38999999999999</v>
    <v>34358110</v>
    <v>EVBG</v>
    <v>Everbridge Inc (XNAS:EVBG)</v>
    <v>427025</v>
    <v>813909</v>
    <v>2008</v>
  </rv>
  <rv s="4">
    <v>432</v>
  </rv>
  <rv s="0">
    <v>http://creativecommons.org/licenses/by/3.0</v>
    <v>CC BY 3.0</v>
  </rv>
  <rv s="0">
    <v>http://en.wikipedia.org/wiki/Masimo</v>
    <v>Wikipedia</v>
  </rv>
  <rv s="1">
    <v>434</v>
    <v>435</v>
  </rv>
  <rv s="2">
    <v>6</v>
    <v>https://www.bing.com/th?id=AMMS_d49e1d80758009445fc9ee47a16f29b7&amp;qlt=95</v>
    <v>436</v>
    <v>https://www.bing.com/images/search?form=xlimg&amp;q=masimo</v>
    <v>Image of Masimo Corp</v>
    <v/>
  </rv>
  <rv s="0">
    <v>https://www.bing.com/financeapi/forcetrigger?t=a1xap2&amp;q=XNAS%3aMASI&amp;form=skydnc</v>
    <v>Learn more on Bing</v>
  </rv>
  <rv s="3">
    <v>en-US</v>
    <v>a1xap2</v>
    <v>268435456</v>
    <v>268435457</v>
    <v>1</v>
    <v>Powered by Refinitiv</v>
    <v>0</v>
    <v>Masimo Corp (XNAS:MASI)</v>
    <v>3</v>
    <v>4</v>
    <v>Finance</v>
    <v>5</v>
    <v>258</v>
    <v>139.36000000000001</v>
    <v>0.91169999999999995</v>
    <v>-0.71</v>
    <v>0</v>
    <v>-3.0259999999999996E-3</v>
    <v>0</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241.14</v>
    <v>437</v>
    <v>Healthcare Equipment &amp; Supplies</v>
    <v>Stock</v>
    <v>44019.879675057811</v>
    <v>438</v>
    <v>233.69</v>
    <v>12695480000</v>
    <v>Masimo Corp</v>
    <v>Masimo Corp</v>
    <v>234.34</v>
    <v>63.619599999999998</v>
    <v>234.6</v>
    <v>233.89</v>
    <v>233.89</v>
    <v>54115410</v>
    <v>MASI</v>
    <v>Masimo Corp (XNAS:MASI)</v>
    <v>586023</v>
    <v>613221</v>
    <v>1996</v>
  </rv>
  <rv s="4">
    <v>439</v>
  </rv>
  <rv s="0">
    <v>https://www.bing.com/financeapi/forcetrigger?t=a8nldm&amp;q=Vanguard+SC+G+Id%3bAdm&amp;form=skydnc</v>
    <v>Learn more on Bing</v>
  </rv>
  <rv s="15">
    <v>en-US</v>
    <v>a8nldm</v>
    <v>268435456</v>
    <v>268435461</v>
    <v>1</v>
    <v>Powered by Refinitiv</v>
    <v>29</v>
    <v>Vanguard Small-Cap Growth Index Fund;Adm</v>
    <v>30</v>
    <v>31</v>
    <v>Finance</v>
    <v>32</v>
    <v>0.67</v>
    <v>9.4510000000000011E-3</v>
    <v>US</v>
    <v>USD</v>
    <v>7.000000000000001E-4</v>
    <v>Mutual Fund</v>
    <v>44018</v>
    <v>44019.310281886719</v>
    <v>441</v>
    <v>Vanguard Small-Cap Growth Index Fund;Adm</v>
    <v>12034572379</v>
    <v>70.89</v>
    <v>71.56</v>
    <v>0</v>
    <v>7.4870000000000006E-3</v>
    <v>3.7616999999999998E-2</v>
    <v>7.3166999999999996E-2</v>
    <v>0.442106</v>
    <v>0.12034700000000001</v>
    <v>9.4971E-2</v>
    <v>1.6794E-2</v>
    <v>VSGAX</v>
    <v>Vanguard Small-Cap Growth Index Fund;Adm</v>
  </rv>
  <rv s="4">
    <v>442</v>
  </rv>
  <rv s="0">
    <v>http://en.wikipedia.org/wiki/DocuSign</v>
    <v>Wikipedia</v>
  </rv>
  <rv s="1">
    <v>11</v>
    <v>444</v>
  </rv>
  <rv s="2">
    <v>6</v>
    <v>https://www.bing.com/th?id=AMMS_f9e00cce32f84dd4a56203773406542e&amp;qlt=95</v>
    <v>445</v>
    <v>https://www.bing.com/images/search?form=xlimg&amp;q=docusign</v>
    <v>Image of DocuSign Inc</v>
    <v/>
  </rv>
  <rv s="0">
    <v>https://www.bing.com/financeapi/forcetrigger?t=azqpgh&amp;q=XNAS%3aDOCU&amp;form=skydnc</v>
    <v>Learn more on Bing</v>
  </rv>
  <rv s="9">
    <v>en-US</v>
    <v>azqpgh</v>
    <v>268435456</v>
    <v>268435457</v>
    <v>1</v>
    <v>Powered by Refinitiv</v>
    <v>15</v>
    <v>DocuSign Inc (XNAS:DOCU)</v>
    <v>3</v>
    <v>16</v>
    <v>Finance</v>
    <v>5</v>
    <v>199.49</v>
    <v>43.13</v>
    <v>7.09</v>
    <v>7.8380000000000012E-3</v>
    <v>3.7186999999999998E-2</v>
    <v>1.55</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202.65</v>
    <v>446</v>
    <v>Software &amp; IT Services</v>
    <v>Stock</v>
    <v>44019.999839397657</v>
    <v>447</v>
    <v>189.58519999999999</v>
    <v>34987800000</v>
    <v>DocuSign Inc</v>
    <v>DocuSign Inc</v>
    <v>191.39</v>
    <v>190.66</v>
    <v>197.75</v>
    <v>199.3</v>
    <v>183508900</v>
    <v>DOCU</v>
    <v>DocuSign Inc (XNAS:DOCU)</v>
    <v>6189470</v>
    <v>6397765</v>
    <v>2012</v>
  </rv>
  <rv s="4">
    <v>448</v>
  </rv>
  <rv s="0">
    <v>https://www.bing.com/financeapi/forcetrigger?t=bo5fpr&amp;q=XNAS%3aMRNA&amp;form=skydnc</v>
    <v>Learn more on Bing</v>
  </rv>
  <rv s="10">
    <v>en-US</v>
    <v>bo5fpr</v>
    <v>268435456</v>
    <v>268435457</v>
    <v>1</v>
    <v>Powered by Refinitiv</v>
    <v>17</v>
    <v>Moderna Inc (XNAS:MRNA)</v>
    <v>8</v>
    <v>18</v>
    <v>Finance</v>
    <v>5</v>
    <v>87</v>
    <v>11.54</v>
    <v>1.94</v>
    <v>-1.1294999999999999E-2</v>
    <v>3.2798000000000001E-2</v>
    <v>-0.69</v>
    <v>USD</v>
    <v xml:space="preserve">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 </v>
    <v>830</v>
    <v>Nasdaq Stock Market</v>
    <v>XNAS</v>
    <v>XNAS</v>
    <v>200 Technology Sq, Cambridge, MA, 02139-3578 US</v>
    <v>61.5</v>
    <v>Biotechnology &amp; Medical Research</v>
    <v>Stock</v>
    <v>44019.999956758591</v>
    <v>450</v>
    <v>57.44</v>
    <v>22932620000</v>
    <v>Moderna Inc</v>
    <v>Moderna Inc</v>
    <v>58.8</v>
    <v>59.15</v>
    <v>61.09</v>
    <v>60.4</v>
    <v>387702800</v>
    <v>MRNA</v>
    <v>Moderna Inc (XNAS:MRNA)</v>
    <v>8904341</v>
    <v>16030100</v>
    <v>2016</v>
  </rv>
  <rv s="4">
    <v>451</v>
  </rv>
  <rv s="0">
    <v>https://www.bing.com/financeapi/forcetrigger?t=a24poc&amp;q=XNYS%3aTYL&amp;form=skydnc</v>
    <v>Learn more on Bing</v>
  </rv>
  <rv s="7">
    <v>en-US</v>
    <v>a24poc</v>
    <v>268435456</v>
    <v>268435457</v>
    <v>1</v>
    <v>Powered by Refinitiv</v>
    <v>10</v>
    <v>Tyler Technologies Inc (XNYS:TYL)</v>
    <v>8</v>
    <v>11</v>
    <v>Finance</v>
    <v>5</v>
    <v>382.92</v>
    <v>217.24</v>
    <v>0.76670000000000005</v>
    <v>0.05</v>
    <v>0</v>
    <v>1.4190000000000001E-4</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356.68</v>
    <v>Software &amp; IT Services</v>
    <v>Stock</v>
    <v>44019.958333333336</v>
    <v>453</v>
    <v>347.79</v>
    <v>14014780000</v>
    <v>Tyler Technologies Inc</v>
    <v>Tyler Technologies Inc</v>
    <v>352.47</v>
    <v>85.529200000000003</v>
    <v>352.47</v>
    <v>352.52</v>
    <v>352.52</v>
    <v>39761630</v>
    <v>TYL</v>
    <v>Tyler Technologies Inc (XNYS:TYL)</v>
    <v>320975</v>
    <v>718883</v>
    <v>1989</v>
  </rv>
  <rv s="4">
    <v>454</v>
  </rv>
  <rv s="0">
    <v>https://www.bing.com/financeapi/forcetrigger?t=a26fww&amp;q=XNAS%3aZBRA&amp;form=skydnc</v>
    <v>Learn more on Bing</v>
  </rv>
  <rv s="7">
    <v>en-US</v>
    <v>a26fww</v>
    <v>268435456</v>
    <v>268435457</v>
    <v>1</v>
    <v>Powered by Refinitiv</v>
    <v>10</v>
    <v>Zebra Technologies Corp (XNAS:ZBRA)</v>
    <v>8</v>
    <v>11</v>
    <v>Finance</v>
    <v>5</v>
    <v>278.60000000000002</v>
    <v>150.06</v>
    <v>1.6649</v>
    <v>-7.37</v>
    <v>0</v>
    <v>-2.8170000000000001E-2</v>
    <v>0</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261.89999999999998</v>
    <v>Electronic Equipment &amp; Parts</v>
    <v>Stock</v>
    <v>44019.862183332814</v>
    <v>456</v>
    <v>253.82</v>
    <v>13890350000</v>
    <v>Zebra Technologies Corp</v>
    <v>Zebra Technologies Corp</v>
    <v>260.83999999999997</v>
    <v>27.388000000000002</v>
    <v>261.63</v>
    <v>254.26</v>
    <v>254.26</v>
    <v>53091560</v>
    <v>ZBRA</v>
    <v>Zebra Technologies Corp (XNAS:ZBRA)</v>
    <v>280888</v>
    <v>338600</v>
    <v>1991</v>
  </rv>
  <rv s="4">
    <v>457</v>
  </rv>
  <rv s="0">
    <v>https://www.bing.com/financeapi/forcetrigger?t=a24lfr&amp;q=XNAS%3aTTD&amp;form=skydnc</v>
    <v>Learn more on Bing</v>
  </rv>
  <rv s="7">
    <v>en-US</v>
    <v>a24lfr</v>
    <v>268435456</v>
    <v>268435457</v>
    <v>1</v>
    <v>Powered by Refinitiv</v>
    <v>10</v>
    <v>Trade Desk Inc (XNAS:TTD)</v>
    <v>8</v>
    <v>11</v>
    <v>Finance</v>
    <v>5</v>
    <v>465.995</v>
    <v>136</v>
    <v>2.641</v>
    <v>3.63</v>
    <v>1.7530000000000002E-3</v>
    <v>8.1189999999999995E-3</v>
    <v>0.79</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465.32</v>
    <v>Software &amp; IT Services</v>
    <v>Stock</v>
    <v>44019.99983329844</v>
    <v>459</v>
    <v>444.00290000000001</v>
    <v>20591780000</v>
    <v>Trade Desk Inc</v>
    <v>Trade Desk Inc</v>
    <v>445</v>
    <v>175.59889999999999</v>
    <v>447.08</v>
    <v>450.71</v>
    <v>451.5</v>
    <v>46058370</v>
    <v>TTD</v>
    <v>Trade Desk Inc (XNAS:TTD)</v>
    <v>1271424</v>
    <v>1926509</v>
    <v>2009</v>
  </rv>
  <rv s="4">
    <v>460</v>
  </rv>
  <rv s="0">
    <v>http://en.wikipedia.org/wiki/EPAM_Systems</v>
    <v>Wikipedia</v>
  </rv>
  <rv s="1">
    <v>11</v>
    <v>462</v>
  </rv>
  <rv s="2">
    <v>6</v>
    <v>https://www.bing.com/th?id=AMMS_70c82162f75c8d27976ea9296fe56b3a&amp;qlt=95</v>
    <v>463</v>
    <v>https://www.bing.com/images/search?form=xlimg&amp;q=epam+systems</v>
    <v>Image of Epam Systems Inc</v>
    <v/>
  </rv>
  <rv s="0">
    <v>https://www.bing.com/financeapi/forcetrigger?t=a1s2fr&amp;q=XNYS%3aEPAM&amp;form=skydnc</v>
    <v>Learn more on Bing</v>
  </rv>
  <rv s="3">
    <v>en-US</v>
    <v>a1s2fr</v>
    <v>268435456</v>
    <v>268435457</v>
    <v>1</v>
    <v>Powered by Refinitiv</v>
    <v>0</v>
    <v>Epam Systems Inc (XNYS:EPAM)</v>
    <v>3</v>
    <v>4</v>
    <v>Finance</v>
    <v>5</v>
    <v>257.98</v>
    <v>151.97</v>
    <v>1.3028</v>
    <v>-0.95</v>
    <v>0</v>
    <v>-3.7519999999999997E-3</v>
    <v>0</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258.98</v>
    <v>464</v>
    <v>Software &amp; IT Services</v>
    <v>Stock</v>
    <v>44019.958333437498</v>
    <v>465</v>
    <v>251.26</v>
    <v>14087910000</v>
    <v>Epam Systems Inc</v>
    <v>Epam Systems Inc</v>
    <v>251.93</v>
    <v>51.299500000000002</v>
    <v>253.2</v>
    <v>252.25</v>
    <v>252.25</v>
    <v>55639440</v>
    <v>EPAM</v>
    <v>Epam Systems Inc (XNYS:EPAM)</v>
    <v>263861</v>
    <v>395279</v>
    <v>2002</v>
  </rv>
  <rv s="4">
    <v>466</v>
  </rv>
  <rv s="0">
    <v>https://www.bing.com/financeapi/forcetrigger?t=a7aeim&amp;q=Vanguard+Gro+Idx%3bAdm&amp;form=skydnc</v>
    <v>Learn more on Bing</v>
  </rv>
  <rv s="15">
    <v>en-US</v>
    <v>a7aeim</v>
    <v>268435456</v>
    <v>268435461</v>
    <v>1</v>
    <v>Powered by Refinitiv</v>
    <v>29</v>
    <v>Vanguard Growth Index Fund;Admiral</v>
    <v>30</v>
    <v>31</v>
    <v>Finance</v>
    <v>32</v>
    <v>2.2799999999999998</v>
    <v>2.1568E-2</v>
    <v>US</v>
    <v>USD</v>
    <v>5.0000000000000001E-4</v>
    <v>Mutual Fund</v>
    <v>44018</v>
    <v>44019.804253596878</v>
    <v>468</v>
    <v>Vanguard Growth Index Fund;Admiral</v>
    <v>40923853110</v>
    <v>105.71</v>
    <v>107.99</v>
    <v>2.9485999999999999</v>
    <v>4.1699E-2</v>
    <v>4.8293999999999997E-2</v>
    <v>0.24059700000000001</v>
    <v>0.36967100000000003</v>
    <v>0.18781300000000001</v>
    <v>0.151199</v>
    <v>0.13178499999999999</v>
    <v>VIGAX</v>
    <v>Vanguard Growth Index Fund;Admiral</v>
  </rv>
  <rv s="4">
    <v>469</v>
  </rv>
  <rv s="0">
    <v>https://www.bing.com/financeapi/forcetrigger?t=a82q3m&amp;q=Fidelity+Lrg+Cap+Gro+Idx&amp;form=skydnc</v>
    <v>Learn more on Bing</v>
  </rv>
  <rv s="15">
    <v>en-US</v>
    <v>a82q3m</v>
    <v>268435456</v>
    <v>268435461</v>
    <v>1</v>
    <v>Powered by Refinitiv</v>
    <v>29</v>
    <v>Fidelity Large Cap Growth Index Fund</v>
    <v>30</v>
    <v>31</v>
    <v>Finance</v>
    <v>32</v>
    <v>0.4</v>
    <v>2.0619000000000002E-2</v>
    <v>US</v>
    <v>USD</v>
    <v>5.0000000000000001E-4</v>
    <v>Mutual Fund</v>
    <v>44018</v>
    <v>44019.308911250781</v>
    <v>471</v>
    <v>Fidelity Large Cap Growth Index Fund</v>
    <v>4392092482.6000004</v>
    <v>19.399999999999999</v>
    <v>19.8</v>
    <v>0</v>
    <v>3.2771000000000002E-2</v>
    <v>-1.7516E-2</v>
    <v>0.20746900000000001</v>
    <v>0.22269800000000001</v>
    <v>0.17274300000000001</v>
    <v>0</v>
    <v>6.6979999999999998E-2</v>
    <v>FSPGX</v>
    <v>Fidelity Large Cap Growth Index Fund</v>
  </rv>
  <rv s="4">
    <v>472</v>
  </rv>
  <rv s="0">
    <v>https://www.bing.com/financeapi/forcetrigger?t=a7a7hw&amp;q=Vanguard+Val+Idx%3bAdm&amp;form=skydnc</v>
    <v>Learn more on Bing</v>
  </rv>
  <rv s="15">
    <v>en-US</v>
    <v>a7a7hw</v>
    <v>268435456</v>
    <v>268435461</v>
    <v>1</v>
    <v>Powered by Refinitiv</v>
    <v>29</v>
    <v>Vanguard Value Index Fund;Admiral</v>
    <v>30</v>
    <v>31</v>
    <v>Finance</v>
    <v>32</v>
    <v>0.4</v>
    <v>1.0251E-2</v>
    <v>US</v>
    <v>USD</v>
    <v>5.0000000000000001E-4</v>
    <v>Mutual Fund</v>
    <v>44018</v>
    <v>44019.804004572659</v>
    <v>474</v>
    <v>Vanguard Value Index Fund;Admiral</v>
    <v>19170776035</v>
    <v>39.020000000000003</v>
    <v>39.42</v>
    <v>4.32</v>
    <v>-3.7031000000000001E-2</v>
    <v>3.2821999999999997E-2</v>
    <v>-8.5495000000000002E-2</v>
    <v>0.17011700000000002</v>
    <v>3.7494E-2</v>
    <v>6.3715000000000008E-2</v>
    <v>-0.151645</v>
    <v>VVIAX</v>
    <v>Vanguard Value Index Fund;Admiral</v>
  </rv>
  <rv s="4">
    <v>475</v>
  </rv>
  <rv s="0">
    <v>http://en.wikipedia.org/wiki/Johnson_&amp;_Johnson</v>
    <v>Wikipedia</v>
  </rv>
  <rv s="1">
    <v>11</v>
    <v>477</v>
  </rv>
  <rv s="2">
    <v>6</v>
    <v>https://www.bing.com/th?id=AMMS_6df82b737cffcdedd4864f6970bd0c24&amp;qlt=95</v>
    <v>478</v>
    <v>https://www.bing.com/images/search?form=xlimg&amp;q=johnson+%26+johnson</v>
    <v>Image of Johnson &amp; Johnson</v>
    <v/>
  </rv>
  <rv s="0">
    <v>https://www.bing.com/financeapi/forcetrigger?t=a1w8ec&amp;q=XNYS%3aJNJ&amp;form=skydnc</v>
    <v>Learn more on Bing</v>
  </rv>
  <rv s="3">
    <v>en-US</v>
    <v>a1w8ec</v>
    <v>268435456</v>
    <v>268435457</v>
    <v>1</v>
    <v>Powered by Refinitiv</v>
    <v>0</v>
    <v>Johnson &amp; Johnson (XNYS:JNJ)</v>
    <v>3</v>
    <v>4</v>
    <v>Finance</v>
    <v>5</v>
    <v>157</v>
    <v>109.16</v>
    <v>0.69489999999999996</v>
    <v>-0.13</v>
    <v>0</v>
    <v>-9.0919999999999998E-4</v>
    <v>0</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143.97</v>
    <v>479</v>
    <v>Pharmaceuticals</v>
    <v>Stock</v>
    <v>44019.999440717191</v>
    <v>480</v>
    <v>141.22999999999999</v>
    <v>376694300000</v>
    <v>Johnson &amp; Johnson</v>
    <v>Johnson &amp; Johnson</v>
    <v>141.38999999999999</v>
    <v>22.3063</v>
    <v>142.97999999999999</v>
    <v>142.85</v>
    <v>142.85</v>
    <v>2634594000</v>
    <v>JNJ</v>
    <v>Johnson &amp; Johnson (XNYS:JNJ)</v>
    <v>5622609</v>
    <v>7661887</v>
    <v>1887</v>
  </rv>
  <rv s="4">
    <v>481</v>
  </rv>
  <rv s="0">
    <v>https://creativecommons.org/licenses/by-sa/3.0</v>
    <v>CC BY-SA 3.0</v>
  </rv>
  <rv s="0">
    <v>http://en.wikipedia.org/wiki/Berkshire_Hathaway</v>
    <v>Wikipedia</v>
  </rv>
  <rv s="1">
    <v>483</v>
    <v>484</v>
  </rv>
  <rv s="2">
    <v>6</v>
    <v>https://www.bing.com/th?id=AMMS_030d5c96ae1e8173075ad6734ed25793&amp;qlt=95</v>
    <v>485</v>
    <v>https://www.bing.com/images/search?form=xlimg&amp;q=berkshire+hathaway</v>
    <v>Image of Berkshire Hathaway Inc</v>
    <v/>
  </rv>
  <rv s="0">
    <v>https://www.bing.com/financeapi/forcetrigger?t=a1otrw&amp;q=XNYS%3aBRK.B&amp;form=skydnc</v>
    <v>Learn more on Bing</v>
  </rv>
  <rv s="3">
    <v>en-US</v>
    <v>a1otrw</v>
    <v>268435456</v>
    <v>268435457</v>
    <v>1</v>
    <v>Powered by Refinitiv</v>
    <v>0</v>
    <v>Berkshire Hathaway Inc (XNYS:BRK.B)</v>
    <v>3</v>
    <v>4</v>
    <v>Finance</v>
    <v>5</v>
    <v>231.61</v>
    <v>159.5</v>
    <v>0.75970000000000004</v>
    <v>-1.57</v>
    <v>4.9680000000000004E-4</v>
    <v>-8.5919999999999989E-3</v>
    <v>0.09</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182.49</v>
    <v>486</v>
    <v>Insurance</v>
    <v>Stock</v>
    <v>44019.999638286718</v>
    <v>487</v>
    <v>180.6</v>
    <v>443995200000</v>
    <v>Berkshire Hathaway Inc</v>
    <v>Berkshire Hathaway Inc</v>
    <v>182.02</v>
    <v>4.0739999999999998</v>
    <v>182.72</v>
    <v>181.15</v>
    <v>181.24</v>
    <v>1620020</v>
    <v>BRK.B</v>
    <v>Berkshire Hathaway Inc (XNYS:BRK.B)</v>
    <v>4956616</v>
    <v>7538985</v>
    <v>1998</v>
  </rv>
  <rv s="4">
    <v>488</v>
  </rv>
  <rv s="0">
    <v>http://zh.wikipedia.org/wiki/宝洁</v>
    <v>Wikipedia</v>
  </rv>
  <rv s="1">
    <v>0</v>
    <v>490</v>
  </rv>
  <rv s="2">
    <v>6</v>
    <v>https://www.bing.com/th?id=AMMS_cc4a03e64239b604b8c556018d54c518&amp;qlt=95</v>
    <v>491</v>
    <v>https://www.bing.com/images/search?form=xlimg&amp;q=procter+%26+gamble</v>
    <v>Image of Procter &amp; Gamble Co</v>
    <v/>
  </rv>
  <rv s="0">
    <v>https://www.bing.com/financeapi/forcetrigger?t=a1zsjc&amp;q=XNYS%3aPG&amp;form=skydnc</v>
    <v>Learn more on Bing</v>
  </rv>
  <rv s="3">
    <v>en-US</v>
    <v>a1zsjc</v>
    <v>268435456</v>
    <v>268435457</v>
    <v>1</v>
    <v>Powered by Refinitiv</v>
    <v>0</v>
    <v>Procter &amp; Gamble Co (XNYS:PG)</v>
    <v>3</v>
    <v>4</v>
    <v>Finance</v>
    <v>5</v>
    <v>128.09</v>
    <v>94.34</v>
    <v>0.40860000000000002</v>
    <v>0.59</v>
    <v>4.9090000000000006E-4</v>
    <v>4.8509999999999994E-3</v>
    <v>0.06</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123.25</v>
    <v>492</v>
    <v>Personal &amp; Household Products &amp; Services</v>
    <v>Stock</v>
    <v>44019.978801365622</v>
    <v>493</v>
    <v>120.89</v>
    <v>301112400000</v>
    <v>Procter &amp; Gamble Co</v>
    <v>Procter &amp; Gamble Co</v>
    <v>121.3</v>
    <v>64.496499999999997</v>
    <v>121.63</v>
    <v>122.22</v>
    <v>122.28</v>
    <v>2475643000</v>
    <v>PG</v>
    <v>Procter &amp; Gamble Co (XNYS:PG)</v>
    <v>6866456</v>
    <v>7784724</v>
    <v>1905</v>
  </rv>
  <rv s="4">
    <v>494</v>
  </rv>
  <rv s="0">
    <v>http://en.wikipedia.org/wiki/Intel</v>
    <v>Wikipedia</v>
  </rv>
  <rv s="1">
    <v>11</v>
    <v>496</v>
  </rv>
  <rv s="2">
    <v>6</v>
    <v>https://www.bing.com/th?id=AMMS_c403bf41659acee264fb566dad5acacf&amp;qlt=95</v>
    <v>497</v>
    <v>https://www.bing.com/images/search?form=xlimg&amp;q=intel</v>
    <v>Image of Intel Corp</v>
    <v/>
  </rv>
  <rv s="0">
    <v>https://www.bing.com/financeapi/forcetrigger?t=a1vmf2&amp;q=XNAS%3aINTC&amp;form=skydnc</v>
    <v>Learn more on Bing</v>
  </rv>
  <rv s="3">
    <v>en-US</v>
    <v>a1vmf2</v>
    <v>268435456</v>
    <v>268435457</v>
    <v>1</v>
    <v>Powered by Refinitiv</v>
    <v>0</v>
    <v>Intel Corp (XNAS:INTC)</v>
    <v>3</v>
    <v>4</v>
    <v>Finance</v>
    <v>5</v>
    <v>69.290000000000006</v>
    <v>43.63</v>
    <v>0.79159999999999997</v>
    <v>-1.23</v>
    <v>4.287E-3</v>
    <v>-2.0657999999999999E-2</v>
    <v>0.25</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59.57</v>
    <v>498</v>
    <v>Semiconductors &amp; Semiconductor Equipment</v>
    <v>Stock</v>
    <v>44019.999166457812</v>
    <v>499</v>
    <v>58.14</v>
    <v>252092400000</v>
    <v>Intel Corp</v>
    <v>Intel Corp</v>
    <v>59.07</v>
    <v>11.5215</v>
    <v>59.54</v>
    <v>58.31</v>
    <v>58.56</v>
    <v>4234000000</v>
    <v>INTC</v>
    <v>Intel Corp (XNAS:INTC)</v>
    <v>15996487</v>
    <v>24857428</v>
    <v>1989</v>
  </rv>
  <rv s="4">
    <v>500</v>
  </rv>
  <rv s="0">
    <v>http://en.wikipedia.org/wiki/Verizon_Communications</v>
    <v>Wikipedia</v>
  </rv>
  <rv s="1">
    <v>11</v>
    <v>502</v>
  </rv>
  <rv s="2">
    <v>6</v>
    <v>https://www.bing.com/th?id=AMMS_efb83e572c5e412d09976efd475336f4&amp;qlt=95</v>
    <v>503</v>
    <v>https://www.bing.com/images/search?form=xlimg&amp;q=verizon+communications</v>
    <v>Image of Verizon Communications Inc</v>
    <v/>
  </rv>
  <rv s="0">
    <v>https://www.bing.com/financeapi/forcetrigger?t=a25obh&amp;q=XNYS%3aVZ&amp;form=skydnc</v>
    <v>Learn more on Bing</v>
  </rv>
  <rv s="3">
    <v>en-US</v>
    <v>a25obh</v>
    <v>268435456</v>
    <v>268435457</v>
    <v>1</v>
    <v>Powered by Refinitiv</v>
    <v>0</v>
    <v>Verizon Communications Inc (XNYS:VZ)</v>
    <v>3</v>
    <v>4</v>
    <v>Finance</v>
    <v>5</v>
    <v>62.22</v>
    <v>48.84</v>
    <v>0.41820000000000002</v>
    <v>-0.2</v>
    <v>7.2669999999999994E-4</v>
    <v>-3.6209999999999997E-3</v>
    <v>0.04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55.33</v>
    <v>504</v>
    <v>Telecommunications Services</v>
    <v>Stock</v>
    <v>44019.999837997653</v>
    <v>505</v>
    <v>54.8</v>
    <v>228582900000</v>
    <v>Verizon Communications Inc</v>
    <v>Verizon Communications Inc</v>
    <v>54.92</v>
    <v>12.436500000000001</v>
    <v>55.24</v>
    <v>55.04</v>
    <v>55.08</v>
    <v>4137996000</v>
    <v>VZ</v>
    <v>Verizon Communications Inc (XNYS:VZ)</v>
    <v>13319703</v>
    <v>17010278</v>
    <v>1983</v>
  </rv>
  <rv s="4">
    <v>506</v>
  </rv>
  <rv s="0">
    <v>http://en.wikipedia.org/wiki/Pfizer</v>
    <v>Wikipedia</v>
  </rv>
  <rv s="1">
    <v>11</v>
    <v>508</v>
  </rv>
  <rv s="2">
    <v>6</v>
    <v>https://www.bing.com/th?id=AMMS_751a4e7277822d06b1b3a01f2e88a224&amp;qlt=95</v>
    <v>509</v>
    <v>https://www.bing.com/images/search?form=xlimg&amp;q=pfizer</v>
    <v>Image of Pfizer Inc</v>
    <v/>
  </rv>
  <rv s="0">
    <v>https://www.bing.com/financeapi/forcetrigger?t=a1zqnm&amp;q=XNYS%3aPFE&amp;form=skydnc</v>
    <v>Learn more on Bing</v>
  </rv>
  <rv s="3">
    <v>en-US</v>
    <v>a1zqnm</v>
    <v>268435456</v>
    <v>268435457</v>
    <v>1</v>
    <v>Powered by Refinitiv</v>
    <v>0</v>
    <v>Pfizer Inc (XNYS:PFE)</v>
    <v>3</v>
    <v>4</v>
    <v>Finance</v>
    <v>5</v>
    <v>44.104999999999997</v>
    <v>27.88</v>
    <v>0.67920000000000003</v>
    <v>-0.48</v>
    <v>8.8160000000000007E-4</v>
    <v>-1.3908999999999999E-2</v>
    <v>0.03</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34.35</v>
    <v>510</v>
    <v>Pharmaceuticals</v>
    <v>Stock</v>
    <v>44019.999533865623</v>
    <v>511</v>
    <v>33.954999999999998</v>
    <v>191697300000</v>
    <v>Pfizer Inc</v>
    <v>Pfizer Inc</v>
    <v>34.049999999999997</v>
    <v>12.608499999999999</v>
    <v>34.51</v>
    <v>34.03</v>
    <v>34.06</v>
    <v>5554834000</v>
    <v>PFE</v>
    <v>Pfizer Inc (XNYS:PFE)</v>
    <v>23859570</v>
    <v>36316234</v>
    <v>1942</v>
  </rv>
  <rv s="4">
    <v>512</v>
  </rv>
  <rv s="0">
    <v>http://en.wikipedia.org/wiki/The_Walt_Disney_Company</v>
    <v>Wikipedia</v>
  </rv>
  <rv s="1">
    <v>11</v>
    <v>514</v>
  </rv>
  <rv s="2">
    <v>6</v>
    <v>https://www.bing.com/th?id=AMMS_0aa288ba528f6f45e3de87d97e250136&amp;qlt=95</v>
    <v>515</v>
    <v>https://www.bing.com/images/search?form=xlimg&amp;q=the+walt+disney+company</v>
    <v>Image of Walt Disney Co</v>
    <v/>
  </rv>
  <rv s="0">
    <v>https://www.bing.com/financeapi/forcetrigger?t=a1r2z2&amp;q=XNYS%3aDIS&amp;form=skydnc</v>
    <v>Learn more on Bing</v>
  </rv>
  <rv s="3">
    <v>en-US</v>
    <v>a1r2z2</v>
    <v>268435456</v>
    <v>268435457</v>
    <v>1</v>
    <v>Powered by Refinitiv</v>
    <v>0</v>
    <v>Walt Disney Co (XNYS:DIS)</v>
    <v>3</v>
    <v>4</v>
    <v>Finance</v>
    <v>5</v>
    <v>153.41</v>
    <v>79.069999999999993</v>
    <v>1.1033999999999999</v>
    <v>-0.8</v>
    <v>2.3760000000000001E-3</v>
    <v>-6.9910000000000007E-3</v>
    <v>0.27</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115.08</v>
    <v>516</v>
    <v>Media &amp; Publishing</v>
    <v>Stock</v>
    <v>44019.999832303125</v>
    <v>517</v>
    <v>112.61</v>
    <v>206691100000</v>
    <v>Walt Disney Co</v>
    <v>Walt Disney Co</v>
    <v>113.63</v>
    <v>43.020299999999999</v>
    <v>114.43</v>
    <v>113.63</v>
    <v>113.9</v>
    <v>1806267000</v>
    <v>DIS</v>
    <v>Walt Disney Co (XNYS:DIS)</v>
    <v>10836470</v>
    <v>13983616</v>
    <v>2018</v>
  </rv>
  <rv s="4">
    <v>518</v>
  </rv>
  <rv s="0">
    <v>https://www.bing.com/financeapi/forcetrigger?t=br1gbh&amp;q=Fidelity+Mid+Cap+Gro+Idx&amp;form=skydnc</v>
    <v>Learn more on Bing</v>
  </rv>
  <rv s="17">
    <v>en-US</v>
    <v>br1gbh</v>
    <v>268435456</v>
    <v>268435461</v>
    <v>1</v>
    <v>Powered by Refinitiv</v>
    <v>37</v>
    <v>Fidelity Mid Cap Growth Index Fund</v>
    <v>30</v>
    <v>38</v>
    <v>Finance</v>
    <v>32</v>
    <v>0.24</v>
    <v>1.0888999999999999E-2</v>
    <v>US</v>
    <v>USD</v>
    <v>Mutual Fund</v>
    <v>44018</v>
    <v>44019.369337514843</v>
    <v>520</v>
    <v>Fidelity Mid Cap Growth Index Fund</v>
    <v>187604514.40000001</v>
    <v>22.04</v>
    <v>22.28</v>
    <v>0</v>
    <v>2.6621000000000002E-2</v>
    <v>-2.3481000000000002E-2</v>
    <v>0.237456</v>
    <v>0</v>
    <v>0</v>
    <v>1.2894000000000001E-2</v>
    <v>FMDGX</v>
    <v>Fidelity Mid Cap Growth Index Fund</v>
  </rv>
  <rv s="4">
    <v>521</v>
  </rv>
  <rv s="0">
    <v>http://en.wikipedia.org/wiki/Fiserv</v>
    <v>Wikipedia</v>
  </rv>
  <rv s="1">
    <v>11</v>
    <v>523</v>
  </rv>
  <rv s="2">
    <v>6</v>
    <v>https://www.bing.com/th?id=AMMS_4a33224cd1a9caddceda1cbd5bdbc2d7&amp;qlt=95</v>
    <v>524</v>
    <v>https://www.bing.com/images/search?form=xlimg&amp;q=fiserv</v>
    <v>Image of Fiserv Inc</v>
    <v/>
  </rv>
  <rv s="0">
    <v>https://www.bing.com/financeapi/forcetrigger?t=a1sx27&amp;q=XNAS%3aFISV&amp;form=skydnc</v>
    <v>Learn more on Bing</v>
  </rv>
  <rv s="3">
    <v>en-US</v>
    <v>a1sx27</v>
    <v>268435456</v>
    <v>268435457</v>
    <v>1</v>
    <v>Powered by Refinitiv</v>
    <v>0</v>
    <v>Fiserv Inc (XNAS:FISV)</v>
    <v>3</v>
    <v>4</v>
    <v>Finance</v>
    <v>5</v>
    <v>125.05</v>
    <v>73.5</v>
    <v>0.82469999999999999</v>
    <v>-1.3</v>
    <v>5.1650000000000003E-4</v>
    <v>-1.325E-2</v>
    <v>0.05</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99.85</v>
    <v>525</v>
    <v>Professional &amp; Commercial Services</v>
    <v>Stock</v>
    <v>44019.990289316404</v>
    <v>526</v>
    <v>96.46</v>
    <v>65683100000</v>
    <v>Fiserv Inc</v>
    <v>Fiserv Inc</v>
    <v>97.96</v>
    <v>54.132599999999996</v>
    <v>98.11</v>
    <v>96.81</v>
    <v>96.86</v>
    <v>669484300</v>
    <v>FISV</v>
    <v>Fiserv Inc (XNAS:FISV)</v>
    <v>4228784</v>
    <v>5096682</v>
    <v>1992</v>
  </rv>
  <rv s="4">
    <v>527</v>
  </rv>
  <rv s="6">
    <v>12</v>
    <v>Expense ratio</v>
  </rv>
  <rv s="6">
    <v>12</v>
    <v>Return (1y)</v>
  </rv>
  <rv s="0">
    <v>http://en.wikipedia.org/wiki/Advanced_Micro_Devices</v>
    <v>Wikipedia</v>
  </rv>
  <rv s="1">
    <v>11</v>
    <v>531</v>
  </rv>
  <rv s="2">
    <v>6</v>
    <v>https://www.bing.com/th?id=AMMS_fbc39ac25bb1332e8095cd72ec19dc8e&amp;qlt=95</v>
    <v>532</v>
    <v>https://www.bing.com/images/search?form=xlimg&amp;q=advanced+micro+devices</v>
    <v>Image of Advanced Micro Devices Inc</v>
    <v/>
  </rv>
  <rv s="0">
    <v>https://www.bing.com/financeapi/forcetrigger?t=a1ndww&amp;q=XNAS%3aAMD&amp;form=skydnc</v>
    <v>Learn more on Bing</v>
  </rv>
  <rv s="3">
    <v>en-US</v>
    <v>a1ndww</v>
    <v>268435456</v>
    <v>268435457</v>
    <v>1</v>
    <v>Powered by Refinitiv</v>
    <v>0</v>
    <v>Advanced Micro Devices Inc (XNAS:AMD)</v>
    <v>3</v>
    <v>4</v>
    <v>Finance</v>
    <v>5</v>
    <v>59.27</v>
    <v>27.43</v>
    <v>2.1425000000000001</v>
    <v>-0.47</v>
    <v>-1.8890000000000001E-4</v>
    <v>-8.8009999999999998E-3</v>
    <v>-0.01</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54.17</v>
    <v>533</v>
    <v>Semiconductors &amp; Semiconductor Equipment</v>
    <v>Stock</v>
    <v>44019.999935358595</v>
    <v>534</v>
    <v>52.86</v>
    <v>62541570000</v>
    <v>Advanced Micro Devices Inc</v>
    <v>Advanced Micro Devices Inc</v>
    <v>53.28</v>
    <v>131.26840000000001</v>
    <v>53.4</v>
    <v>52.93</v>
    <v>52.92</v>
    <v>1171190000</v>
    <v>AMD</v>
    <v>Advanced Micro Devices Inc (XNAS:AMD)</v>
    <v>32153094</v>
    <v>50916549</v>
    <v>1969</v>
  </rv>
  <rv s="4">
    <v>535</v>
  </rv>
  <rv s="0">
    <v>http://en.wikipedia.org/wiki/Global_Payments</v>
    <v>Wikipedia</v>
  </rv>
  <rv s="1">
    <v>11</v>
    <v>537</v>
  </rv>
  <rv s="2">
    <v>6</v>
    <v>https://www.bing.com/th?id=AMMS_83ff75f13958e60607c8741ae90a103c&amp;qlt=95</v>
    <v>538</v>
    <v>https://www.bing.com/images/search?form=xlimg&amp;q=global+payments</v>
    <v>Image of Global Payments Inc</v>
    <v/>
  </rv>
  <rv s="0">
    <v>https://www.bing.com/financeapi/forcetrigger?t=a1u4zr&amp;q=XNYS%3aGPN&amp;form=skydnc</v>
    <v>Learn more on Bing</v>
  </rv>
  <rv s="18">
    <v>en-US</v>
    <v>a1u4zr</v>
    <v>268435456</v>
    <v>268435457</v>
    <v>1</v>
    <v>Powered by Refinitiv</v>
    <v>39</v>
    <v>Global Payments Inc (XNYS:GPN)</v>
    <v>3</v>
    <v>40</v>
    <v>Finance</v>
    <v>5</v>
    <v>209.62</v>
    <v>105.54</v>
    <v>1.1267</v>
    <v>-3.51</v>
    <v>-7.6990000000000001E-3</v>
    <v>-2.0518000000000002E-2</v>
    <v>-1.29</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174.41</v>
    <v>539</v>
    <v>Professional &amp; Commercial Services</v>
    <v>Stock</v>
    <v>44019.958333425784</v>
    <v>540</v>
    <v>167.22</v>
    <v>51168020000</v>
    <v>Global Payments Inc</v>
    <v>Global Payments Inc</v>
    <v>170.3</v>
    <v>80.803200000000004</v>
    <v>171.07</v>
    <v>167.56</v>
    <v>166.27</v>
    <v>299105700</v>
    <v>GPN</v>
    <v>Global Payments Inc (XNYS:GPN)</v>
    <v>1726193</v>
    <v>2312441</v>
  </rv>
  <rv s="4">
    <v>541</v>
  </rv>
  <rv s="0">
    <v>http://en.wikipedia.org/wiki/Dollar_General</v>
    <v>Wikipedia</v>
  </rv>
  <rv s="1">
    <v>11</v>
    <v>543</v>
  </rv>
  <rv s="2">
    <v>6</v>
    <v>https://www.bing.com/th?id=AMMS_5fc60f65d2e087de57833f949ce19a62&amp;qlt=95</v>
    <v>544</v>
    <v>https://www.bing.com/images/search?form=xlimg&amp;q=dollar+general</v>
    <v>Image of Dollar General Corp</v>
    <v/>
  </rv>
  <rv s="0">
    <v>https://www.bing.com/financeapi/forcetrigger?t=a1qyvh&amp;q=XNYS%3aDG&amp;form=skydnc</v>
    <v>Learn more on Bing</v>
  </rv>
  <rv s="3">
    <v>en-US</v>
    <v>a1qyvh</v>
    <v>268435456</v>
    <v>268435457</v>
    <v>1</v>
    <v>Powered by Refinitiv</v>
    <v>0</v>
    <v>Dollar General Corp (XNYS:DG)</v>
    <v>3</v>
    <v>4</v>
    <v>Finance</v>
    <v>5</v>
    <v>194.84</v>
    <v>125</v>
    <v>0.52190000000000003</v>
    <v>0.68</v>
    <v>0</v>
    <v>3.6340000000000001E-3</v>
    <v>0</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188.91</v>
    <v>545</v>
    <v>Diversified Retail</v>
    <v>Stock</v>
    <v>44019.964292685159</v>
    <v>546</v>
    <v>185.72</v>
    <v>47107220000</v>
    <v>Dollar General Corp</v>
    <v>Dollar General Corp</v>
    <v>185.92</v>
    <v>24.216100000000001</v>
    <v>187.14</v>
    <v>187.82</v>
    <v>187.82</v>
    <v>251721800</v>
    <v>DG</v>
    <v>Dollar General Corp (XNYS:DG)</v>
    <v>1923498</v>
    <v>2614218</v>
    <v>1998</v>
  </rv>
  <rv s="4">
    <v>547</v>
  </rv>
  <rv s="0">
    <v>http://ja.wikipedia.org/wiki/ラムリサーチ</v>
    <v>Wikipedia</v>
  </rv>
  <rv s="1">
    <v>11</v>
    <v>549</v>
  </rv>
  <rv s="2">
    <v>6</v>
    <v>https://www.bing.com/th?id=AMMS_9c7eacdc72129ad512e53684f4b195ac&amp;qlt=95</v>
    <v>550</v>
    <v>https://www.bing.com/images/search?form=xlimg&amp;q=lam+research</v>
    <v>Image of Lam Research Corp</v>
    <v/>
  </rv>
  <rv s="0">
    <v>https://www.bing.com/financeapi/forcetrigger?t=a1x4f2&amp;q=XNAS%3aLRCX&amp;form=skydnc</v>
    <v>Learn more on Bing</v>
  </rv>
  <rv s="3">
    <v>en-US</v>
    <v>a1x4f2</v>
    <v>268435456</v>
    <v>268435457</v>
    <v>1</v>
    <v>Powered by Refinitiv</v>
    <v>0</v>
    <v>Lam Research Corp (XNAS:LRCX)</v>
    <v>3</v>
    <v>4</v>
    <v>Finance</v>
    <v>5</v>
    <v>344.32</v>
    <v>178.92</v>
    <v>1.3637999999999999</v>
    <v>-7.07</v>
    <v>3.3850000000000004E-3</v>
    <v>-2.1107000000000001E-2</v>
    <v>1.1100000000000001</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337.27</v>
    <v>551</v>
    <v>Semiconductors &amp; Semiconductor Equipment</v>
    <v>Stock</v>
    <v>44019.985732430468</v>
    <v>552</v>
    <v>327.5</v>
    <v>48623540000</v>
    <v>Lam Research Corp</v>
    <v>Lam Research Corp</v>
    <v>332.13</v>
    <v>24.0929</v>
    <v>334.96</v>
    <v>327.89</v>
    <v>329</v>
    <v>145162200</v>
    <v>LRCX</v>
    <v>Lam Research Corp (XNAS:LRCX)</v>
    <v>1276500</v>
    <v>1978213</v>
    <v>1989</v>
  </rv>
  <rv s="4">
    <v>553</v>
  </rv>
  <rv s="0">
    <v>https://www.bing.com/financeapi/forcetrigger?t=a22i27&amp;q=XNAS%3aSBAC&amp;form=skydnc</v>
    <v>Learn more on Bing</v>
  </rv>
  <rv s="7">
    <v>en-US</v>
    <v>a22i27</v>
    <v>268435456</v>
    <v>268435457</v>
    <v>1</v>
    <v>Powered by Refinitiv</v>
    <v>10</v>
    <v>SBA Communications Corp (XNAS:SBAC)</v>
    <v>8</v>
    <v>11</v>
    <v>Finance</v>
    <v>5</v>
    <v>323.02499999999998</v>
    <v>205.2</v>
    <v>0.40679999999999999</v>
    <v>3.1</v>
    <v>-2.9460000000000001E-4</v>
    <v>1.0251999999999999E-2</v>
    <v>-0.09</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310.86</v>
    <v>Residential &amp; Commercial REIT</v>
    <v>Stock</v>
    <v>44019.965779385937</v>
    <v>555</v>
    <v>298.91000000000003</v>
    <v>33754250000</v>
    <v>SBA Communications Corp</v>
    <v>SBA Communications Corp</v>
    <v>300.23</v>
    <v>229.56219999999999</v>
    <v>302.39</v>
    <v>305.49</v>
    <v>305.39999999999998</v>
    <v>111624900</v>
    <v>SBAC</v>
    <v>SBA Communications Corp (XNAS:SBAC)</v>
    <v>549290</v>
    <v>988487</v>
    <v>2016</v>
  </rv>
  <rv s="4">
    <v>556</v>
  </rv>
  <rv s="0">
    <v>http://en.wikipedia.org/wiki/Centene_Corporation</v>
    <v>Wikipedia</v>
  </rv>
  <rv s="1">
    <v>11</v>
    <v>558</v>
  </rv>
  <rv s="2">
    <v>6</v>
    <v>https://www.bing.com/th?id=AMMS_6f86ea8ccb32136e3cf343fbef04dda2&amp;qlt=95</v>
    <v>559</v>
    <v>https://www.bing.com/images/search?form=xlimg&amp;q=centene+corporation</v>
    <v>Image of Centene Corp</v>
    <v/>
  </rv>
  <rv s="0">
    <v>https://www.bing.com/financeapi/forcetrigger?t=a1pzfr&amp;q=XNYS%3aCNC&amp;form=skydnc</v>
    <v>Learn more on Bing</v>
  </rv>
  <rv s="3">
    <v>en-US</v>
    <v>a1pzfr</v>
    <v>268435456</v>
    <v>268435457</v>
    <v>1</v>
    <v>Powered by Refinitiv</v>
    <v>0</v>
    <v>Centene Corp (XNYS:CNC)</v>
    <v>3</v>
    <v>4</v>
    <v>Finance</v>
    <v>5</v>
    <v>74.7</v>
    <v>41.624600000000001</v>
    <v>0.745</v>
    <v>-0.8</v>
    <v>-4.5570000000000002E-4</v>
    <v>-1.2007E-2</v>
    <v>-0.03</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67.180000000000007</v>
    <v>560</v>
    <v>Healthcare Providers &amp; Services</v>
    <v>Stock</v>
    <v>44019.996888089845</v>
    <v>561</v>
    <v>64.94</v>
    <v>38587390000</v>
    <v>Centene Corp</v>
    <v>Centene Corp</v>
    <v>66.010000000000005</v>
    <v>33.589399999999998</v>
    <v>66.63</v>
    <v>65.83</v>
    <v>65.8</v>
    <v>579129400</v>
    <v>CNC</v>
    <v>Centene Corp (XNYS:CNC)</v>
    <v>2431734</v>
    <v>4859057</v>
    <v>2001</v>
  </rv>
  <rv s="4">
    <v>562</v>
  </rv>
  <rv s="0">
    <v>http://en.wikipedia.org/wiki/MSCI</v>
    <v>Wikipedia</v>
  </rv>
  <rv s="1">
    <v>0</v>
    <v>564</v>
  </rv>
  <rv s="2">
    <v>6</v>
    <v>https://www.bing.com/th?id=AMMS_948a293202c3a811bf146439396640d8&amp;qlt=95</v>
    <v>565</v>
    <v>https://www.bing.com/images/search?form=xlimg&amp;q=msci</v>
    <v>Image of MSCI Inc</v>
    <v/>
  </rv>
  <rv s="0">
    <v>https://www.bing.com/financeapi/forcetrigger?t=a1xz1h&amp;q=XNYS%3aMSCI&amp;form=skydnc</v>
    <v>Learn more on Bing</v>
  </rv>
  <rv s="3">
    <v>en-US</v>
    <v>a1xz1h</v>
    <v>268435456</v>
    <v>268435457</v>
    <v>1</v>
    <v>Powered by Refinitiv</v>
    <v>0</v>
    <v>MSCI Inc (XNYS:MSCI)</v>
    <v>3</v>
    <v>4</v>
    <v>Finance</v>
    <v>5</v>
    <v>356.66430000000003</v>
    <v>206.8228</v>
    <v>0.9325</v>
    <v>1.4</v>
    <v>1.2875000000000001E-2</v>
    <v>3.986E-3</v>
    <v>4.54</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359.7</v>
    <v>566</v>
    <v>Professional &amp; Commercial Services</v>
    <v>Stock</v>
    <v>44019.958333402341</v>
    <v>567</v>
    <v>347</v>
    <v>29359640000</v>
    <v>MSCI Inc</v>
    <v>MSCI Inc</v>
    <v>349.12</v>
    <v>56.284999999999997</v>
    <v>351.21</v>
    <v>352.61</v>
    <v>357.15</v>
    <v>83595700</v>
    <v>MSCI</v>
    <v>MSCI Inc (XNYS:MSCI)</v>
    <v>592650</v>
    <v>586309</v>
    <v>1998</v>
  </rv>
  <rv s="4">
    <v>568</v>
  </rv>
  <rv s="0">
    <v>http://en.wikipedia.org/wiki/KLA_Corporation</v>
    <v>Wikipedia</v>
  </rv>
  <rv s="1">
    <v>11</v>
    <v>570</v>
  </rv>
  <rv s="2">
    <v>6</v>
    <v>https://www.bing.com/th?id=AMMS_e9546d6320b8eb24c9c7684ff75d32e1&amp;qlt=95</v>
    <v>571</v>
    <v>https://www.bing.com/images/search?form=xlimg&amp;q=kla-tencor</v>
    <v>Image of KLA Corp</v>
    <v/>
  </rv>
  <rv s="0">
    <v>https://www.bing.com/financeapi/forcetrigger?t=a1wjkr&amp;q=XNAS%3aKLAC&amp;form=skydnc</v>
    <v>Learn more on Bing</v>
  </rv>
  <rv s="3">
    <v>en-US</v>
    <v>a1wjkr</v>
    <v>268435456</v>
    <v>268435457</v>
    <v>1</v>
    <v>Powered by Refinitiv</v>
    <v>0</v>
    <v>KLA Corp (XNAS:KLAC)</v>
    <v>3</v>
    <v>4</v>
    <v>Finance</v>
    <v>5</v>
    <v>206.51</v>
    <v>110.19</v>
    <v>1.3564000000000001</v>
    <v>-0.9</v>
    <v>5.1310000000000001E-3</v>
    <v>-4.4209999999999996E-3</v>
    <v>1.04</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205.33</v>
    <v>572</v>
    <v>Semiconductors &amp; Semiconductor Equipment</v>
    <v>Stock</v>
    <v>44019.996726226564</v>
    <v>573</v>
    <v>201.8</v>
    <v>31566400000</v>
    <v>KLA Corp</v>
    <v>KLA Corp</v>
    <v>203.48</v>
    <v>31.745999999999999</v>
    <v>203.59</v>
    <v>202.69</v>
    <v>203.73</v>
    <v>155048900</v>
    <v>KLAC</v>
    <v>KLA Corp (XNAS:KLAC)</v>
    <v>1311301</v>
    <v>1278878</v>
    <v>1975</v>
  </rv>
  <rv s="4">
    <v>574</v>
  </rv>
  <rv s="0">
    <v>https://www.bing.com/financeapi/forcetrigger?t=a7u2zr&amp;q=Vanguard+Mid-Cap+Grth&amp;form=skydnc</v>
    <v>Learn more on Bing</v>
  </rv>
  <rv s="15">
    <v>en-US</v>
    <v>a7u2zr</v>
    <v>268435456</v>
    <v>268435461</v>
    <v>1</v>
    <v>Powered by Refinitiv</v>
    <v>29</v>
    <v>Vanguard Mid-Cap Growth Fund</v>
    <v>30</v>
    <v>31</v>
    <v>Finance</v>
    <v>32</v>
    <v>0.3</v>
    <v>1.0741000000000001E-2</v>
    <v>US</v>
    <v>USD</v>
    <v>3.5999999999999999E-3</v>
    <v>Mutual Fund</v>
    <v>44018</v>
    <v>44019.308156397659</v>
    <v>576</v>
    <v>Vanguard Mid-Cap Growth Fund</v>
    <v>4372746787</v>
    <v>27.93</v>
    <v>28.23</v>
    <v>1.3374999999999999</v>
    <v>9.3959999999999998E-3</v>
    <v>3.6364E-2</v>
    <v>6.2496999999999997E-2</v>
    <v>0.391629</v>
    <v>0.13844000000000001</v>
    <v>8.9110999999999996E-2</v>
    <v>4.5284000000000005E-2</v>
    <v>VMGRX</v>
    <v>Vanguard Mid-Cap Growth Fund</v>
  </rv>
  <rv s="4">
    <v>577</v>
  </rv>
  <rv s="0">
    <v>https://www.bing.com/financeapi/forcetrigger?t=a224w7&amp;q=XNYS%3aRNG&amp;form=skydnc</v>
    <v>Learn more on Bing</v>
  </rv>
  <rv s="7">
    <v>en-US</v>
    <v>a224w7</v>
    <v>268435456</v>
    <v>268435457</v>
    <v>1</v>
    <v>Powered by Refinitiv</v>
    <v>10</v>
    <v>RingCentral Inc (XNYS:RNG)</v>
    <v>8</v>
    <v>11</v>
    <v>Finance</v>
    <v>5</v>
    <v>298.92</v>
    <v>117.02</v>
    <v>0.63680000000000003</v>
    <v>-4.0599999999999996</v>
    <v>-2.5109999999999998E-3</v>
    <v>-1.3962E-2</v>
    <v>-0.72</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295.18</v>
    <v>Software &amp; IT Services</v>
    <v>Stock</v>
    <v>44019.958333448434</v>
    <v>579</v>
    <v>286.10000000000002</v>
    <v>25560850000</v>
    <v>RingCentral Inc</v>
    <v>RingCentral Inc</v>
    <v>290.79000000000002</v>
    <v>0</v>
    <v>290.79000000000002</v>
    <v>286.73</v>
    <v>286.01</v>
    <v>87901410</v>
    <v>RNG</v>
    <v>RingCentral Inc (XNYS:RNG)</v>
    <v>804151</v>
    <v>1161696</v>
    <v>2013</v>
  </rv>
  <rv s="4">
    <v>580</v>
  </rv>
  <rv s="0">
    <v>http://en.wikipedia.org/wiki/Harris_Corporation</v>
    <v>Wikipedia</v>
  </rv>
  <rv s="1">
    <v>11</v>
    <v>582</v>
  </rv>
  <rv s="2">
    <v>6</v>
    <v>https://www.bing.com/th?id=AMMS_ae60ae46af6e7edfb53fc0eb119d061b&amp;qlt=95</v>
    <v>583</v>
    <v>https://www.bing.com/images/search?form=xlimg&amp;q=harris+corporation</v>
    <v>Image of L3harris Technologies Inc</v>
    <v/>
  </rv>
  <rv s="0">
    <v>https://www.bing.com/financeapi/forcetrigger?t=a1uvar&amp;q=XNYS%3aLHX&amp;form=skydnc</v>
    <v>Learn more on Bing</v>
  </rv>
  <rv s="3">
    <v>en-US</v>
    <v>a1uvar</v>
    <v>268435456</v>
    <v>268435457</v>
    <v>1</v>
    <v>Powered by Refinitiv</v>
    <v>0</v>
    <v>L3harris Technologies Inc (XNYS:LHX)</v>
    <v>3</v>
    <v>4</v>
    <v>Finance</v>
    <v>5</v>
    <v>230.99</v>
    <v>142.01</v>
    <v>0.73760000000000003</v>
    <v>-6.32</v>
    <v>7.8720000000000005E-3</v>
    <v>-3.6322E-2</v>
    <v>1.32</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173.93</v>
    <v>584</v>
    <v>Aerospace &amp; Defense</v>
    <v>Stock</v>
    <v>44019.983058610938</v>
    <v>585</v>
    <v>167.59</v>
    <v>37561440000</v>
    <v>L3harris Technologies Inc</v>
    <v>L3harris Technologies Inc</v>
    <v>172.34</v>
    <v>22.004000000000001</v>
    <v>174</v>
    <v>167.68</v>
    <v>169</v>
    <v>215870300</v>
    <v>LHX</v>
    <v>L3harris Technologies Inc (XNYS:LHX)</v>
    <v>1333083</v>
    <v>2014504</v>
    <v>1926</v>
  </rv>
  <rv s="4">
    <v>586</v>
  </rv>
  <rv s="0">
    <v>http://en.wikipedia.org/wiki/Burlington_(department_store)</v>
    <v>Wikipedia</v>
  </rv>
  <rv s="1">
    <v>11</v>
    <v>588</v>
  </rv>
  <rv s="2">
    <v>6</v>
    <v>https://www.bing.com/th?id=AMMS_8784ab3f742106ca4d926fcb2379932a&amp;qlt=95</v>
    <v>589</v>
    <v>https://www.bing.com/images/search?form=xlimg&amp;q=burlington+coat+factory</v>
    <v>Image of Burlington Stores Inc</v>
    <v/>
  </rv>
  <rv s="0">
    <v>https://www.bing.com/financeapi/forcetrigger?t=a1ozf2&amp;q=XNYS%3aBURL&amp;form=skydnc</v>
    <v>Learn more on Bing</v>
  </rv>
  <rv s="3">
    <v>en-US</v>
    <v>a1ozf2</v>
    <v>268435456</v>
    <v>268435457</v>
    <v>1</v>
    <v>Powered by Refinitiv</v>
    <v>0</v>
    <v>Burlington Stores Inc (XNYS:BURL)</v>
    <v>3</v>
    <v>4</v>
    <v>Finance</v>
    <v>5</v>
    <v>250.89</v>
    <v>105.67</v>
    <v>0.69699999999999995</v>
    <v>-9.91</v>
    <v>-2.2389999999999997E-3</v>
    <v>-5.135E-2</v>
    <v>-0.41</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191.72</v>
    <v>590</v>
    <v>Diversified Retail</v>
    <v>Stock</v>
    <v>44019.9723725</v>
    <v>591</v>
    <v>182.6</v>
    <v>12707750000</v>
    <v>Burlington Stores Inc</v>
    <v>Burlington Stores Inc</v>
    <v>191.26</v>
    <v>282.64089999999999</v>
    <v>192.99</v>
    <v>183.08</v>
    <v>182.67</v>
    <v>65846700</v>
    <v>BURL</v>
    <v>Burlington Stores Inc (XNYS:BURL)</v>
    <v>880803</v>
    <v>868049</v>
    <v>2013</v>
  </rv>
  <rv s="4">
    <v>592</v>
  </rv>
  <rv s="0">
    <v>https://www.bing.com/financeapi/forcetrigger?t=a1zbvh&amp;q=XNAS%3aORLY&amp;form=skydnc</v>
    <v>Learn more on Bing</v>
  </rv>
  <rv s="7">
    <v>en-US</v>
    <v>a1zbvh</v>
    <v>268435456</v>
    <v>268435457</v>
    <v>1</v>
    <v>Powered by Refinitiv</v>
    <v>10</v>
    <v>O'Reilly Automotive Inc (XNAS:ORLY)</v>
    <v>8</v>
    <v>11</v>
    <v>Finance</v>
    <v>5</v>
    <v>454.31</v>
    <v>251.51499999999999</v>
    <v>1.0605</v>
    <v>-3.67</v>
    <v>0</v>
    <v>-8.6180000000000007E-3</v>
    <v>0</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428.5</v>
    <v>Specialty Retailers</v>
    <v>Stock</v>
    <v>44019.862273483595</v>
    <v>594</v>
    <v>422.09</v>
    <v>31608250000</v>
    <v>O'Reilly Automotive Inc</v>
    <v>O'Reilly Automotive Inc</v>
    <v>424.9</v>
    <v>23.906400000000001</v>
    <v>425.84</v>
    <v>422.17</v>
    <v>422.17</v>
    <v>74225640</v>
    <v>ORLY</v>
    <v>O'Reilly Automotive Inc (XNAS:ORLY)</v>
    <v>597517</v>
    <v>583049</v>
    <v>2010</v>
  </rv>
  <rv s="4">
    <v>595</v>
  </rv>
  <rv s="0">
    <v>http://en.wikipedia.org/wiki/IHS_Markit</v>
    <v>Wikipedia</v>
  </rv>
  <rv s="1">
    <v>11</v>
    <v>597</v>
  </rv>
  <rv s="2">
    <v>6</v>
    <v>https://www.bing.com/th?id=AMMS_a495bb400ecce3abc081d798535e4332&amp;qlt=95</v>
    <v>598</v>
    <v>https://www.bing.com/images/search?form=xlimg&amp;q=ihs+inc</v>
    <v>Image of IHS Markit Ltd</v>
    <v/>
  </rv>
  <rv s="0">
    <v>https://www.bing.com/financeapi/forcetrigger?t=a1vk7w&amp;q=XNYS%3aINFO&amp;form=skydnc</v>
    <v>Learn more on Bing</v>
  </rv>
  <rv s="3">
    <v>en-US</v>
    <v>a1vk7w</v>
    <v>268435456</v>
    <v>268435457</v>
    <v>1</v>
    <v>Powered by Refinitiv</v>
    <v>0</v>
    <v>IHS Markit Ltd (XNYS:INFO)</v>
    <v>3</v>
    <v>4</v>
    <v>Finance</v>
    <v>5</v>
    <v>81.650000000000006</v>
    <v>44.81</v>
    <v>0.93140000000000001</v>
    <v>-0.42</v>
    <v>0</v>
    <v>-5.4769999999999992E-3</v>
    <v>0</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76.8</v>
    <v>599</v>
    <v>Professional &amp; Commercial Services</v>
    <v>Stock</v>
    <v>44019.958333437498</v>
    <v>600</v>
    <v>75.959999999999994</v>
    <v>30427370000</v>
    <v>IHS Markit Ltd</v>
    <v>IHS Markit Ltd</v>
    <v>76.11</v>
    <v>38.843800000000002</v>
    <v>76.680000000000007</v>
    <v>76.260000000000005</v>
    <v>76.260000000000005</v>
    <v>396809700</v>
    <v>INFO</v>
    <v>IHS Markit Ltd (XNYS:INFO)</v>
    <v>1599759</v>
    <v>2269745</v>
    <v>2014</v>
  </rv>
  <rv s="4">
    <v>601</v>
  </rv>
  <rv s="0">
    <v>https://www.bing.com/financeapi/forcetrigger?t=axxvfr&amp;q=Schwab+Cap%3aUS+Lg-Cp+Gr+I&amp;form=skydnc</v>
    <v>Learn more on Bing</v>
  </rv>
  <rv s="15">
    <v>en-US</v>
    <v>axxvfr</v>
    <v>268435456</v>
    <v>268435461</v>
    <v>1</v>
    <v>Powered by Refinitiv</v>
    <v>29</v>
    <v>Schwab US Large-Cap Growth Index Fund</v>
    <v>30</v>
    <v>31</v>
    <v>Finance</v>
    <v>32</v>
    <v>1.22</v>
    <v>2.0879999999999999E-2</v>
    <v>US</v>
    <v>USD</v>
    <v>2.0000000000000001E-4</v>
    <v>Mutual Fund</v>
    <v>44018</v>
    <v>44019.545989650782</v>
    <v>603</v>
    <v>Schwab US Large-Cap Growth Index Fund</v>
    <v>374539977.67000002</v>
    <v>58.43</v>
    <v>59.65</v>
    <v>0</v>
    <v>3.2611000000000001E-2</v>
    <v>-1.8665000000000001E-2</v>
    <v>0.20680499999999999</v>
    <v>0.22188099999999999</v>
    <v>0</v>
    <v>0</v>
    <v>6.6195000000000004E-2</v>
    <v>SWLGX</v>
    <v>Schwab US Large-Cap Growth Index Fund</v>
  </rv>
  <rv s="4">
    <v>604</v>
  </rv>
  <rv s="0">
    <v>https://www.bing.com/financeapi/forcetrigger?t=bjq3u2&amp;q=Fidelity+ZERO+Lrg+Cap+Ix&amp;form=skydnc</v>
    <v>Learn more on Bing</v>
  </rv>
  <rv s="15">
    <v>en-US</v>
    <v>bjq3u2</v>
    <v>268435456</v>
    <v>268435461</v>
    <v>1</v>
    <v>Powered by Refinitiv</v>
    <v>29</v>
    <v>Fidelity ZERO Large Cap Index Fund</v>
    <v>30</v>
    <v>31</v>
    <v>Finance</v>
    <v>32</v>
    <v>0.19</v>
    <v>1.7070999999999999E-2</v>
    <v>US</v>
    <v>USD</v>
    <v>0</v>
    <v>Mutual Fund</v>
    <v>44018</v>
    <v>44019.363011494534</v>
    <v>606</v>
    <v>Fidelity ZERO Large Cap Index Fund</v>
    <v>1942502992.52</v>
    <v>11.13</v>
    <v>11.32</v>
    <v>0</v>
    <v>1.0397E-2</v>
    <v>-2.8181999999999999E-2</v>
    <v>6.6596000000000002E-2</v>
    <v>0.15817999999999999</v>
    <v>0</v>
    <v>0</v>
    <v>-4.8932000000000003E-2</v>
    <v>FNILX</v>
    <v>Fidelity ZERO Large Cap Index Fund</v>
  </rv>
  <rv s="4">
    <v>607</v>
  </rv>
  <rv s="0">
    <v>https://www.bing.com/financeapi/forcetrigger?t=a8364c&amp;q=Fidelity+500+Index+Fund&amp;form=skydnc</v>
    <v>Learn more on Bing</v>
  </rv>
  <rv s="15">
    <v>en-US</v>
    <v>a8364c</v>
    <v>268435456</v>
    <v>268435461</v>
    <v>1</v>
    <v>Powered by Refinitiv</v>
    <v>29</v>
    <v>Fidelity 500 Index Fund</v>
    <v>30</v>
    <v>31</v>
    <v>Finance</v>
    <v>32</v>
    <v>1.73</v>
    <v>1.5869000000000001E-2</v>
    <v>US</v>
    <v>USD</v>
    <v>2.0000000000000001E-4</v>
    <v>Mutual Fund</v>
    <v>44018</v>
    <v>44019.308732213278</v>
    <v>609</v>
    <v>Fidelity 500 Index Fund</v>
    <v>229012000000</v>
    <v>109.02</v>
    <v>110.75</v>
    <v>0</v>
    <v>3.8669999999999998E-3</v>
    <v>4.0663999999999999E-2</v>
    <v>6.5431000000000003E-2</v>
    <v>0.26385900000000001</v>
    <v>0.10981299999999999</v>
    <v>0.10771499999999999</v>
    <v>-2.1248E-2</v>
    <v>FXAIX</v>
    <v>Fidelity 500 Index Fund</v>
  </rv>
  <rv s="4">
    <v>610</v>
  </rv>
  <rv s="0">
    <v>https://www.bing.com/financeapi/forcetrigger?t=a84qur&amp;q=Fidelity+Lg+Tr+Trs+Bd+Ix&amp;form=skydnc</v>
    <v>Learn more on Bing</v>
  </rv>
  <rv s="15">
    <v>en-US</v>
    <v>a84qur</v>
    <v>268435456</v>
    <v>268435461</v>
    <v>1</v>
    <v>Powered by Refinitiv</v>
    <v>29</v>
    <v>Fidelity Long-Term Treasury Bond Index Fund</v>
    <v>30</v>
    <v>31</v>
    <v>Finance</v>
    <v>32</v>
    <v>-7.0000000000000007E-2</v>
    <v>-4.1320000000000003E-3</v>
    <v>US</v>
    <v>USD</v>
    <v>2.9999999999999997E-4</v>
    <v>Mutual Fund</v>
    <v>44018</v>
    <v>44019.803066526561</v>
    <v>612</v>
    <v>Fidelity Long-Term Treasury Bond Index Fund</v>
    <v>2994023995</v>
    <v>16.940000000000001</v>
    <v>16.87</v>
    <v>0</v>
    <v>2.5869E-2</v>
    <v>-7.8080000000000007E-3</v>
    <v>0.23783300000000002</v>
    <v>-2.5956999999999997E-2</v>
    <v>0</v>
    <v>0</v>
    <v>0.214508</v>
    <v>FNBGX</v>
    <v>Fidelity Long-Term Treasury Bond Index Fund</v>
  </rv>
  <rv s="4">
    <v>613</v>
  </rv>
  <rv s="0">
    <v>https://www.bing.com/financeapi/forcetrigger?t=a84r1h&amp;q=Fidelity+Int+Trs+Bd+Idx&amp;form=skydnc</v>
    <v>Learn more on Bing</v>
  </rv>
  <rv s="15">
    <v>en-US</v>
    <v>a84r1h</v>
    <v>268435456</v>
    <v>268435461</v>
    <v>1</v>
    <v>Powered by Refinitiv</v>
    <v>29</v>
    <v>Fidelity Intermediate Treasury Bond Index Fund</v>
    <v>30</v>
    <v>31</v>
    <v>Finance</v>
    <v>32</v>
    <v>-0.01</v>
    <v>-8.3129999999999999E-4</v>
    <v>US</v>
    <v>USD</v>
    <v>2.9999999999999997E-4</v>
    <v>Mutual Fund</v>
    <v>44018</v>
    <v>44019.803466918747</v>
    <v>615</v>
    <v>Fidelity Intermediate Treasury Bond Index Fund</v>
    <v>4070992037</v>
    <v>12.03</v>
    <v>12.02</v>
    <v>0</v>
    <v>6.2570000000000004E-3</v>
    <v>-5.4770000000000003E-4</v>
    <v>0.106424</v>
    <v>4.0029999999999996E-3</v>
    <v>0</v>
    <v>0</v>
    <v>9.6308000000000005E-2</v>
    <v>FUAMX</v>
    <v>Fidelity Intermediate Treasury Bond Index Fund</v>
  </rv>
  <rv s="4">
    <v>616</v>
  </rv>
  <rv s="0">
    <v>https://www.bing.com/financeapi/forcetrigger?t=a7rlyc&amp;q=Fidelity+Total+Market+Ix&amp;form=skydnc</v>
    <v>Learn more on Bing</v>
  </rv>
  <rv s="15">
    <v>en-US</v>
    <v>a7rlyc</v>
    <v>268435456</v>
    <v>268435461</v>
    <v>1</v>
    <v>Powered by Refinitiv</v>
    <v>29</v>
    <v>Fidelity Total Market Index Fund</v>
    <v>30</v>
    <v>31</v>
    <v>Finance</v>
    <v>32</v>
    <v>1.38</v>
    <v>1.5692999999999999E-2</v>
    <v>US</v>
    <v>USD</v>
    <v>2.0000000000000001E-4</v>
    <v>Mutual Fund</v>
    <v>44018</v>
    <v>44019.80431833984</v>
    <v>618</v>
    <v>Fidelity Total Market Index Fund</v>
    <v>46377985983</v>
    <v>87.94</v>
    <v>89.32</v>
    <v>0</v>
    <v>3.1940000000000002E-3</v>
    <v>4.0955999999999999E-2</v>
    <v>5.5367E-2</v>
    <v>0.28752</v>
    <v>0.10201200000000001</v>
    <v>0.100605</v>
    <v>-2.6295000000000002E-2</v>
    <v>FSKAX</v>
    <v>Fidelity Total Market Index Fund</v>
  </rv>
  <rv s="4">
    <v>619</v>
  </rv>
  <rv s="0">
    <v>https://www.bing.com/financeapi/forcetrigger?t=b1o8hw&amp;q=ARCX%3aGLDM&amp;form=skydnc</v>
    <v>Learn more on Bing</v>
  </rv>
  <rv s="19">
    <v>en-US</v>
    <v>b1o8hw</v>
    <v>268435456</v>
    <v>268435459</v>
    <v>1</v>
    <v>Powered by Refinitiv</v>
    <v>41</v>
    <v>SPDR Gold MiniShares Trust (ARCX:GLDM)</v>
    <v>34</v>
    <v>42</v>
    <v>Finance</v>
    <v>36</v>
    <v>17.920000000000002</v>
    <v>13.88</v>
    <v>0.12</v>
    <v>-1.6739999999999999E-3</v>
    <v>6.7420000000000006E-3</v>
    <v>-0.03</v>
    <v>USD</v>
    <v>NYSE Arca</v>
    <v>ARCX</v>
    <v>1.8E-3</v>
    <v>17.920000000000002</v>
    <v>ETF</v>
    <v>44020.000000057815</v>
    <v>621</v>
    <v>17.75</v>
    <v>2170693344.4000001</v>
    <v>SPDR Gold MiniShares Trust</v>
    <v>17.760000000000002</v>
    <v>17.8</v>
    <v>17.920000000000002</v>
    <v>17.89</v>
    <v>GLDM</v>
    <v>SPDR Gold MiniShares Trust (ARCX:GLDM)</v>
    <v>1647694</v>
    <v>2240874</v>
  </rv>
  <rv s="4">
    <v>622</v>
  </rv>
  <rv s="0">
    <v>https://www.bing.com/financeapi/forcetrigger?t=a7jsw7&amp;q=Fidelity+Sel+Retailing&amp;form=skydnc</v>
    <v>Learn more on Bing</v>
  </rv>
  <rv s="15">
    <v>en-US</v>
    <v>a7jsw7</v>
    <v>268435456</v>
    <v>268435461</v>
    <v>1</v>
    <v>Powered by Refinitiv</v>
    <v>29</v>
    <v>Fidelity Select Retailing Portfolio</v>
    <v>30</v>
    <v>31</v>
    <v>Finance</v>
    <v>32</v>
    <v>0.37</v>
    <v>1.9494000000000001E-2</v>
    <v>US</v>
    <v>USD</v>
    <v>7.7000000000000002E-3</v>
    <v>Mutual Fund</v>
    <v>44018</v>
    <v>44019.460857122656</v>
    <v>624</v>
    <v>Fidelity Select Retailing Portfolio</v>
    <v>2954784383</v>
    <v>18.98</v>
    <v>19.350000000000001</v>
    <v>4.5833000000000004</v>
    <v>2.2079000000000001E-2</v>
    <v>4.4004000000000001E-2</v>
    <v>0.179845</v>
    <v>0.43489400000000006</v>
    <v>0.200546</v>
    <v>0.16656099999999999</v>
    <v>0.12747700000000001</v>
    <v>FSRPX</v>
    <v>Fidelity Select Retailing Portfolio</v>
  </rv>
  <rv s="4">
    <v>625</v>
  </rv>
  <rv s="0">
    <v>https://www.bing.com/financeapi/forcetrigger?t=a7jsqh&amp;q=Fidelity+Sel+SW+%26+IT+Svc&amp;form=skydnc</v>
    <v>Learn more on Bing</v>
  </rv>
  <rv s="15">
    <v>en-US</v>
    <v>a7jsqh</v>
    <v>268435456</v>
    <v>268435461</v>
    <v>1</v>
    <v>Powered by Refinitiv</v>
    <v>29</v>
    <v>Fidelity Select Software and IT Svcs Ptf</v>
    <v>30</v>
    <v>31</v>
    <v>Finance</v>
    <v>32</v>
    <v>0.33</v>
    <v>1.4267E-2</v>
    <v>US</v>
    <v>USD</v>
    <v>7.3000000000000001E-3</v>
    <v>Mutual Fund</v>
    <v>44018</v>
    <v>44019.460653487498</v>
    <v>627</v>
    <v>Fidelity Select Software and IT Svcs Ptf</v>
    <v>10008283447</v>
    <v>23.13</v>
    <v>23.46</v>
    <v>4.9696999999999996</v>
    <v>5.1364E-2</v>
    <v>3.8151000000000004E-2</v>
    <v>0.29336400000000001</v>
    <v>0.40829199999999999</v>
    <v>0.26977600000000002</v>
    <v>0.238152</v>
    <v>0.20294499999999999</v>
    <v>FSCSX</v>
    <v>Fidelity Select Software and IT Svcs Ptf</v>
  </rv>
  <rv s="4">
    <v>628</v>
  </rv>
</rvData>
</file>

<file path=xl/richData/rdrichvaluestructure.xml><?xml version="1.0" encoding="utf-8"?>
<rvStructures xmlns="http://schemas.microsoft.com/office/spreadsheetml/2017/richdata" count="20">
  <s t="_hyperlink">
    <k n="Address" t="s"/>
    <k n="Text" t="s"/>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Name" t="s"/>
    <k n="Official name" t="s"/>
    <k n="Open"/>
    <k n="Previous close"/>
    <k n="Price"/>
    <k n="Price (Extended hours)"/>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15">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Description</v>
      <v t="s">Employees</v>
      <v t="s">Headquarters</v>
      <v t="s">Industry</v>
      <v t="s">Instrument type</v>
      <v t="s">Year incorporated</v>
      <v t="s">_Flags</v>
      <v t="s">UniqueName</v>
      <v t="s">_DisplayString</v>
      <v t="s">LearnMoreOnLink</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35">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v t="s">_Display</v>
    </a>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3">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spbArrays>
  <spbData count="43">
    <spb s="0">
      <v>0</v>
    </spb>
    <spb s="1">
      <v>0</v>
      <v>0</v>
    </spb>
    <spb s="2">
      <v>0</v>
      <v>0</v>
      <v>0</v>
    </spb>
    <spb s="3">
      <v>1</v>
      <v>2</v>
      <v>2</v>
      <v>2</v>
    </spb>
    <spb s="4">
      <v>1</v>
      <v>2</v>
      <v>2</v>
      <v>1</v>
      <v>3</v>
      <v>1</v>
      <v>4</v>
      <v>1</v>
      <v>1</v>
      <v>5</v>
      <v>5</v>
      <v>6</v>
      <v>7</v>
      <v>1</v>
      <v>1</v>
      <v>1</v>
      <v>5</v>
      <v>8</v>
      <v>9</v>
      <v>10</v>
      <v>11</v>
      <v>10</v>
      <v>5</v>
      <v>1</v>
      <v>1</v>
      <v>6</v>
    </spb>
    <spb s="5">
      <v>at close</v>
      <v>from previous close</v>
      <v>from previous close</v>
      <v>Source: Nasdaq</v>
      <v>GMT</v>
      <v>Delayed 15 minutes</v>
      <v>from close</v>
      <v>from close</v>
    </spb>
    <spb s="6">
      <v>Powered by Refinitiv</v>
    </spb>
    <spb s="0">
      <v>1</v>
    </spb>
    <spb s="7">
      <v>2</v>
      <v>2</v>
      <v>2</v>
    </spb>
    <spb s="8">
      <v>1</v>
      <v>2</v>
      <v>1</v>
      <v>3</v>
      <v>1</v>
      <v>1</v>
      <v>1</v>
      <v>5</v>
      <v>5</v>
      <v>6</v>
      <v>7</v>
      <v>1</v>
      <v>1</v>
      <v>1</v>
      <v>5</v>
      <v>8</v>
      <v>9</v>
      <v>10</v>
      <v>11</v>
      <v>10</v>
      <v>5</v>
      <v>1</v>
      <v>1</v>
      <v>6</v>
    </spb>
    <spb s="0">
      <v>2</v>
    </spb>
    <spb s="9">
      <v>1</v>
      <v>2</v>
      <v>2</v>
      <v>1</v>
      <v>3</v>
      <v>1</v>
      <v>1</v>
      <v>1</v>
      <v>5</v>
      <v>5</v>
      <v>6</v>
      <v>7</v>
      <v>1</v>
      <v>1</v>
      <v>1</v>
      <v>5</v>
      <v>8</v>
      <v>9</v>
      <v>10</v>
      <v>11</v>
      <v>10</v>
      <v>5</v>
      <v>1</v>
      <v>1</v>
      <v>6</v>
    </spb>
    <spb s="4">
      <v>1</v>
      <v>2</v>
      <v>2</v>
      <v>1</v>
      <v>3</v>
      <v>1</v>
      <v>4</v>
      <v>1</v>
      <v>1</v>
      <v>5</v>
      <v>5</v>
      <v>6</v>
      <v>12</v>
      <v>1</v>
      <v>1</v>
      <v>1</v>
      <v>5</v>
      <v>8</v>
      <v>9</v>
      <v>10</v>
      <v>11</v>
      <v>10</v>
      <v>5</v>
      <v>1</v>
      <v>1</v>
      <v>6</v>
    </spb>
    <spb s="0">
      <v>3</v>
    </spb>
    <spb s="10">
      <v>1</v>
      <v>2</v>
      <v>1</v>
      <v>3</v>
      <v>1</v>
      <v>4</v>
      <v>1</v>
      <v>1</v>
      <v>5</v>
      <v>5</v>
      <v>6</v>
      <v>7</v>
      <v>1</v>
      <v>1</v>
      <v>1</v>
      <v>5</v>
      <v>8</v>
      <v>9</v>
      <v>10</v>
      <v>11</v>
      <v>10</v>
      <v>5</v>
      <v>1</v>
      <v>1</v>
      <v>6</v>
    </spb>
    <spb s="0">
      <v>4</v>
    </spb>
    <spb s="11">
      <v>1</v>
      <v>1</v>
      <v>3</v>
      <v>1</v>
      <v>4</v>
      <v>1</v>
      <v>1</v>
      <v>5</v>
      <v>5</v>
      <v>6</v>
      <v>7</v>
      <v>1</v>
      <v>1</v>
      <v>1</v>
      <v>5</v>
      <v>8</v>
      <v>9</v>
      <v>10</v>
      <v>11</v>
      <v>10</v>
      <v>5</v>
      <v>1</v>
      <v>1</v>
      <v>6</v>
    </spb>
    <spb s="0">
      <v>5</v>
    </spb>
    <spb s="12">
      <v>1</v>
      <v>1</v>
      <v>3</v>
      <v>1</v>
      <v>1</v>
      <v>1</v>
      <v>5</v>
      <v>5</v>
      <v>6</v>
      <v>7</v>
      <v>1</v>
      <v>1</v>
      <v>1</v>
      <v>5</v>
      <v>8</v>
      <v>9</v>
      <v>10</v>
      <v>11</v>
      <v>10</v>
      <v>5</v>
      <v>1</v>
      <v>1</v>
      <v>6</v>
    </spb>
    <spb s="0">
      <v>6</v>
    </spb>
    <spb s="13">
      <v>1</v>
      <v>2</v>
      <v>1</v>
      <v>3</v>
      <v>1</v>
      <v>1</v>
      <v>1</v>
      <v>5</v>
      <v>5</v>
      <v>6</v>
      <v>7</v>
      <v>1</v>
      <v>1</v>
      <v>1</v>
      <v>5</v>
      <v>8</v>
      <v>9</v>
      <v>10</v>
      <v>11</v>
      <v>10</v>
      <v>5</v>
      <v>1</v>
      <v>1</v>
      <v>6</v>
    </spb>
    <spb s="0">
      <v>7</v>
    </spb>
    <spb s="14">
      <v>1</v>
      <v>1</v>
      <v>3</v>
      <v>1</v>
      <v>1</v>
      <v>1</v>
      <v>5</v>
      <v>5</v>
      <v>6</v>
      <v>1</v>
      <v>1</v>
      <v>1</v>
      <v>5</v>
      <v>8</v>
      <v>9</v>
      <v>10</v>
      <v>11</v>
      <v>10</v>
      <v>1</v>
      <v>1</v>
      <v>6</v>
    </spb>
    <spb s="10">
      <v>1</v>
      <v>2</v>
      <v>1</v>
      <v>3</v>
      <v>1</v>
      <v>4</v>
      <v>1</v>
      <v>1</v>
      <v>5</v>
      <v>5</v>
      <v>6</v>
      <v>13</v>
      <v>1</v>
      <v>1</v>
      <v>1</v>
      <v>5</v>
      <v>8</v>
      <v>9</v>
      <v>10</v>
      <v>11</v>
      <v>10</v>
      <v>5</v>
      <v>1</v>
      <v>1</v>
      <v>6</v>
    </spb>
    <spb s="0">
      <v>8</v>
    </spb>
    <spb s="15">
      <v>1</v>
      <v>1</v>
      <v>3</v>
      <v>1</v>
      <v>1</v>
      <v>1</v>
      <v>5</v>
      <v>5</v>
      <v>6</v>
      <v>14</v>
      <v>1</v>
      <v>1</v>
      <v>1</v>
      <v>5</v>
      <v>8</v>
      <v>9</v>
      <v>10</v>
      <v>10</v>
      <v>5</v>
      <v>1</v>
      <v>1</v>
      <v>6</v>
    </spb>
    <spb s="0">
      <v>9</v>
    </spb>
    <spb s="16">
      <v>1</v>
      <v>2</v>
      <v>1</v>
      <v>3</v>
      <v>1</v>
      <v>4</v>
      <v>1</v>
      <v>1</v>
      <v>5</v>
      <v>5</v>
      <v>6</v>
      <v>7</v>
      <v>1</v>
      <v>1</v>
      <v>1</v>
      <v>5</v>
      <v>8</v>
      <v>9</v>
      <v>10</v>
      <v>11</v>
      <v>10</v>
      <v>5</v>
      <v>1</v>
      <v>1</v>
      <v>6</v>
    </spb>
    <spb s="5">
      <v>at close</v>
      <v>from previous close</v>
      <v>from previous close</v>
      <v>Source: Nasdaq Last Sale</v>
      <v>GMT</v>
      <v>Real-Time Nasdaq Last Sale</v>
      <v>from close</v>
      <v>from close</v>
    </spb>
    <spb s="0">
      <v>10</v>
    </spb>
    <spb s="17">
      <v>2</v>
      <v>2</v>
      <v>2</v>
    </spb>
    <spb s="18">
      <v>3</v>
      <v>1</v>
      <v>1</v>
      <v>5</v>
      <v>6</v>
      <v>7</v>
      <v>6</v>
      <v>6</v>
      <v>6</v>
      <v>6</v>
      <v>6</v>
      <v>6</v>
      <v>6</v>
      <v>6</v>
      <v>1</v>
      <v>8</v>
      <v>15</v>
      <v>10</v>
      <v>9</v>
      <v>10</v>
    </spb>
    <spb s="19">
      <v>from previous close</v>
      <v>from previous close</v>
      <v>GMT</v>
      <v>GMT</v>
    </spb>
    <spb s="0">
      <v>11</v>
    </spb>
    <spb s="20">
      <v>2</v>
      <v>2</v>
    </spb>
    <spb s="21">
      <v>1</v>
      <v>2</v>
      <v>1</v>
      <v>3</v>
      <v>1</v>
      <v>1</v>
      <v>1</v>
      <v>5</v>
      <v>6</v>
      <v>7</v>
      <v>1</v>
      <v>1</v>
      <v>6</v>
      <v>1</v>
      <v>5</v>
      <v>8</v>
      <v>9</v>
      <v>10</v>
      <v>10</v>
      <v>1</v>
      <v>1</v>
      <v>6</v>
    </spb>
    <spb s="22">
      <v>at close</v>
      <v>from previous close</v>
      <v>Source: Nasdaq</v>
      <v>from previous close</v>
      <v>GMT</v>
      <v>Delayed 15 minutes</v>
      <v>from close</v>
      <v>from close</v>
    </spb>
    <spb s="0">
      <v>12</v>
    </spb>
    <spb s="23">
      <v>3</v>
      <v>1</v>
      <v>1</v>
      <v>5</v>
      <v>6</v>
      <v>7</v>
      <v>6</v>
      <v>6</v>
      <v>6</v>
      <v>6</v>
      <v>6</v>
      <v>6</v>
      <v>1</v>
      <v>8</v>
      <v>15</v>
      <v>10</v>
      <v>9</v>
      <v>10</v>
    </spb>
    <spb s="0">
      <v>13</v>
    </spb>
    <spb s="24">
      <v>1</v>
      <v>2</v>
      <v>2</v>
      <v>1</v>
      <v>3</v>
      <v>1</v>
      <v>4</v>
      <v>1</v>
      <v>1</v>
      <v>5</v>
      <v>5</v>
      <v>6</v>
      <v>7</v>
      <v>1</v>
      <v>1</v>
      <v>1</v>
      <v>5</v>
      <v>8</v>
      <v>9</v>
      <v>10</v>
      <v>10</v>
      <v>5</v>
      <v>1</v>
      <v>1</v>
      <v>6</v>
    </spb>
    <spb s="0">
      <v>14</v>
    </spb>
    <spb s="25">
      <v>1</v>
      <v>1</v>
      <v>3</v>
      <v>1</v>
      <v>1</v>
      <v>1</v>
      <v>5</v>
      <v>6</v>
      <v>7</v>
      <v>1</v>
      <v>1</v>
      <v>6</v>
      <v>1</v>
      <v>5</v>
      <v>8</v>
      <v>9</v>
      <v>10</v>
      <v>10</v>
      <v>1</v>
      <v>1</v>
      <v>6</v>
    </spb>
  </spbData>
</supportingPropertyBags>
</file>

<file path=xl/richData/rdsupportingpropertybagstructure.xml><?xml version="1.0" encoding="utf-8"?>
<spbStructures xmlns="http://schemas.microsoft.com/office/spreadsheetml/2017/richdata2" count="26">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52 week low" t="i"/>
    <k n="52 week high" t="i"/>
    <k n="Previous close" t="i"/>
    <k n="Volume average" t="i"/>
    <k n="_DisplayString" t="i"/>
    <k n="Last trade time" t="i"/>
    <k n="%EntityServiceId" t="i"/>
    <k n="Year incorporated" t="i"/>
    <k n="%EntitySubDomainId"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8" formatCode="_([$$-409]* #,##0.00_);_([$$-409]* \(#,##0.00\);_([$$-409]* &quot;-&quot;??_);_(@_)"/>
    </x:dxf>
    <x:dxf>
      <x:numFmt numFmtId="4" formatCode="#,##0.00"/>
    </x:dxf>
    <x:dxf>
      <x:numFmt numFmtId="3" formatCode="#,##0"/>
    </x:dxf>
    <x:dxf>
      <x:numFmt numFmtId="14" formatCode="0.00%"/>
    </x:dxf>
    <x:dxf>
      <x:numFmt numFmtId="167" formatCode="_([$$-409]* #,##0_);_([$$-409]* \(#,##0\);_([$$-409]* &quot;-&quot;_);_(@_)"/>
    </x:dxf>
    <x:dxf>
      <x:numFmt numFmtId="27" formatCode="dd/mm/yyyy\ hh:mm"/>
    </x:dxf>
    <x:dxf>
      <x:numFmt numFmtId="2" formatCode="0.00"/>
    </x:dxf>
    <x:dxf>
      <x:numFmt numFmtId="1" formatCode="0"/>
    </x:dxf>
    <x:dxf>
      <x:numFmt numFmtId="166" formatCode="_ [$₹-44D]\ * #,##0_ ;_ [$₹-44D]\ * \-#,##0_ ;_ [$₹-44D]\ * &quot;-&quot;_ ;_ @_ "/>
    </x:dxf>
    <x:dxf>
      <x:numFmt numFmtId="165" formatCode="_([$€-2]\ * #,##0_);_([$€-2]\ * \(#,##0\);_([$€-2]\ * &quot;-&quot;_);_(@_)"/>
    </x:dxf>
    <x:dxf>
      <x:numFmt numFmtId="164" formatCode="_ [$¥-804]* #,##0_ ;_ [$¥-804]* \-#,##0_ ;_ [$¥-804]* &quot;-&quot;_ ;_ @_ "/>
    </x:dxf>
    <x:dxf>
      <x:numFmt numFmtId="19" formatCode="dd/mm/yyyy"/>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W76" totalsRowShown="0" headerRowDxfId="33" dataDxfId="32">
  <autoFilter ref="A1:W76" xr:uid="{DA3D2B35-A67D-4BA5-BE97-A99A26C1F5B5}"/>
  <sortState xmlns:xlrd2="http://schemas.microsoft.com/office/spreadsheetml/2017/richdata2" ref="A2:W76">
    <sortCondition ref="Q1:Q76"/>
  </sortState>
  <tableColumns count="23">
    <tableColumn id="1" xr3:uid="{27E9059A-97E8-417F-A8A1-6DCEBE3629C1}" name="Company" dataDxfId="31"/>
    <tableColumn id="2" xr3:uid="{B757062E-E239-4529-B758-179E9497024E}" name="Symbol" dataDxfId="30">
      <calculatedColumnFormula array="1">_FV(A2,"Ticker symbol",TRUE)</calculatedColumnFormula>
    </tableColumn>
    <tableColumn id="23" xr3:uid="{0E5D72CE-46CC-4FBD-BFC3-5625E46D374D}" name="Review" dataDxfId="29"/>
    <tableColumn id="6" xr3:uid="{2C7998F9-0F7F-4CBF-B6B9-69E6498BA7A6}" name="Fidelity Category" dataDxfId="28"/>
    <tableColumn id="10" xr3:uid="{BF652ECA-DB1A-45FE-8858-BE53FDC62CF3}" name="Industry" dataDxfId="27">
      <calculatedColumnFormula array="1">_FV(Table1[[#This Row],[Company]],"Industry")</calculatedColumnFormula>
    </tableColumn>
    <tableColumn id="11" xr3:uid="{97BDB042-77B0-416F-8805-9B03AFDF71E1}" name="Previous close" dataDxfId="26">
      <calculatedColumnFormula array="1">_FV(Table1[[#This Row],[Company]],"Previous close",TRUE)</calculatedColumnFormula>
    </tableColumn>
    <tableColumn id="7" xr3:uid="{E1DA508B-3331-458C-9332-FFA50C9A8196}" name="Open" dataDxfId="25">
      <calculatedColumnFormula array="1">_FV(Table1[[#This Row],[Company]],"Open")</calculatedColumnFormula>
    </tableColumn>
    <tableColumn id="8" xr3:uid="{A8A21183-DE78-41D0-A2FB-0161306ACF53}" name="High" dataDxfId="24">
      <calculatedColumnFormula array="1">_FV(Table1[[#This Row],[Company]],"High")</calculatedColumnFormula>
    </tableColumn>
    <tableColumn id="9" xr3:uid="{18F1C608-C755-46D1-B8DC-A3119E809E32}" name="Low" dataDxfId="23">
      <calculatedColumnFormula array="1">_FV(Table1[[#This Row],[Company]],"Low")</calculatedColumnFormula>
    </tableColumn>
    <tableColumn id="12" xr3:uid="{533CCE24-F8E3-441C-91C8-BC1F4139E135}" name="Close" dataDxfId="22">
      <calculatedColumnFormula array="1">_FV(Table1[[#This Row],[Company]],"Price")</calculatedColumnFormula>
    </tableColumn>
    <tableColumn id="13" xr3:uid="{BCCA9791-62D6-424D-B7C7-8E96CB15FB46}" name="Change" dataDxfId="21">
      <calculatedColumnFormula array="1">_FV(Table1[[#This Row],[Company]],"Change")</calculatedColumnFormula>
    </tableColumn>
    <tableColumn id="14" xr3:uid="{C7D496A1-02BA-4CD5-BB19-45C9B58C7623}" name="Change (%)" dataDxfId="20">
      <calculatedColumnFormula array="1">_FV(Table1[[#This Row],[Company]],"Change (%)",TRUE)</calculatedColumnFormula>
    </tableColumn>
    <tableColumn id="15" xr3:uid="{A856749C-68A8-4A22-8334-8C07234F03EC}" name="52 week high" dataDxfId="19">
      <calculatedColumnFormula array="1">_FV(Table1[[#This Row],[Company]],"52 week high",TRUE)</calculatedColumnFormula>
    </tableColumn>
    <tableColumn id="16" xr3:uid="{D9639F07-4C1F-4CEF-AC55-8EE6EB229D73}" name="52 week low" dataDxfId="18">
      <calculatedColumnFormula array="1">_FV(Table1[[#This Row],[Company]],"52 week low",TRUE)</calculatedColumnFormula>
    </tableColumn>
    <tableColumn id="5" xr3:uid="{137E0AE7-68BE-4EB1-BD3C-75D56C7C1625}" name="P/E Ratio" dataDxfId="17" dataCellStyle="Comma">
      <calculatedColumnFormula>IFERROR(_FV(A2,"P/E",TRUE),"")</calculatedColumnFormula>
    </tableColumn>
    <tableColumn id="18" xr3:uid="{9B7710DA-E0F9-49EF-977B-1313517B9933}" name="Alert Price" dataDxfId="16">
      <calculatedColumnFormula>N2 + ((M2-N2)/2)</calculatedColumnFormula>
    </tableColumn>
    <tableColumn id="24" xr3:uid="{C629375B-D5C4-469B-B387-F0FE20FCE4F6}" name="Good Buy?" dataDxfId="15" dataCellStyle="Percent">
      <calculatedColumnFormula>(Table1[[#This Row],[Close]]-Table1[[#This Row],[Alert Price]])/Table1[[#This Row],[Alert Price]]</calculatedColumnFormula>
    </tableColumn>
    <tableColumn id="17" xr3:uid="{D785741E-C2E3-44FB-89B8-E42B8DC0A5D7}" name="Beta" dataDxfId="14">
      <calculatedColumnFormula array="1">_FV(Table1[[#This Row],[Company]],"Beta")</calculatedColumnFormula>
    </tableColumn>
    <tableColumn id="4" xr3:uid="{32D47825-8C92-4D8A-B81D-AF8D8EA6C853}" name="Market cap" dataDxfId="13">
      <calculatedColumnFormula array="1">IF(_FV(Table1[[#This Row],[Company]],"Market cap",TRUE) &lt; 2000000000, "Small Cap", IF(_FV(Table1[[#This Row],[Company]],"Market cap",TRUE) &lt; 10000000000,"Medium Cap","Large Cap"))</calculatedColumnFormula>
    </tableColumn>
    <tableColumn id="22" xr3:uid="{29F0320D-64E9-4FF8-9E80-2119FB324C54}" name="Invested Value" dataDxfId="12">
      <calculatedColumnFormula>IFERROR(VLOOKUP(B2,'Stock Purchase History'!B:G,5,FALSE) * VLOOKUP(B2,'Stock Purchase History'!B:G,6,FALSE),0)</calculatedColumnFormula>
    </tableColumn>
    <tableColumn id="21" xr3:uid="{47400046-B989-42D8-8A07-6B36F1C8720B}" name="Current Value" dataDxfId="11">
      <calculatedColumnFormula>IFERROR(J2 * VLOOKUP(B2,'Stock Purchase History'!B:G,5,FALSE),0)</calculatedColumnFormula>
    </tableColumn>
    <tableColumn id="20" xr3:uid="{9EEBC5A8-AD0A-4988-8028-FEC93A1357A2}" name="Total Gain / Loss" dataDxfId="10">
      <calculatedColumnFormula>IFERROR((((J2 * VLOOKUP(B2,'Stock Purchase History'!B:G,5,FALSE)) - (VLOOKUP(B2,'Stock Purchase History'!B:G,5,FALSE) * VLOOKUP(B2,'Stock Purchase History'!B:G,6,FALSE)))),0)</calculatedColumnFormula>
    </tableColumn>
    <tableColumn id="19" xr3:uid="{73EE8B73-48FA-4FDF-8C49-A7CB319A063F}" name="Total Gain / Loss (%)" dataDxfId="9">
      <calculatedColumnFormula>IFERROR((((J2 * VLOOKUP(B2,'Stock Purchase History'!B:G,5,FALSE)) - (VLOOKUP(B2,'Stock Purchase History'!B:G,5,FALSE) * VLOOKUP(B2,'Stock Purchase History'!B:G,6,FALSE))) / (VLOOKUP(B2,'Stock Purchase History'!B:G,5,FALSE)*VLOOKUP(B2,'Stock Purchase History'!B:G,6,FALSE))),0)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3A52DD-9AF7-4983-81DE-9EEE92FA5566}" name="Table2" displayName="Table2" ref="A1:G2" totalsRowShown="0" headerRowDxfId="8" dataDxfId="7">
  <autoFilter ref="A1:G2" xr:uid="{F14ED55E-2B9E-4312-B8C1-A178538BA08C}"/>
  <tableColumns count="7">
    <tableColumn id="1" xr3:uid="{64BE439E-9103-4B43-B222-0CCFE2AF4168}" name="Date" dataDxfId="6"/>
    <tableColumn id="2" xr3:uid="{C7CE66BA-06A2-4352-A51B-377589CF01FE}" name="Stock" dataDxfId="5"/>
    <tableColumn id="3" xr3:uid="{85ADB4C6-89E8-4A38-A87E-26722A4333D3}" name="Buying Price" dataDxfId="4"/>
    <tableColumn id="4" xr3:uid="{D84BEE26-31A8-4B28-9DB4-2DB36C6C3BEF}" name="Dollar Spent" dataDxfId="3"/>
    <tableColumn id="5" xr3:uid="{A449384C-1AFE-47FC-99C5-CBDD3829701E}" name="No. of Shares" dataDxfId="2">
      <calculatedColumnFormula>D2/C2</calculatedColumnFormula>
    </tableColumn>
    <tableColumn id="7" xr3:uid="{79E5BF3F-DD6E-4522-B2C9-F7D321626F3D}" name="Stocks Owned" dataDxfId="1">
      <calculatedColumnFormula>SUMIF(B:B,B2,E:E)</calculatedColumnFormula>
    </tableColumn>
    <tableColumn id="6" xr3:uid="{750C118D-E21E-4CFA-9C61-C165F2EDF839}" name="Effective Rate" dataDxfId="0">
      <calculatedColumnFormula>SUMIF(B:B,B2,D:D) / SUMIF(B:B,B2,E:E)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fundresearch.fidelity.com/mutual-funds/summary/92191010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6"/>
  <sheetViews>
    <sheetView workbookViewId="0">
      <pane xSplit="2" ySplit="1" topLeftCell="C32" activePane="bottomRight" state="frozen"/>
      <selection pane="bottomRight" activeCell="D45" sqref="D45"/>
      <selection pane="bottomLeft"/>
      <selection pane="topRight"/>
    </sheetView>
  </sheetViews>
  <sheetFormatPr defaultRowHeight="14.25"/>
  <cols>
    <col min="1" max="1" width="42.85546875" style="46" bestFit="1" customWidth="1"/>
    <col min="2" max="2" width="11.140625" style="46" bestFit="1" customWidth="1"/>
    <col min="3" max="3" width="11.140625" style="75" customWidth="1"/>
    <col min="4" max="4" width="23" style="46" bestFit="1" customWidth="1"/>
    <col min="5" max="5" width="43.42578125" style="46" bestFit="1" customWidth="1"/>
    <col min="6" max="6" width="17" style="46" bestFit="1" customWidth="1"/>
    <col min="7" max="10" width="15.5703125" style="46" bestFit="1" customWidth="1"/>
    <col min="11" max="11" width="11.5703125" style="46" bestFit="1" customWidth="1"/>
    <col min="12" max="12" width="14.85546875" style="46" bestFit="1" customWidth="1"/>
    <col min="13" max="13" width="15.85546875" style="46" bestFit="1" customWidth="1"/>
    <col min="14" max="14" width="15.5703125" style="46" bestFit="1" customWidth="1"/>
    <col min="15" max="15" width="11.42578125" style="78" customWidth="1"/>
    <col min="16" max="16" width="14.85546875" style="46" customWidth="1"/>
    <col min="17" max="17" width="14.85546875" style="83" customWidth="1"/>
    <col min="18" max="18" width="10.28515625" style="58" bestFit="1" customWidth="1"/>
    <col min="19" max="19" width="22.140625" style="58" bestFit="1" customWidth="1"/>
    <col min="20" max="21" width="22.140625" style="58" customWidth="1"/>
    <col min="22" max="22" width="17.42578125" style="59" customWidth="1"/>
    <col min="23" max="23" width="18.7109375" style="60" customWidth="1"/>
    <col min="24" max="16384" width="9.140625" style="46"/>
  </cols>
  <sheetData>
    <row r="1" spans="1:23">
      <c r="A1" s="38" t="s">
        <v>0</v>
      </c>
      <c r="B1" s="38" t="s">
        <v>1</v>
      </c>
      <c r="C1" s="73" t="s">
        <v>2</v>
      </c>
      <c r="D1" s="38" t="s">
        <v>3</v>
      </c>
      <c r="E1" s="38" t="s">
        <v>4</v>
      </c>
      <c r="F1" s="39" t="s">
        <v>5</v>
      </c>
      <c r="G1" s="39" t="s">
        <v>6</v>
      </c>
      <c r="H1" s="39" t="s">
        <v>7</v>
      </c>
      <c r="I1" s="39" t="s">
        <v>8</v>
      </c>
      <c r="J1" s="39" t="s">
        <v>9</v>
      </c>
      <c r="K1" s="39" t="s">
        <v>10</v>
      </c>
      <c r="L1" s="39" t="s">
        <v>11</v>
      </c>
      <c r="M1" s="40" t="s">
        <v>12</v>
      </c>
      <c r="N1" s="40" t="s">
        <v>13</v>
      </c>
      <c r="O1" s="77" t="s">
        <v>14</v>
      </c>
      <c r="P1" s="40" t="s">
        <v>15</v>
      </c>
      <c r="Q1" s="82" t="s">
        <v>16</v>
      </c>
      <c r="R1" s="41" t="s">
        <v>17</v>
      </c>
      <c r="S1" s="42" t="s">
        <v>18</v>
      </c>
      <c r="T1" s="43" t="s">
        <v>19</v>
      </c>
      <c r="U1" s="43" t="s">
        <v>20</v>
      </c>
      <c r="V1" s="44" t="s">
        <v>21</v>
      </c>
      <c r="W1" s="45" t="s">
        <v>22</v>
      </c>
    </row>
    <row r="2" spans="1:23">
      <c r="A2" s="47" t="e" vm="1">
        <v>#VALUE!</v>
      </c>
      <c r="B2" s="47" t="str" cm="1">
        <f t="array" ref="B2">_FV(A2,"Ticker symbol",TRUE)</f>
        <v>WFC</v>
      </c>
      <c r="C2" s="74"/>
      <c r="D2" s="47" t="s">
        <v>23</v>
      </c>
      <c r="E2" s="47" t="str" cm="1">
        <f t="array" ref="E2">_FV(Table1[[#This Row],[Company]],"Industry")</f>
        <v>Banking Services</v>
      </c>
      <c r="F2" s="48" cm="1">
        <f t="array" ref="F2">_FV(Table1[[#This Row],[Company]],"Previous close",TRUE)</f>
        <v>25.49</v>
      </c>
      <c r="G2" s="48" cm="1">
        <f t="array" ref="G2">_FV(Table1[[#This Row],[Company]],"Open")</f>
        <v>25.2</v>
      </c>
      <c r="H2" s="48" cm="1">
        <f t="array" ref="H2">_FV(Table1[[#This Row],[Company]],"High")</f>
        <v>25.22</v>
      </c>
      <c r="I2" s="48" cm="1">
        <f t="array" ref="I2">_FV(Table1[[#This Row],[Company]],"Low")</f>
        <v>24.34</v>
      </c>
      <c r="J2" s="48" cm="1">
        <f t="array" ref="J2">_FV(Table1[[#This Row],[Company]],"Price")</f>
        <v>24.46</v>
      </c>
      <c r="K2" s="48" cm="1">
        <f t="array" ref="K2">_FV(Table1[[#This Row],[Company]],"Change")</f>
        <v>-1.03</v>
      </c>
      <c r="L2" s="49" cm="1">
        <f t="array" ref="L2">_FV(Table1[[#This Row],[Company]],"Change (%)",TRUE)</f>
        <v>-4.0407999999999999E-2</v>
      </c>
      <c r="M2" s="50" cm="1">
        <f t="array" ref="M2">_FV(Table1[[#This Row],[Company]],"52 week high",TRUE)</f>
        <v>54.75</v>
      </c>
      <c r="N2" s="50" cm="1">
        <f t="array" ref="N2">_FV(Table1[[#This Row],[Company]],"52 week low",TRUE)</f>
        <v>22</v>
      </c>
      <c r="O2" s="76">
        <f>IFERROR(_FV(A2,"P/E",TRUE),"")</f>
        <v>9.0024999999999995</v>
      </c>
      <c r="P2" s="50">
        <f>N2 + ((M2-N2)/2)</f>
        <v>38.375</v>
      </c>
      <c r="Q2" s="81">
        <f>(Table1[[#This Row],[Close]]-Table1[[#This Row],[Alert Price]])/Table1[[#This Row],[Alert Price]]</f>
        <v>-0.36260586319218241</v>
      </c>
      <c r="R2" s="51" cm="1">
        <f t="array" ref="R2">_FV(Table1[[#This Row],[Company]],"Beta")</f>
        <v>1.1472</v>
      </c>
      <c r="S2" s="52" t="str" cm="1">
        <f t="array" ref="S2">IF(_FV(Table1[[#This Row],[Company]],"Market cap",TRUE) &lt; 2000000000, "Small Cap", IF(_FV(Table1[[#This Row],[Company]],"Market cap",TRUE) &lt; 10000000000,"Medium Cap","Large Cap"))</f>
        <v>Large Cap</v>
      </c>
      <c r="T2" s="53">
        <f>IFERROR(VLOOKUP(B2,'Stock Purchase History'!B:G,5,FALSE) * VLOOKUP(B2,'Stock Purchase History'!B:G,6,FALSE),0)</f>
        <v>259</v>
      </c>
      <c r="U2" s="53">
        <f>IFERROR(J2 * VLOOKUP(B2,'Stock Purchase History'!B:G,5,FALSE),0)</f>
        <v>244.60000000000002</v>
      </c>
      <c r="V2" s="54">
        <f>IFERROR((((J2 * VLOOKUP(B2,'Stock Purchase History'!B:G,5,FALSE)) - (VLOOKUP(B2,'Stock Purchase History'!B:G,5,FALSE) * VLOOKUP(B2,'Stock Purchase History'!B:G,6,FALSE)))),0)</f>
        <v>-14.399999999999977</v>
      </c>
      <c r="W2" s="55">
        <f>IFERROR((((J2 * VLOOKUP(B2,'Stock Purchase History'!B:G,5,FALSE)) - (VLOOKUP(B2,'Stock Purchase History'!B:G,5,FALSE) * VLOOKUP(B2,'Stock Purchase History'!B:G,6,FALSE))) / (VLOOKUP(B2,'Stock Purchase History'!B:G,5,FALSE)*VLOOKUP(B2,'Stock Purchase History'!B:G,6,FALSE))),0)</f>
        <v>-5.5598455598455512E-2</v>
      </c>
    </row>
    <row r="3" spans="1:23">
      <c r="A3" s="47" t="e" vm="2">
        <v>#VALUE!</v>
      </c>
      <c r="B3" s="47" t="str">
        <f t="array" ref="B3">_FV(A3,"Ticker symbol",TRUE)</f>
        <v>SPCE</v>
      </c>
      <c r="C3" s="74">
        <v>2</v>
      </c>
      <c r="D3" s="47" t="s">
        <v>24</v>
      </c>
      <c r="E3" s="56" t="str">
        <f t="array" ref="E3">_FV(Table1[[#This Row],[Company]],"Industry")</f>
        <v>Holding Companies</v>
      </c>
      <c r="F3" s="48">
        <f t="array" ref="F3">_FV(Table1[[#This Row],[Company]],"Previous close",TRUE)</f>
        <v>16.95</v>
      </c>
      <c r="G3" s="48">
        <f t="array" ref="G3">_FV(Table1[[#This Row],[Company]],"Open")</f>
        <v>16.63</v>
      </c>
      <c r="H3" s="48">
        <f t="array" ref="H3">_FV(Table1[[#This Row],[Company]],"High")</f>
        <v>16.84</v>
      </c>
      <c r="I3" s="48">
        <f t="array" ref="I3">_FV(Table1[[#This Row],[Company]],"Low")</f>
        <v>16.151199999999999</v>
      </c>
      <c r="J3" s="48">
        <f t="array" ref="J3">_FV(Table1[[#This Row],[Company]],"Price")</f>
        <v>16.55</v>
      </c>
      <c r="K3" s="48">
        <f t="array" ref="K3">_FV(Table1[[#This Row],[Company]],"Change")</f>
        <v>-0.4</v>
      </c>
      <c r="L3" s="49">
        <f t="array" ref="L3">_FV(Table1[[#This Row],[Company]],"Change (%)",TRUE)</f>
        <v>-2.3599000000000002E-2</v>
      </c>
      <c r="M3" s="50">
        <f t="array" ref="M3">_FV(Table1[[#This Row],[Company]],"52 week high",TRUE)</f>
        <v>42.49</v>
      </c>
      <c r="N3" s="50">
        <f t="array" ref="N3">_FV(Table1[[#This Row],[Company]],"52 week low",TRUE)</f>
        <v>6.9</v>
      </c>
      <c r="O3" s="76">
        <f>IFERROR(_FV(A3,"P/E",TRUE),"")</f>
        <v>0</v>
      </c>
      <c r="P3" s="50">
        <f>N3 + ((M3-N3)/2)</f>
        <v>24.695</v>
      </c>
      <c r="Q3" s="81">
        <f>(Table1[[#This Row],[Close]]-Table1[[#This Row],[Alert Price]])/Table1[[#This Row],[Alert Price]]</f>
        <v>-0.32982385098198014</v>
      </c>
      <c r="R3" s="51" t="e" vm="3">
        <f t="array" ref="R3">_FV(Table1[[#This Row],[Company]],"Beta")</f>
        <v>#VALUE!</v>
      </c>
      <c r="S3" s="52" t="str">
        <f t="array" ref="S3">IF(_FV(Table1[[#This Row],[Company]],"Market cap",TRUE) &lt; 2000000000, "Small Cap", IF(_FV(Table1[[#This Row],[Company]],"Market cap",TRUE) &lt; 10000000000,"Medium Cap","Large Cap"))</f>
        <v>Medium Cap</v>
      </c>
      <c r="T3" s="53">
        <f>IFERROR(VLOOKUP(B3,'Stock Purchase History'!B:G,5,FALSE) * VLOOKUP(B3,'Stock Purchase History'!B:G,6,FALSE),0)</f>
        <v>0</v>
      </c>
      <c r="U3" s="53">
        <f>IFERROR(J3 * VLOOKUP(B3,'Stock Purchase History'!B:G,5,FALSE),0)</f>
        <v>0</v>
      </c>
      <c r="V3" s="57">
        <f>IFERROR((((J3 * VLOOKUP(B3,'Stock Purchase History'!B:G,5,FALSE)) - (VLOOKUP(B3,'Stock Purchase History'!B:G,5,FALSE) * VLOOKUP(B3,'Stock Purchase History'!B:G,6,FALSE)))),0)</f>
        <v>0</v>
      </c>
      <c r="W3" s="55">
        <f>IFERROR((((J3 * VLOOKUP(B3,'Stock Purchase History'!B:G,5,FALSE)) - (VLOOKUP(B3,'Stock Purchase History'!B:G,5,FALSE) * VLOOKUP(B3,'Stock Purchase History'!B:G,6,FALSE))) / (VLOOKUP(B3,'Stock Purchase History'!B:G,5,FALSE)*VLOOKUP(B3,'Stock Purchase History'!B:G,6,FALSE))),0)</f>
        <v>0</v>
      </c>
    </row>
    <row r="4" spans="1:23">
      <c r="A4" s="47" t="e" vm="4">
        <v>#VALUE!</v>
      </c>
      <c r="B4" s="47" t="str" cm="1">
        <f t="array" ref="B4">_FV(A4,"Ticker symbol",TRUE)</f>
        <v>SHAK</v>
      </c>
      <c r="C4" s="74"/>
      <c r="D4" s="47" t="s">
        <v>25</v>
      </c>
      <c r="E4" s="56" t="str" cm="1">
        <f t="array" ref="E4">_FV(Table1[[#This Row],[Company]],"Industry")</f>
        <v>Hotels &amp; Entertainment Services</v>
      </c>
      <c r="F4" s="48" cm="1">
        <f t="array" ref="F4">_FV(Table1[[#This Row],[Company]],"Previous close",TRUE)</f>
        <v>53.43</v>
      </c>
      <c r="G4" s="48" cm="1">
        <f t="array" ref="G4">_FV(Table1[[#This Row],[Company]],"Open")</f>
        <v>52.07</v>
      </c>
      <c r="H4" s="48" cm="1">
        <f t="array" ref="H4">_FV(Table1[[#This Row],[Company]],"High")</f>
        <v>53.22</v>
      </c>
      <c r="I4" s="48" cm="1">
        <f t="array" ref="I4">_FV(Table1[[#This Row],[Company]],"Low")</f>
        <v>49.82</v>
      </c>
      <c r="J4" s="48" cm="1">
        <f t="array" ref="J4">_FV(Table1[[#This Row],[Company]],"Price")</f>
        <v>49.93</v>
      </c>
      <c r="K4" s="48" cm="1">
        <f t="array" ref="K4">_FV(Table1[[#This Row],[Company]],"Change")</f>
        <v>-3.5</v>
      </c>
      <c r="L4" s="49" cm="1">
        <f t="array" ref="L4">_FV(Table1[[#This Row],[Company]],"Change (%)",TRUE)</f>
        <v>-6.5506000000000009E-2</v>
      </c>
      <c r="M4" s="50" cm="1">
        <f t="array" ref="M4">_FV(Table1[[#This Row],[Company]],"52 week high",TRUE)</f>
        <v>105.84</v>
      </c>
      <c r="N4" s="50" cm="1">
        <f t="array" ref="N4">_FV(Table1[[#This Row],[Company]],"52 week low",TRUE)</f>
        <v>30.01</v>
      </c>
      <c r="O4" s="76">
        <f>IFERROR(_FV(A4,"P/E",TRUE),"")</f>
        <v>104.02630000000001</v>
      </c>
      <c r="P4" s="50">
        <f>N4 + ((M4-N4)/2)</f>
        <v>67.924999999999997</v>
      </c>
      <c r="Q4" s="81">
        <f>(Table1[[#This Row],[Close]]-Table1[[#This Row],[Alert Price]])/Table1[[#This Row],[Alert Price]]</f>
        <v>-0.2649245491350754</v>
      </c>
      <c r="R4" s="51" cm="1">
        <f t="array" ref="R4">_FV(Table1[[#This Row],[Company]],"Beta")</f>
        <v>1.718</v>
      </c>
      <c r="S4" s="52" t="str" cm="1">
        <f t="array" ref="S4">IF(_FV(Table1[[#This Row],[Company]],"Market cap",TRUE) &lt; 2000000000, "Small Cap", IF(_FV(Table1[[#This Row],[Company]],"Market cap",TRUE) &lt; 10000000000,"Medium Cap","Large Cap"))</f>
        <v>Medium Cap</v>
      </c>
      <c r="T4" s="53">
        <f>IFERROR(VLOOKUP(B4,'Stock Purchase History'!B:G,5,FALSE) * VLOOKUP(B4,'Stock Purchase History'!B:G,6,FALSE),0)</f>
        <v>0</v>
      </c>
      <c r="U4" s="53">
        <f>IFERROR(J4 * VLOOKUP(B4,'Stock Purchase History'!B:G,5,FALSE),0)</f>
        <v>0</v>
      </c>
      <c r="V4" s="57">
        <f>IFERROR((((J4 * VLOOKUP(B4,'Stock Purchase History'!B:G,5,FALSE)) - (VLOOKUP(B4,'Stock Purchase History'!B:G,5,FALSE) * VLOOKUP(B4,'Stock Purchase History'!B:G,6,FALSE)))),0)</f>
        <v>0</v>
      </c>
      <c r="W4" s="55">
        <f>IFERROR((((J4 * VLOOKUP(B4,'Stock Purchase History'!B:G,5,FALSE)) - (VLOOKUP(B4,'Stock Purchase History'!B:G,5,FALSE) * VLOOKUP(B4,'Stock Purchase History'!B:G,6,FALSE))) / (VLOOKUP(B4,'Stock Purchase History'!B:G,5,FALSE)*VLOOKUP(B4,'Stock Purchase History'!B:G,6,FALSE))),0)</f>
        <v>0</v>
      </c>
    </row>
    <row r="5" spans="1:23">
      <c r="A5" s="47" t="e" vm="5">
        <v>#VALUE!</v>
      </c>
      <c r="B5" s="47" t="str" cm="1">
        <f t="array" ref="B5">_FV(A5,"Ticker symbol",TRUE)</f>
        <v>USB</v>
      </c>
      <c r="C5" s="74"/>
      <c r="D5" s="47" t="s">
        <v>23</v>
      </c>
      <c r="E5" s="47" t="str" cm="1">
        <f t="array" ref="E5">_FV(Table1[[#This Row],[Company]],"Industry")</f>
        <v>Banking Services</v>
      </c>
      <c r="F5" s="48" cm="1">
        <f t="array" ref="F5">_FV(Table1[[#This Row],[Company]],"Previous close",TRUE)</f>
        <v>36.83</v>
      </c>
      <c r="G5" s="48" cm="1">
        <f t="array" ref="G5">_FV(Table1[[#This Row],[Company]],"Open")</f>
        <v>36.33</v>
      </c>
      <c r="H5" s="48" cm="1">
        <f t="array" ref="H5">_FV(Table1[[#This Row],[Company]],"High")</f>
        <v>36.36</v>
      </c>
      <c r="I5" s="48" cm="1">
        <f t="array" ref="I5">_FV(Table1[[#This Row],[Company]],"Low")</f>
        <v>35.465000000000003</v>
      </c>
      <c r="J5" s="48" cm="1">
        <f t="array" ref="J5">_FV(Table1[[#This Row],[Company]],"Price")</f>
        <v>35.58</v>
      </c>
      <c r="K5" s="48" cm="1">
        <f t="array" ref="K5">_FV(Table1[[#This Row],[Company]],"Change")</f>
        <v>-1.25</v>
      </c>
      <c r="L5" s="49" cm="1">
        <f t="array" ref="L5">_FV(Table1[[#This Row],[Company]],"Change (%)",TRUE)</f>
        <v>-3.3939999999999998E-2</v>
      </c>
      <c r="M5" s="50" cm="1">
        <f t="array" ref="M5">_FV(Table1[[#This Row],[Company]],"52 week high",TRUE)</f>
        <v>61.11</v>
      </c>
      <c r="N5" s="50" cm="1">
        <f t="array" ref="N5">_FV(Table1[[#This Row],[Company]],"52 week low",TRUE)</f>
        <v>28.36</v>
      </c>
      <c r="O5" s="76">
        <f>IFERROR(_FV(A5,"P/E",TRUE),"")</f>
        <v>9.5122</v>
      </c>
      <c r="P5" s="50">
        <f>N5 + ((M5-N5)/2)</f>
        <v>44.734999999999999</v>
      </c>
      <c r="Q5" s="81">
        <f>(Table1[[#This Row],[Close]]-Table1[[#This Row],[Alert Price]])/Table1[[#This Row],[Alert Price]]</f>
        <v>-0.20464960321895612</v>
      </c>
      <c r="R5" s="51" cm="1">
        <f t="array" ref="R5">_FV(Table1[[#This Row],[Company]],"Beta")</f>
        <v>1.1698999999999999</v>
      </c>
      <c r="S5" s="52" t="str" cm="1">
        <f t="array" ref="S5">IF(_FV(Table1[[#This Row],[Company]],"Market cap",TRUE) &lt; 2000000000, "Small Cap", IF(_FV(Table1[[#This Row],[Company]],"Market cap",TRUE) &lt; 10000000000,"Medium Cap","Large Cap"))</f>
        <v>Large Cap</v>
      </c>
      <c r="T5" s="53">
        <f>IFERROR(VLOOKUP(B5,'Stock Purchase History'!B:G,5,FALSE) * VLOOKUP(B5,'Stock Purchase History'!B:G,6,FALSE),0)</f>
        <v>0</v>
      </c>
      <c r="U5" s="53">
        <f>IFERROR(J5 * VLOOKUP(B5,'Stock Purchase History'!B:G,5,FALSE),0)</f>
        <v>0</v>
      </c>
      <c r="V5" s="54">
        <f>IFERROR((((J5 * VLOOKUP(B5,'Stock Purchase History'!B:G,5,FALSE)) - (VLOOKUP(B5,'Stock Purchase History'!B:G,5,FALSE) * VLOOKUP(B5,'Stock Purchase History'!B:G,6,FALSE)))),0)</f>
        <v>0</v>
      </c>
      <c r="W5" s="55">
        <f>IFERROR((((J5 * VLOOKUP(B5,'Stock Purchase History'!B:G,5,FALSE)) - (VLOOKUP(B5,'Stock Purchase History'!B:G,5,FALSE) * VLOOKUP(B5,'Stock Purchase History'!B:G,6,FALSE))) / (VLOOKUP(B5,'Stock Purchase History'!B:G,5,FALSE)*VLOOKUP(B5,'Stock Purchase History'!B:G,6,FALSE))),0)</f>
        <v>0</v>
      </c>
    </row>
    <row r="6" spans="1:23">
      <c r="A6" s="47" t="e" vm="6">
        <v>#VALUE!</v>
      </c>
      <c r="B6" s="47" t="str" cm="1">
        <f t="array" ref="B6">_FV(A6,"Ticker symbol",TRUE)</f>
        <v>PSX</v>
      </c>
      <c r="C6" s="74"/>
      <c r="D6" s="47" t="s">
        <v>26</v>
      </c>
      <c r="E6" s="47" t="str" cm="1">
        <f t="array" ref="E6">_FV(Table1[[#This Row],[Company]],"Industry")</f>
        <v>Oil &amp; Gas</v>
      </c>
      <c r="F6" s="48" cm="1">
        <f t="array" ref="F6">_FV(Table1[[#This Row],[Company]],"Previous close",TRUE)</f>
        <v>68.09</v>
      </c>
      <c r="G6" s="48" cm="1">
        <f t="array" ref="G6">_FV(Table1[[#This Row],[Company]],"Open")</f>
        <v>67.19</v>
      </c>
      <c r="H6" s="48" cm="1">
        <f t="array" ref="H6">_FV(Table1[[#This Row],[Company]],"High")</f>
        <v>67.25</v>
      </c>
      <c r="I6" s="48" cm="1">
        <f t="array" ref="I6">_FV(Table1[[#This Row],[Company]],"Low")</f>
        <v>64.48</v>
      </c>
      <c r="J6" s="48" cm="1">
        <f t="array" ref="J6">_FV(Table1[[#This Row],[Company]],"Price")</f>
        <v>64.61</v>
      </c>
      <c r="K6" s="48" cm="1">
        <f t="array" ref="K6">_FV(Table1[[#This Row],[Company]],"Change")</f>
        <v>-3.48</v>
      </c>
      <c r="L6" s="49" cm="1">
        <f t="array" ref="L6">_FV(Table1[[#This Row],[Company]],"Change (%)",TRUE)</f>
        <v>-5.1109000000000002E-2</v>
      </c>
      <c r="M6" s="50" cm="1">
        <f t="array" ref="M6">_FV(Table1[[#This Row],[Company]],"52 week high",TRUE)</f>
        <v>119.92</v>
      </c>
      <c r="N6" s="50" cm="1">
        <f t="array" ref="N6">_FV(Table1[[#This Row],[Company]],"52 week low",TRUE)</f>
        <v>40.04</v>
      </c>
      <c r="O6" s="76">
        <f>IFERROR(_FV(A6,"P/E",TRUE),"")</f>
        <v>86.728899999999996</v>
      </c>
      <c r="P6" s="50">
        <f>N6 + ((M6-N6)/2)</f>
        <v>79.97999999999999</v>
      </c>
      <c r="Q6" s="81">
        <f>(Table1[[#This Row],[Close]]-Table1[[#This Row],[Alert Price]])/Table1[[#This Row],[Alert Price]]</f>
        <v>-0.19217304326081511</v>
      </c>
      <c r="R6" s="51" cm="1">
        <f t="array" ref="R6">_FV(Table1[[#This Row],[Company]],"Beta")</f>
        <v>1.6022000000000001</v>
      </c>
      <c r="S6" s="52" t="str" cm="1">
        <f t="array" ref="S6">IF(_FV(Table1[[#This Row],[Company]],"Market cap",TRUE) &lt; 2000000000, "Small Cap", IF(_FV(Table1[[#This Row],[Company]],"Market cap",TRUE) &lt; 10000000000,"Medium Cap","Large Cap"))</f>
        <v>Large Cap</v>
      </c>
      <c r="T6" s="53">
        <f>IFERROR(VLOOKUP(B6,'Stock Purchase History'!B:G,5,FALSE) * VLOOKUP(B6,'Stock Purchase History'!B:G,6,FALSE),0)</f>
        <v>0</v>
      </c>
      <c r="U6" s="53">
        <f>IFERROR(J6 * VLOOKUP(B6,'Stock Purchase History'!B:G,5,FALSE),0)</f>
        <v>0</v>
      </c>
      <c r="V6" s="54">
        <f>IFERROR((((J6 * VLOOKUP(B6,'Stock Purchase History'!B:G,5,FALSE)) - (VLOOKUP(B6,'Stock Purchase History'!B:G,5,FALSE) * VLOOKUP(B6,'Stock Purchase History'!B:G,6,FALSE)))),0)</f>
        <v>0</v>
      </c>
      <c r="W6" s="55">
        <f>IFERROR((((J6 * VLOOKUP(B6,'Stock Purchase History'!B:G,5,FALSE)) - (VLOOKUP(B6,'Stock Purchase History'!B:G,5,FALSE) * VLOOKUP(B6,'Stock Purchase History'!B:G,6,FALSE))) / (VLOOKUP(B6,'Stock Purchase History'!B:G,5,FALSE)*VLOOKUP(B6,'Stock Purchase History'!B:G,6,FALSE))),0)</f>
        <v>0</v>
      </c>
    </row>
    <row r="7" spans="1:23">
      <c r="A7" s="47" t="e" vm="7">
        <v>#VALUE!</v>
      </c>
      <c r="B7" s="47" t="str">
        <f t="array" ref="B7">_FV(A7,"Ticker symbol",TRUE)</f>
        <v>NXGN</v>
      </c>
      <c r="C7" s="74"/>
      <c r="D7" s="47" t="s">
        <v>27</v>
      </c>
      <c r="E7" s="56" t="str">
        <f t="array" ref="E7">_FV(Table1[[#This Row],[Company]],"Industry")</f>
        <v>Software &amp; IT Services</v>
      </c>
      <c r="F7" s="48">
        <f t="array" ref="F7">_FV(Table1[[#This Row],[Company]],"Previous close",TRUE)</f>
        <v>11.095000000000001</v>
      </c>
      <c r="G7" s="48">
        <f t="array" ref="G7">_FV(Table1[[#This Row],[Company]],"Open")</f>
        <v>10.95</v>
      </c>
      <c r="H7" s="48">
        <f t="array" ref="H7">_FV(Table1[[#This Row],[Company]],"High")</f>
        <v>10.99</v>
      </c>
      <c r="I7" s="48">
        <f t="array" ref="I7">_FV(Table1[[#This Row],[Company]],"Low")</f>
        <v>10.54</v>
      </c>
      <c r="J7" s="48">
        <f t="array" ref="J7">_FV(Table1[[#This Row],[Company]],"Price")</f>
        <v>10.7</v>
      </c>
      <c r="K7" s="48">
        <f t="array" ref="K7">_FV(Table1[[#This Row],[Company]],"Change")</f>
        <v>-0.39500000000000002</v>
      </c>
      <c r="L7" s="49">
        <f t="array" ref="L7">_FV(Table1[[#This Row],[Company]],"Change (%)",TRUE)</f>
        <v>-3.5602000000000002E-2</v>
      </c>
      <c r="M7" s="50">
        <f t="array" ref="M7">_FV(Table1[[#This Row],[Company]],"52 week high",TRUE)</f>
        <v>20.6783</v>
      </c>
      <c r="N7" s="50">
        <f t="array" ref="N7">_FV(Table1[[#This Row],[Company]],"52 week low",TRUE)</f>
        <v>5.0999999999999996</v>
      </c>
      <c r="O7" s="76">
        <f>IFERROR(_FV(A7,"P/E",TRUE),"")</f>
        <v>96.696899999999999</v>
      </c>
      <c r="P7" s="50">
        <f>N7 + ((M7-N7)/2)</f>
        <v>12.889150000000001</v>
      </c>
      <c r="Q7" s="81">
        <f>(Table1[[#This Row],[Close]]-Table1[[#This Row],[Alert Price]])/Table1[[#This Row],[Alert Price]]</f>
        <v>-0.16984440401422912</v>
      </c>
      <c r="R7" s="51">
        <f t="array" ref="R7">_FV(Table1[[#This Row],[Company]],"Beta")</f>
        <v>1.0134000000000001</v>
      </c>
      <c r="S7" s="52" t="str">
        <f t="array" ref="S7">IF(_FV(Table1[[#This Row],[Company]],"Market cap",TRUE) &lt; 2000000000, "Small Cap", IF(_FV(Table1[[#This Row],[Company]],"Market cap",TRUE) &lt; 10000000000,"Medium Cap","Large Cap"))</f>
        <v>Small Cap</v>
      </c>
      <c r="T7" s="53">
        <f>IFERROR(VLOOKUP(B7,'Stock Purchase History'!B:G,5,FALSE) * VLOOKUP(B7,'Stock Purchase History'!B:G,6,FALSE),0)</f>
        <v>0</v>
      </c>
      <c r="U7" s="53">
        <f>IFERROR(J7 * VLOOKUP(B7,'Stock Purchase History'!B:G,5,FALSE),0)</f>
        <v>0</v>
      </c>
      <c r="V7" s="57">
        <f>IFERROR((((J7 * VLOOKUP(B7,'Stock Purchase History'!B:G,5,FALSE)) - (VLOOKUP(B7,'Stock Purchase History'!B:G,5,FALSE) * VLOOKUP(B7,'Stock Purchase History'!B:G,6,FALSE)))),0)</f>
        <v>0</v>
      </c>
      <c r="W7" s="55">
        <f>IFERROR((((J7 * VLOOKUP(B7,'Stock Purchase History'!B:G,5,FALSE)) - (VLOOKUP(B7,'Stock Purchase History'!B:G,5,FALSE) * VLOOKUP(B7,'Stock Purchase History'!B:G,6,FALSE))) / (VLOOKUP(B7,'Stock Purchase History'!B:G,5,FALSE)*VLOOKUP(B7,'Stock Purchase History'!B:G,6,FALSE))),0)</f>
        <v>0</v>
      </c>
    </row>
    <row r="8" spans="1:23">
      <c r="A8" s="47" t="e" vm="8">
        <v>#VALUE!</v>
      </c>
      <c r="B8" s="47" t="str">
        <f t="array" ref="B8">_FV(A8,"Ticker symbol",TRUE)</f>
        <v>MSGS</v>
      </c>
      <c r="C8" s="74">
        <v>2</v>
      </c>
      <c r="D8" s="47" t="s">
        <v>28</v>
      </c>
      <c r="E8" s="56" t="str">
        <f t="array" ref="E8">_FV(Table1[[#This Row],[Company]],"Industry")</f>
        <v>Media &amp; Publishing</v>
      </c>
      <c r="F8" s="48">
        <f t="array" ref="F8">_FV(Table1[[#This Row],[Company]],"Previous close",TRUE)</f>
        <v>152.22999999999999</v>
      </c>
      <c r="G8" s="48">
        <f t="array" ref="G8">_FV(Table1[[#This Row],[Company]],"Open")</f>
        <v>151.69999999999999</v>
      </c>
      <c r="H8" s="48">
        <f t="array" ref="H8">_FV(Table1[[#This Row],[Company]],"High")</f>
        <v>151.69999999999999</v>
      </c>
      <c r="I8" s="48">
        <f t="array" ref="I8">_FV(Table1[[#This Row],[Company]],"Low")</f>
        <v>148.10499999999999</v>
      </c>
      <c r="J8" s="48">
        <f t="array" ref="J8">_FV(Table1[[#This Row],[Company]],"Price")</f>
        <v>149.01</v>
      </c>
      <c r="K8" s="48">
        <f t="array" ref="K8">_FV(Table1[[#This Row],[Company]],"Change")</f>
        <v>-3.22</v>
      </c>
      <c r="L8" s="49">
        <f t="array" ref="L8">_FV(Table1[[#This Row],[Company]],"Change (%)",TRUE)</f>
        <v>-2.1152000000000001E-2</v>
      </c>
      <c r="M8" s="50">
        <f t="array" ref="M8">_FV(Table1[[#This Row],[Company]],"52 week high",TRUE)</f>
        <v>225.6155</v>
      </c>
      <c r="N8" s="50">
        <f t="array" ref="N8">_FV(Table1[[#This Row],[Company]],"52 week low",TRUE)</f>
        <v>130.1181</v>
      </c>
      <c r="O8" s="76">
        <f>IFERROR(_FV(A8,"P/E",TRUE),"")</f>
        <v>0</v>
      </c>
      <c r="P8" s="50">
        <f>N8 + ((M8-N8)/2)</f>
        <v>177.86680000000001</v>
      </c>
      <c r="Q8" s="81">
        <f>(Table1[[#This Row],[Close]]-Table1[[#This Row],[Alert Price]])/Table1[[#This Row],[Alert Price]]</f>
        <v>-0.16223825919170987</v>
      </c>
      <c r="R8" s="51">
        <f t="array" ref="R8">_FV(Table1[[#This Row],[Company]],"Beta")</f>
        <v>0.95379999999999998</v>
      </c>
      <c r="S8" s="52" t="str">
        <f t="array" ref="S8">IF(_FV(Table1[[#This Row],[Company]],"Market cap",TRUE) &lt; 2000000000, "Small Cap", IF(_FV(Table1[[#This Row],[Company]],"Market cap",TRUE) &lt; 10000000000,"Medium Cap","Large Cap"))</f>
        <v>Medium Cap</v>
      </c>
      <c r="T8" s="53">
        <f>IFERROR(VLOOKUP(B8,'Stock Purchase History'!B:G,5,FALSE) * VLOOKUP(B8,'Stock Purchase History'!B:G,6,FALSE),0)</f>
        <v>0</v>
      </c>
      <c r="U8" s="53">
        <f>IFERROR(J8 * VLOOKUP(B8,'Stock Purchase History'!B:G,5,FALSE),0)</f>
        <v>0</v>
      </c>
      <c r="V8" s="57">
        <f>IFERROR((((J8 * VLOOKUP(B8,'Stock Purchase History'!B:G,5,FALSE)) - (VLOOKUP(B8,'Stock Purchase History'!B:G,5,FALSE) * VLOOKUP(B8,'Stock Purchase History'!B:G,6,FALSE)))),0)</f>
        <v>0</v>
      </c>
      <c r="W8" s="55">
        <f>IFERROR((((J8 * VLOOKUP(B8,'Stock Purchase History'!B:G,5,FALSE)) - (VLOOKUP(B8,'Stock Purchase History'!B:G,5,FALSE) * VLOOKUP(B8,'Stock Purchase History'!B:G,6,FALSE))) / (VLOOKUP(B8,'Stock Purchase History'!B:G,5,FALSE)*VLOOKUP(B8,'Stock Purchase History'!B:G,6,FALSE))),0)</f>
        <v>0</v>
      </c>
    </row>
    <row r="9" spans="1:23">
      <c r="A9" s="47" t="e" vm="9">
        <v>#VALUE!</v>
      </c>
      <c r="B9" s="47" t="str" cm="1">
        <f t="array" ref="B9">_FV(A9,"Ticker symbol",TRUE)</f>
        <v>JPM</v>
      </c>
      <c r="C9" s="74"/>
      <c r="D9" s="47" t="s">
        <v>23</v>
      </c>
      <c r="E9" s="47" t="str" cm="1">
        <f t="array" ref="E9">_FV(Table1[[#This Row],[Company]],"Industry")</f>
        <v>Banking Services</v>
      </c>
      <c r="F9" s="48" cm="1">
        <f t="array" ref="F9">_FV(Table1[[#This Row],[Company]],"Previous close",TRUE)</f>
        <v>95</v>
      </c>
      <c r="G9" s="48" cm="1">
        <f t="array" ref="G9">_FV(Table1[[#This Row],[Company]],"Open")</f>
        <v>93.82</v>
      </c>
      <c r="H9" s="48" cm="1">
        <f t="array" ref="H9">_FV(Table1[[#This Row],[Company]],"High")</f>
        <v>94.1</v>
      </c>
      <c r="I9" s="48" cm="1">
        <f t="array" ref="I9">_FV(Table1[[#This Row],[Company]],"Low")</f>
        <v>92</v>
      </c>
      <c r="J9" s="48" cm="1">
        <f t="array" ref="J9">_FV(Table1[[#This Row],[Company]],"Price")</f>
        <v>92.32</v>
      </c>
      <c r="K9" s="48" cm="1">
        <f t="array" ref="K9">_FV(Table1[[#This Row],[Company]],"Change")</f>
        <v>-2.68</v>
      </c>
      <c r="L9" s="49" cm="1">
        <f t="array" ref="L9">_FV(Table1[[#This Row],[Company]],"Change (%)",TRUE)</f>
        <v>-2.8211E-2</v>
      </c>
      <c r="M9" s="50" cm="1">
        <f t="array" ref="M9">_FV(Table1[[#This Row],[Company]],"52 week high",TRUE)</f>
        <v>141.1</v>
      </c>
      <c r="N9" s="50" cm="1">
        <f t="array" ref="N9">_FV(Table1[[#This Row],[Company]],"52 week low",TRUE)</f>
        <v>76.91</v>
      </c>
      <c r="O9" s="76">
        <f>IFERROR(_FV(A9,"P/E",TRUE),"")</f>
        <v>10.729900000000001</v>
      </c>
      <c r="P9" s="50">
        <f>N9 + ((M9-N9)/2)</f>
        <v>109.005</v>
      </c>
      <c r="Q9" s="81">
        <f>(Table1[[#This Row],[Close]]-Table1[[#This Row],[Alert Price]])/Table1[[#This Row],[Alert Price]]</f>
        <v>-0.15306637310215129</v>
      </c>
      <c r="R9" s="51" cm="1">
        <f t="array" ref="R9">_FV(Table1[[#This Row],[Company]],"Beta")</f>
        <v>1.1681999999999999</v>
      </c>
      <c r="S9" s="52" t="str" cm="1">
        <f t="array" ref="S9">IF(_FV(Table1[[#This Row],[Company]],"Market cap",TRUE) &lt; 2000000000, "Small Cap", IF(_FV(Table1[[#This Row],[Company]],"Market cap",TRUE) &lt; 10000000000,"Medium Cap","Large Cap"))</f>
        <v>Large Cap</v>
      </c>
      <c r="T9" s="53">
        <f>IFERROR(VLOOKUP(B9,'Stock Purchase History'!B:G,5,FALSE) * VLOOKUP(B9,'Stock Purchase History'!B:G,6,FALSE),0)</f>
        <v>0</v>
      </c>
      <c r="U9" s="53">
        <f>IFERROR(J9 * VLOOKUP(B9,'Stock Purchase History'!B:G,5,FALSE),0)</f>
        <v>0</v>
      </c>
      <c r="V9" s="54">
        <f>IFERROR((((J9 * VLOOKUP(B9,'Stock Purchase History'!B:G,5,FALSE)) - (VLOOKUP(B9,'Stock Purchase History'!B:G,5,FALSE) * VLOOKUP(B9,'Stock Purchase History'!B:G,6,FALSE)))),0)</f>
        <v>0</v>
      </c>
      <c r="W9" s="55">
        <f>IFERROR((((J9 * VLOOKUP(B9,'Stock Purchase History'!B:G,5,FALSE)) - (VLOOKUP(B9,'Stock Purchase History'!B:G,5,FALSE) * VLOOKUP(B9,'Stock Purchase History'!B:G,6,FALSE))) / (VLOOKUP(B9,'Stock Purchase History'!B:G,5,FALSE)*VLOOKUP(B9,'Stock Purchase History'!B:G,6,FALSE))),0)</f>
        <v>0</v>
      </c>
    </row>
    <row r="10" spans="1:23">
      <c r="A10" s="47" t="e" vm="10">
        <v>#VALUE!</v>
      </c>
      <c r="B10" s="47" t="str" cm="1">
        <f t="array" ref="B10">_FV(A10,"Ticker symbol",TRUE)</f>
        <v>BAC</v>
      </c>
      <c r="C10" s="74"/>
      <c r="D10" s="47" t="s">
        <v>23</v>
      </c>
      <c r="E10" s="47" t="str" cm="1">
        <f t="array" ref="E10">_FV(Table1[[#This Row],[Company]],"Industry")</f>
        <v>Banking Services</v>
      </c>
      <c r="F10" s="48" cm="1">
        <f t="array" ref="F10">_FV(Table1[[#This Row],[Company]],"Previous close",TRUE)</f>
        <v>23.66</v>
      </c>
      <c r="G10" s="48" cm="1">
        <f t="array" ref="G10">_FV(Table1[[#This Row],[Company]],"Open")</f>
        <v>23.38</v>
      </c>
      <c r="H10" s="48" cm="1">
        <f t="array" ref="H10">_FV(Table1[[#This Row],[Company]],"High")</f>
        <v>23.39</v>
      </c>
      <c r="I10" s="48" cm="1">
        <f t="array" ref="I10">_FV(Table1[[#This Row],[Company]],"Low")</f>
        <v>22.9</v>
      </c>
      <c r="J10" s="48" cm="1">
        <f t="array" ref="J10">_FV(Table1[[#This Row],[Company]],"Price")</f>
        <v>23.01</v>
      </c>
      <c r="K10" s="48" cm="1">
        <f t="array" ref="K10">_FV(Table1[[#This Row],[Company]],"Change")</f>
        <v>-0.65</v>
      </c>
      <c r="L10" s="49" cm="1">
        <f t="array" ref="L10">_FV(Table1[[#This Row],[Company]],"Change (%)",TRUE)</f>
        <v>-2.7473000000000001E-2</v>
      </c>
      <c r="M10" s="50" cm="1">
        <f t="array" ref="M10">_FV(Table1[[#This Row],[Company]],"52 week high",TRUE)</f>
        <v>35.72</v>
      </c>
      <c r="N10" s="50" cm="1">
        <f t="array" ref="N10">_FV(Table1[[#This Row],[Company]],"52 week low",TRUE)</f>
        <v>17.95</v>
      </c>
      <c r="O10" s="76">
        <f>IFERROR(_FV(A10,"P/E",TRUE),"")</f>
        <v>9.6533999999999995</v>
      </c>
      <c r="P10" s="50">
        <f>N10 + ((M10-N10)/2)</f>
        <v>26.835000000000001</v>
      </c>
      <c r="Q10" s="81">
        <f>(Table1[[#This Row],[Close]]-Table1[[#This Row],[Alert Price]])/Table1[[#This Row],[Alert Price]]</f>
        <v>-0.1425377305757406</v>
      </c>
      <c r="R10" s="51" cm="1">
        <f t="array" ref="R10">_FV(Table1[[#This Row],[Company]],"Beta")</f>
        <v>1.5846</v>
      </c>
      <c r="S10" s="52" t="str" cm="1">
        <f t="array" ref="S10">IF(_FV(Table1[[#This Row],[Company]],"Market cap",TRUE) &lt; 2000000000, "Small Cap", IF(_FV(Table1[[#This Row],[Company]],"Market cap",TRUE) &lt; 10000000000,"Medium Cap","Large Cap"))</f>
        <v>Large Cap</v>
      </c>
      <c r="T10" s="53">
        <f>IFERROR(VLOOKUP(B10,'Stock Purchase History'!B:G,5,FALSE) * VLOOKUP(B10,'Stock Purchase History'!B:G,6,FALSE),0)</f>
        <v>0</v>
      </c>
      <c r="U10" s="53">
        <f>IFERROR(J10 * VLOOKUP(B10,'Stock Purchase History'!B:G,5,FALSE),0)</f>
        <v>0</v>
      </c>
      <c r="V10" s="54">
        <f>IFERROR((((J10 * VLOOKUP(B10,'Stock Purchase History'!B:G,5,FALSE)) - (VLOOKUP(B10,'Stock Purchase History'!B:G,5,FALSE) * VLOOKUP(B10,'Stock Purchase History'!B:G,6,FALSE)))),0)</f>
        <v>0</v>
      </c>
      <c r="W10" s="55">
        <f>IFERROR((((J10 * VLOOKUP(B10,'Stock Purchase History'!B:G,5,FALSE)) - (VLOOKUP(B10,'Stock Purchase History'!B:G,5,FALSE) * VLOOKUP(B10,'Stock Purchase History'!B:G,6,FALSE))) / (VLOOKUP(B10,'Stock Purchase History'!B:G,5,FALSE)*VLOOKUP(B10,'Stock Purchase History'!B:G,6,FALSE))),0)</f>
        <v>0</v>
      </c>
    </row>
    <row r="11" spans="1:23">
      <c r="A11" s="47" t="e" vm="11">
        <v>#VALUE!</v>
      </c>
      <c r="B11" s="47" t="str" cm="1">
        <f t="array" ref="B11">_FV(A11,"Ticker symbol",TRUE)</f>
        <v>RTX</v>
      </c>
      <c r="C11" s="74"/>
      <c r="D11" s="47" t="s">
        <v>24</v>
      </c>
      <c r="E11" s="47" t="str" cm="1">
        <f t="array" ref="E11">_FV(Table1[[#This Row],[Company]],"Industry")</f>
        <v>Aerospace &amp; Defense</v>
      </c>
      <c r="F11" s="48" cm="1">
        <f t="array" ref="F11">_FV(Table1[[#This Row],[Company]],"Previous close",TRUE)</f>
        <v>63.32</v>
      </c>
      <c r="G11" s="48" cm="1">
        <f t="array" ref="G11">_FV(Table1[[#This Row],[Company]],"Open")</f>
        <v>62.54</v>
      </c>
      <c r="H11" s="48" cm="1">
        <f t="array" ref="H11">_FV(Table1[[#This Row],[Company]],"High")</f>
        <v>62.83</v>
      </c>
      <c r="I11" s="48" cm="1">
        <f t="array" ref="I11">_FV(Table1[[#This Row],[Company]],"Low")</f>
        <v>60.94</v>
      </c>
      <c r="J11" s="48" cm="1">
        <f t="array" ref="J11">_FV(Table1[[#This Row],[Company]],"Price")</f>
        <v>61.01</v>
      </c>
      <c r="K11" s="48" cm="1">
        <f t="array" ref="K11">_FV(Table1[[#This Row],[Company]],"Change")</f>
        <v>-2.31</v>
      </c>
      <c r="L11" s="49" cm="1">
        <f t="array" ref="L11">_FV(Table1[[#This Row],[Company]],"Change (%)",TRUE)</f>
        <v>-3.6481E-2</v>
      </c>
      <c r="M11" s="50" cm="1">
        <f t="array" ref="M11">_FV(Table1[[#This Row],[Company]],"52 week high",TRUE)</f>
        <v>93.447500000000005</v>
      </c>
      <c r="N11" s="50" cm="1">
        <f t="array" ref="N11">_FV(Table1[[#This Row],[Company]],"52 week low",TRUE)</f>
        <v>40.709000000000003</v>
      </c>
      <c r="O11" s="76">
        <f>IFERROR(_FV(A11,"P/E",TRUE),"")</f>
        <v>13.33</v>
      </c>
      <c r="P11" s="50">
        <f>N11 + ((M11-N11)/2)</f>
        <v>67.078249999999997</v>
      </c>
      <c r="Q11" s="81">
        <f>(Table1[[#This Row],[Close]]-Table1[[#This Row],[Alert Price]])/Table1[[#This Row],[Alert Price]]</f>
        <v>-9.0465240223172178E-2</v>
      </c>
      <c r="R11" s="51" cm="1">
        <f t="array" ref="R11">_FV(Table1[[#This Row],[Company]],"Beta")</f>
        <v>1.3971</v>
      </c>
      <c r="S11" s="52" t="str" cm="1">
        <f t="array" ref="S11">IF(_FV(Table1[[#This Row],[Company]],"Market cap",TRUE) &lt; 2000000000, "Small Cap", IF(_FV(Table1[[#This Row],[Company]],"Market cap",TRUE) &lt; 10000000000,"Medium Cap","Large Cap"))</f>
        <v>Large Cap</v>
      </c>
      <c r="T11" s="53">
        <f>IFERROR(VLOOKUP(B11,'Stock Purchase History'!B:G,5,FALSE) * VLOOKUP(B11,'Stock Purchase History'!B:G,6,FALSE),0)</f>
        <v>0</v>
      </c>
      <c r="U11" s="53">
        <f>IFERROR(J11 * VLOOKUP(B11,'Stock Purchase History'!B:G,5,FALSE),0)</f>
        <v>0</v>
      </c>
      <c r="V11" s="54">
        <f>IFERROR((((J11 * VLOOKUP(B11,'Stock Purchase History'!B:G,5,FALSE)) - (VLOOKUP(B11,'Stock Purchase History'!B:G,5,FALSE) * VLOOKUP(B11,'Stock Purchase History'!B:G,6,FALSE)))),0)</f>
        <v>0</v>
      </c>
      <c r="W11" s="55">
        <f>IFERROR((((J11 * VLOOKUP(B11,'Stock Purchase History'!B:G,5,FALSE)) - (VLOOKUP(B11,'Stock Purchase History'!B:G,5,FALSE) * VLOOKUP(B11,'Stock Purchase History'!B:G,6,FALSE))) / (VLOOKUP(B11,'Stock Purchase History'!B:G,5,FALSE)*VLOOKUP(B11,'Stock Purchase History'!B:G,6,FALSE))),0)</f>
        <v>0</v>
      </c>
    </row>
    <row r="12" spans="1:23">
      <c r="A12" s="47" t="e" vm="12">
        <v>#VALUE!</v>
      </c>
      <c r="B12" s="47" t="str" cm="1">
        <f t="array" ref="B12">_FV(A12,"Ticker symbol",TRUE)</f>
        <v>HBI</v>
      </c>
      <c r="C12" s="74"/>
      <c r="D12" s="47" t="s">
        <v>25</v>
      </c>
      <c r="E12" s="47" t="str" cm="1">
        <f t="array" ref="E12">_FV(Table1[[#This Row],[Company]],"Industry")</f>
        <v>Textiles &amp; Apparel</v>
      </c>
      <c r="F12" s="48" cm="1">
        <f t="array" ref="F12">_FV(Table1[[#This Row],[Company]],"Previous close",TRUE)</f>
        <v>11.38</v>
      </c>
      <c r="G12" s="48" cm="1">
        <f t="array" ref="G12">_FV(Table1[[#This Row],[Company]],"Open")</f>
        <v>11.23</v>
      </c>
      <c r="H12" s="48" cm="1">
        <f t="array" ref="H12">_FV(Table1[[#This Row],[Company]],"High")</f>
        <v>11.365</v>
      </c>
      <c r="I12" s="48" cm="1">
        <f t="array" ref="I12">_FV(Table1[[#This Row],[Company]],"Low")</f>
        <v>11.1</v>
      </c>
      <c r="J12" s="48" cm="1">
        <f t="array" ref="J12">_FV(Table1[[#This Row],[Company]],"Price")</f>
        <v>11.15</v>
      </c>
      <c r="K12" s="48" cm="1">
        <f t="array" ref="K12">_FV(Table1[[#This Row],[Company]],"Change")</f>
        <v>-0.23</v>
      </c>
      <c r="L12" s="49" cm="1">
        <f t="array" ref="L12">_FV(Table1[[#This Row],[Company]],"Change (%)",TRUE)</f>
        <v>-2.0211E-2</v>
      </c>
      <c r="M12" s="50" cm="1">
        <f t="array" ref="M12">_FV(Table1[[#This Row],[Company]],"52 week high",TRUE)</f>
        <v>17.5</v>
      </c>
      <c r="N12" s="50" cm="1">
        <f t="array" ref="N12">_FV(Table1[[#This Row],[Company]],"52 week low",TRUE)</f>
        <v>6.96</v>
      </c>
      <c r="O12" s="76">
        <f>IFERROR(_FV(A12,"P/E",TRUE),"")</f>
        <v>8.1066000000000003</v>
      </c>
      <c r="P12" s="50">
        <f>N12 + ((M12-N12)/2)</f>
        <v>12.23</v>
      </c>
      <c r="Q12" s="81">
        <f>(Table1[[#This Row],[Close]]-Table1[[#This Row],[Alert Price]])/Table1[[#This Row],[Alert Price]]</f>
        <v>-8.8307440719542107E-2</v>
      </c>
      <c r="R12" s="51" cm="1">
        <f t="array" ref="R12">_FV(Table1[[#This Row],[Company]],"Beta")</f>
        <v>1.5592999999999999</v>
      </c>
      <c r="S12" s="52" t="str" cm="1">
        <f t="array" ref="S12">IF(_FV(Table1[[#This Row],[Company]],"Market cap",TRUE) &lt; 2000000000, "Small Cap", IF(_FV(Table1[[#This Row],[Company]],"Market cap",TRUE) &lt; 10000000000,"Medium Cap","Large Cap"))</f>
        <v>Medium Cap</v>
      </c>
      <c r="T12" s="53">
        <f>IFERROR(VLOOKUP(B12,'Stock Purchase History'!B:G,5,FALSE) * VLOOKUP(B12,'Stock Purchase History'!B:G,6,FALSE),0)</f>
        <v>0</v>
      </c>
      <c r="U12" s="53">
        <f>IFERROR(J12 * VLOOKUP(B12,'Stock Purchase History'!B:G,5,FALSE),0)</f>
        <v>0</v>
      </c>
      <c r="V12" s="54">
        <f>IFERROR((((J12 * VLOOKUP(B12,'Stock Purchase History'!B:G,5,FALSE)) - (VLOOKUP(B12,'Stock Purchase History'!B:G,5,FALSE) * VLOOKUP(B12,'Stock Purchase History'!B:G,6,FALSE)))),0)</f>
        <v>0</v>
      </c>
      <c r="W12" s="55">
        <f>IFERROR((((J12 * VLOOKUP(B12,'Stock Purchase History'!B:G,5,FALSE)) - (VLOOKUP(B12,'Stock Purchase History'!B:G,5,FALSE) * VLOOKUP(B12,'Stock Purchase History'!B:G,6,FALSE))) / (VLOOKUP(B12,'Stock Purchase History'!B:G,5,FALSE)*VLOOKUP(B12,'Stock Purchase History'!B:G,6,FALSE))),0)</f>
        <v>0</v>
      </c>
    </row>
    <row r="13" spans="1:23">
      <c r="A13" s="47" t="e" vm="13">
        <v>#VALUE!</v>
      </c>
      <c r="B13" s="47" t="str" cm="1">
        <f t="array" ref="B13">_FV(A13,"Ticker symbol",TRUE)</f>
        <v>T</v>
      </c>
      <c r="C13" s="74"/>
      <c r="D13" s="47" t="s">
        <v>28</v>
      </c>
      <c r="E13" s="47" t="str" cm="1">
        <f t="array" ref="E13">_FV(Table1[[#This Row],[Company]],"Industry")</f>
        <v>Telecommunications Services</v>
      </c>
      <c r="F13" s="48" cm="1">
        <f t="array" ref="F13">_FV(Table1[[#This Row],[Company]],"Previous close",TRUE)</f>
        <v>30.49</v>
      </c>
      <c r="G13" s="48" cm="1">
        <f t="array" ref="G13">_FV(Table1[[#This Row],[Company]],"Open")</f>
        <v>30.3</v>
      </c>
      <c r="H13" s="48" cm="1">
        <f t="array" ref="H13">_FV(Table1[[#This Row],[Company]],"High")</f>
        <v>30.45</v>
      </c>
      <c r="I13" s="48" cm="1">
        <f t="array" ref="I13">_FV(Table1[[#This Row],[Company]],"Low")</f>
        <v>30.23</v>
      </c>
      <c r="J13" s="48" cm="1">
        <f t="array" ref="J13">_FV(Table1[[#This Row],[Company]],"Price")</f>
        <v>30.32</v>
      </c>
      <c r="K13" s="48" cm="1">
        <f t="array" ref="K13">_FV(Table1[[#This Row],[Company]],"Change")</f>
        <v>-0.17</v>
      </c>
      <c r="L13" s="49" cm="1">
        <f t="array" ref="L13">_FV(Table1[[#This Row],[Company]],"Change (%)",TRUE)</f>
        <v>-5.5760000000000002E-3</v>
      </c>
      <c r="M13" s="50" cm="1">
        <f t="array" ref="M13">_FV(Table1[[#This Row],[Company]],"52 week high",TRUE)</f>
        <v>39.700000000000003</v>
      </c>
      <c r="N13" s="50" cm="1">
        <f t="array" ref="N13">_FV(Table1[[#This Row],[Company]],"52 week low",TRUE)</f>
        <v>26.08</v>
      </c>
      <c r="O13" s="76">
        <f>IFERROR(_FV(A13,"P/E",TRUE),"")</f>
        <v>15.5113</v>
      </c>
      <c r="P13" s="50">
        <f>N13 + ((M13-N13)/2)</f>
        <v>32.89</v>
      </c>
      <c r="Q13" s="81">
        <f>(Table1[[#This Row],[Close]]-Table1[[#This Row],[Alert Price]])/Table1[[#This Row],[Alert Price]]</f>
        <v>-7.8139252052295535E-2</v>
      </c>
      <c r="R13" s="51" cm="1">
        <f t="array" ref="R13">_FV(Table1[[#This Row],[Company]],"Beta")</f>
        <v>0.68089999999999995</v>
      </c>
      <c r="S13" s="52" t="str" cm="1">
        <f t="array" ref="S13">IF(_FV(Table1[[#This Row],[Company]],"Market cap",TRUE) &lt; 2000000000, "Small Cap", IF(_FV(Table1[[#This Row],[Company]],"Market cap",TRUE) &lt; 10000000000,"Medium Cap","Large Cap"))</f>
        <v>Large Cap</v>
      </c>
      <c r="T13" s="53">
        <f>IFERROR(VLOOKUP(B13,'Stock Purchase History'!B:G,5,FALSE) * VLOOKUP(B13,'Stock Purchase History'!B:G,6,FALSE),0)</f>
        <v>0</v>
      </c>
      <c r="U13" s="53">
        <f>IFERROR(J13 * VLOOKUP(B13,'Stock Purchase History'!B:G,5,FALSE),0)</f>
        <v>0</v>
      </c>
      <c r="V13" s="54">
        <f>IFERROR((((J13 * VLOOKUP(B13,'Stock Purchase History'!B:G,5,FALSE)) - (VLOOKUP(B13,'Stock Purchase History'!B:G,5,FALSE) * VLOOKUP(B13,'Stock Purchase History'!B:G,6,FALSE)))),0)</f>
        <v>0</v>
      </c>
      <c r="W13" s="55">
        <f>IFERROR((((J13 * VLOOKUP(B13,'Stock Purchase History'!B:G,5,FALSE)) - (VLOOKUP(B13,'Stock Purchase History'!B:G,5,FALSE) * VLOOKUP(B13,'Stock Purchase History'!B:G,6,FALSE))) / (VLOOKUP(B13,'Stock Purchase History'!B:G,5,FALSE)*VLOOKUP(B13,'Stock Purchase History'!B:G,6,FALSE))),0)</f>
        <v>0</v>
      </c>
    </row>
    <row r="14" spans="1:23">
      <c r="A14" s="47" t="e" vm="14">
        <v>#VALUE!</v>
      </c>
      <c r="B14" s="47" t="str" cm="1">
        <f t="array" ref="B14">_FV(A14,"Ticker symbol",TRUE)</f>
        <v>CME</v>
      </c>
      <c r="C14" s="74"/>
      <c r="D14" s="47" t="s">
        <v>23</v>
      </c>
      <c r="E14" s="47" t="str" cm="1">
        <f t="array" ref="E14">_FV(Table1[[#This Row],[Company]],"Industry")</f>
        <v>Investment Banking &amp; Investment Services</v>
      </c>
      <c r="F14" s="48" cm="1">
        <f t="array" ref="F14">_FV(Table1[[#This Row],[Company]],"Previous close",TRUE)</f>
        <v>165.8</v>
      </c>
      <c r="G14" s="48" cm="1">
        <f t="array" ref="G14">_FV(Table1[[#This Row],[Company]],"Open")</f>
        <v>164.24</v>
      </c>
      <c r="H14" s="48" cm="1">
        <f t="array" ref="H14">_FV(Table1[[#This Row],[Company]],"High")</f>
        <v>166.75</v>
      </c>
      <c r="I14" s="48" cm="1">
        <f t="array" ref="I14">_FV(Table1[[#This Row],[Company]],"Low")</f>
        <v>163.89</v>
      </c>
      <c r="J14" s="48" cm="1">
        <f t="array" ref="J14">_FV(Table1[[#This Row],[Company]],"Price")</f>
        <v>165.61</v>
      </c>
      <c r="K14" s="48" cm="1">
        <f t="array" ref="K14">_FV(Table1[[#This Row],[Company]],"Change")</f>
        <v>-0.19</v>
      </c>
      <c r="L14" s="49" cm="1">
        <f t="array" ref="L14">_FV(Table1[[#This Row],[Company]],"Change (%)",TRUE)</f>
        <v>-1.1459999999999999E-3</v>
      </c>
      <c r="M14" s="50" cm="1">
        <f t="array" ref="M14">_FV(Table1[[#This Row],[Company]],"52 week high",TRUE)</f>
        <v>225.36</v>
      </c>
      <c r="N14" s="50" cm="1">
        <f t="array" ref="N14">_FV(Table1[[#This Row],[Company]],"52 week low",TRUE)</f>
        <v>131.80000000000001</v>
      </c>
      <c r="O14" s="76">
        <f>IFERROR(_FV(A14,"P/E",TRUE),"")</f>
        <v>24.893899999999999</v>
      </c>
      <c r="P14" s="50">
        <f>N14 + ((M14-N14)/2)</f>
        <v>178.58</v>
      </c>
      <c r="Q14" s="81">
        <f>(Table1[[#This Row],[Close]]-Table1[[#This Row],[Alert Price]])/Table1[[#This Row],[Alert Price]]</f>
        <v>-7.2628513831336089E-2</v>
      </c>
      <c r="R14" s="51" cm="1">
        <f t="array" ref="R14">_FV(Table1[[#This Row],[Company]],"Beta")</f>
        <v>0.29949999999999999</v>
      </c>
      <c r="S14" s="52" t="str" cm="1">
        <f t="array" ref="S14">IF(_FV(Table1[[#This Row],[Company]],"Market cap",TRUE) &lt; 2000000000, "Small Cap", IF(_FV(Table1[[#This Row],[Company]],"Market cap",TRUE) &lt; 10000000000,"Medium Cap","Large Cap"))</f>
        <v>Large Cap</v>
      </c>
      <c r="T14" s="53">
        <f>IFERROR(VLOOKUP(B14,'Stock Purchase History'!B:G,5,FALSE) * VLOOKUP(B14,'Stock Purchase History'!B:G,6,FALSE),0)</f>
        <v>0</v>
      </c>
      <c r="U14" s="53">
        <f>IFERROR(J14 * VLOOKUP(B14,'Stock Purchase History'!B:G,5,FALSE),0)</f>
        <v>0</v>
      </c>
      <c r="V14" s="54">
        <f>IFERROR((((J14 * VLOOKUP(B14,'Stock Purchase History'!B:G,5,FALSE)) - (VLOOKUP(B14,'Stock Purchase History'!B:G,5,FALSE) * VLOOKUP(B14,'Stock Purchase History'!B:G,6,FALSE)))),0)</f>
        <v>0</v>
      </c>
      <c r="W14" s="55">
        <f>IFERROR((((J14 * VLOOKUP(B14,'Stock Purchase History'!B:G,5,FALSE)) - (VLOOKUP(B14,'Stock Purchase History'!B:G,5,FALSE) * VLOOKUP(B14,'Stock Purchase History'!B:G,6,FALSE))) / (VLOOKUP(B14,'Stock Purchase History'!B:G,5,FALSE)*VLOOKUP(B14,'Stock Purchase History'!B:G,6,FALSE))),0)</f>
        <v>0</v>
      </c>
    </row>
    <row r="15" spans="1:23">
      <c r="A15" s="47" t="e" vm="15">
        <v>#VALUE!</v>
      </c>
      <c r="B15" s="47" t="str" cm="1">
        <f t="array" ref="B15">_FV(A15,"Ticker symbol",TRUE)</f>
        <v>KO</v>
      </c>
      <c r="C15" s="74"/>
      <c r="D15" s="47" t="s">
        <v>29</v>
      </c>
      <c r="E15" s="47" t="str" cm="1">
        <f t="array" ref="E15">_FV(Table1[[#This Row],[Company]],"Industry")</f>
        <v>Beverages</v>
      </c>
      <c r="F15" s="48" cm="1">
        <f t="array" ref="F15">_FV(Table1[[#This Row],[Company]],"Previous close",TRUE)</f>
        <v>45.23</v>
      </c>
      <c r="G15" s="48" cm="1">
        <f t="array" ref="G15">_FV(Table1[[#This Row],[Company]],"Open")</f>
        <v>45</v>
      </c>
      <c r="H15" s="48" cm="1">
        <f t="array" ref="H15">_FV(Table1[[#This Row],[Company]],"High")</f>
        <v>45.494999999999997</v>
      </c>
      <c r="I15" s="48" cm="1">
        <f t="array" ref="I15">_FV(Table1[[#This Row],[Company]],"Low")</f>
        <v>44.8</v>
      </c>
      <c r="J15" s="48" cm="1">
        <f t="array" ref="J15">_FV(Table1[[#This Row],[Company]],"Price")</f>
        <v>45.21</v>
      </c>
      <c r="K15" s="48" cm="1">
        <f t="array" ref="K15">_FV(Table1[[#This Row],[Company]],"Change")</f>
        <v>-0.02</v>
      </c>
      <c r="L15" s="49" cm="1">
        <f t="array" ref="L15">_FV(Table1[[#This Row],[Company]],"Change (%)",TRUE)</f>
        <v>-4.4220000000000001E-4</v>
      </c>
      <c r="M15" s="50" cm="1">
        <f t="array" ref="M15">_FV(Table1[[#This Row],[Company]],"52 week high",TRUE)</f>
        <v>60.13</v>
      </c>
      <c r="N15" s="50" cm="1">
        <f t="array" ref="N15">_FV(Table1[[#This Row],[Company]],"52 week low",TRUE)</f>
        <v>36.270000000000003</v>
      </c>
      <c r="O15" s="76">
        <f>IFERROR(_FV(A15,"P/E",TRUE),"")</f>
        <v>19.498699999999999</v>
      </c>
      <c r="P15" s="50">
        <f>N15 + ((M15-N15)/2)</f>
        <v>48.2</v>
      </c>
      <c r="Q15" s="81">
        <f>(Table1[[#This Row],[Close]]-Table1[[#This Row],[Alert Price]])/Table1[[#This Row],[Alert Price]]</f>
        <v>-6.2033195020746924E-2</v>
      </c>
      <c r="R15" s="51" cm="1">
        <f t="array" ref="R15">_FV(Table1[[#This Row],[Company]],"Beta")</f>
        <v>0.53969999999999996</v>
      </c>
      <c r="S15" s="52" t="str" cm="1">
        <f t="array" ref="S15">IF(_FV(Table1[[#This Row],[Company]],"Market cap",TRUE) &lt; 2000000000, "Small Cap", IF(_FV(Table1[[#This Row],[Company]],"Market cap",TRUE) &lt; 10000000000,"Medium Cap","Large Cap"))</f>
        <v>Large Cap</v>
      </c>
      <c r="T15" s="53">
        <f>IFERROR(VLOOKUP(B15,'Stock Purchase History'!B:G,5,FALSE) * VLOOKUP(B15,'Stock Purchase History'!B:G,6,FALSE),0)</f>
        <v>0</v>
      </c>
      <c r="U15" s="53">
        <f>IFERROR(J15 * VLOOKUP(B15,'Stock Purchase History'!B:G,5,FALSE),0)</f>
        <v>0</v>
      </c>
      <c r="V15" s="54">
        <f>IFERROR((((J15 * VLOOKUP(B15,'Stock Purchase History'!B:G,5,FALSE)) - (VLOOKUP(B15,'Stock Purchase History'!B:G,5,FALSE) * VLOOKUP(B15,'Stock Purchase History'!B:G,6,FALSE)))),0)</f>
        <v>0</v>
      </c>
      <c r="W15" s="55">
        <f>IFERROR((((J15 * VLOOKUP(B15,'Stock Purchase History'!B:G,5,FALSE)) - (VLOOKUP(B15,'Stock Purchase History'!B:G,5,FALSE) * VLOOKUP(B15,'Stock Purchase History'!B:G,6,FALSE))) / (VLOOKUP(B15,'Stock Purchase History'!B:G,5,FALSE)*VLOOKUP(B15,'Stock Purchase History'!B:G,6,FALSE))),0)</f>
        <v>0</v>
      </c>
    </row>
    <row r="16" spans="1:23">
      <c r="A16" s="47" t="e" vm="16">
        <v>#VALUE!</v>
      </c>
      <c r="B16" s="47" t="str">
        <f t="array" ref="B16">_FV(A16,"Ticker symbol",TRUE)</f>
        <v>O</v>
      </c>
      <c r="C16" s="74"/>
      <c r="D16" s="47" t="s">
        <v>30</v>
      </c>
      <c r="E16" s="56" t="str">
        <f t="array" ref="E16">_FV(Table1[[#This Row],[Company]],"Industry")</f>
        <v>Residential &amp; Commercial REIT</v>
      </c>
      <c r="F16" s="48">
        <f t="array" ref="F16">_FV(Table1[[#This Row],[Company]],"Previous close",TRUE)</f>
        <v>60.26</v>
      </c>
      <c r="G16" s="48">
        <f t="array" ref="G16">_FV(Table1[[#This Row],[Company]],"Open")</f>
        <v>59.33</v>
      </c>
      <c r="H16" s="48">
        <f t="array" ref="H16">_FV(Table1[[#This Row],[Company]],"High")</f>
        <v>59.68</v>
      </c>
      <c r="I16" s="48">
        <f t="array" ref="I16">_FV(Table1[[#This Row],[Company]],"Low")</f>
        <v>58.52</v>
      </c>
      <c r="J16" s="48">
        <f t="array" ref="J16">_FV(Table1[[#This Row],[Company]],"Price")</f>
        <v>58.57</v>
      </c>
      <c r="K16" s="48">
        <f t="array" ref="K16">_FV(Table1[[#This Row],[Company]],"Change")</f>
        <v>-1.69</v>
      </c>
      <c r="L16" s="49">
        <f t="array" ref="L16">_FV(Table1[[#This Row],[Company]],"Change (%)",TRUE)</f>
        <v>-2.8045E-2</v>
      </c>
      <c r="M16" s="50">
        <f t="array" ref="M16">_FV(Table1[[#This Row],[Company]],"52 week high",TRUE)</f>
        <v>84.92</v>
      </c>
      <c r="N16" s="50">
        <f t="array" ref="N16">_FV(Table1[[#This Row],[Company]],"52 week low",TRUE)</f>
        <v>38</v>
      </c>
      <c r="O16" s="76">
        <f>IFERROR(_FV(A16,"P/E",TRUE),"")</f>
        <v>41.559800000000003</v>
      </c>
      <c r="P16" s="50">
        <f>N16 + ((M16-N16)/2)</f>
        <v>61.46</v>
      </c>
      <c r="Q16" s="81">
        <f>(Table1[[#This Row],[Close]]-Table1[[#This Row],[Alert Price]])/Table1[[#This Row],[Alert Price]]</f>
        <v>-4.702245362837619E-2</v>
      </c>
      <c r="R16" s="51">
        <f t="array" ref="R16">_FV(Table1[[#This Row],[Company]],"Beta")</f>
        <v>0.65139999999999998</v>
      </c>
      <c r="S16" s="52" t="str">
        <f t="array" ref="S16">IF(_FV(Table1[[#This Row],[Company]],"Market cap",TRUE) &lt; 2000000000, "Small Cap", IF(_FV(Table1[[#This Row],[Company]],"Market cap",TRUE) &lt; 10000000000,"Medium Cap","Large Cap"))</f>
        <v>Large Cap</v>
      </c>
      <c r="T16" s="53">
        <f>IFERROR(VLOOKUP(B16,'Stock Purchase History'!B:G,5,FALSE) * VLOOKUP(B16,'Stock Purchase History'!B:G,6,FALSE),0)</f>
        <v>0</v>
      </c>
      <c r="U16" s="53">
        <f>IFERROR(J16 * VLOOKUP(B16,'Stock Purchase History'!B:G,5,FALSE),0)</f>
        <v>0</v>
      </c>
      <c r="V16" s="57">
        <f>IFERROR((((J16 * VLOOKUP(B16,'Stock Purchase History'!B:G,5,FALSE)) - (VLOOKUP(B16,'Stock Purchase History'!B:G,5,FALSE) * VLOOKUP(B16,'Stock Purchase History'!B:G,6,FALSE)))),0)</f>
        <v>0</v>
      </c>
      <c r="W16" s="55">
        <f>IFERROR((((J16 * VLOOKUP(B16,'Stock Purchase History'!B:G,5,FALSE)) - (VLOOKUP(B16,'Stock Purchase History'!B:G,5,FALSE) * VLOOKUP(B16,'Stock Purchase History'!B:G,6,FALSE))) / (VLOOKUP(B16,'Stock Purchase History'!B:G,5,FALSE)*VLOOKUP(B16,'Stock Purchase History'!B:G,6,FALSE))),0)</f>
        <v>0</v>
      </c>
    </row>
    <row r="17" spans="1:23">
      <c r="A17" s="47" t="e" vm="17">
        <v>#VALUE!</v>
      </c>
      <c r="B17" s="47" t="str" cm="1">
        <f t="array" ref="B17">_FV(A17,"Ticker symbol",TRUE)</f>
        <v>ROST</v>
      </c>
      <c r="C17" s="74"/>
      <c r="D17" s="47" t="s">
        <v>25</v>
      </c>
      <c r="E17" s="47" t="str" cm="1">
        <f t="array" ref="E17">_FV(Table1[[#This Row],[Company]],"Industry")</f>
        <v>Specialty Retailers</v>
      </c>
      <c r="F17" s="48" cm="1">
        <f t="array" ref="F17">_FV(Table1[[#This Row],[Company]],"Previous close",TRUE)</f>
        <v>90.14</v>
      </c>
      <c r="G17" s="48" cm="1">
        <f t="array" ref="G17">_FV(Table1[[#This Row],[Company]],"Open")</f>
        <v>89.2</v>
      </c>
      <c r="H17" s="48" cm="1">
        <f t="array" ref="H17">_FV(Table1[[#This Row],[Company]],"High")</f>
        <v>89.2</v>
      </c>
      <c r="I17" s="48" cm="1">
        <f t="array" ref="I17">_FV(Table1[[#This Row],[Company]],"Low")</f>
        <v>86.17</v>
      </c>
      <c r="J17" s="48" cm="1">
        <f t="array" ref="J17">_FV(Table1[[#This Row],[Company]],"Price")</f>
        <v>86.38</v>
      </c>
      <c r="K17" s="48" cm="1">
        <f t="array" ref="K17">_FV(Table1[[#This Row],[Company]],"Change")</f>
        <v>-3.76</v>
      </c>
      <c r="L17" s="49" cm="1">
        <f t="array" ref="L17">_FV(Table1[[#This Row],[Company]],"Change (%)",TRUE)</f>
        <v>-4.1712999999999993E-2</v>
      </c>
      <c r="M17" s="50" cm="1">
        <f t="array" ref="M17">_FV(Table1[[#This Row],[Company]],"52 week high",TRUE)</f>
        <v>124.16</v>
      </c>
      <c r="N17" s="50" cm="1">
        <f t="array" ref="N17">_FV(Table1[[#This Row],[Company]],"52 week low",TRUE)</f>
        <v>56.3</v>
      </c>
      <c r="O17" s="76">
        <f>IFERROR(_FV(A17,"P/E",TRUE),"")</f>
        <v>34.934199999999997</v>
      </c>
      <c r="P17" s="50">
        <f>N17 + ((M17-N17)/2)</f>
        <v>90.22999999999999</v>
      </c>
      <c r="Q17" s="81">
        <f>(Table1[[#This Row],[Close]]-Table1[[#This Row],[Alert Price]])/Table1[[#This Row],[Alert Price]]</f>
        <v>-4.2668735453840131E-2</v>
      </c>
      <c r="R17" s="51" cm="1">
        <f t="array" ref="R17">_FV(Table1[[#This Row],[Company]],"Beta")</f>
        <v>0.80149999999999999</v>
      </c>
      <c r="S17" s="52" t="str" cm="1">
        <f t="array" ref="S17">IF(_FV(Table1[[#This Row],[Company]],"Market cap",TRUE) &lt; 2000000000, "Small Cap", IF(_FV(Table1[[#This Row],[Company]],"Market cap",TRUE) &lt; 10000000000,"Medium Cap","Large Cap"))</f>
        <v>Large Cap</v>
      </c>
      <c r="T17" s="53">
        <f>IFERROR(VLOOKUP(B17,'Stock Purchase History'!B:G,5,FALSE) * VLOOKUP(B17,'Stock Purchase History'!B:G,6,FALSE),0)</f>
        <v>0</v>
      </c>
      <c r="U17" s="53">
        <f>IFERROR(J17 * VLOOKUP(B17,'Stock Purchase History'!B:G,5,FALSE),0)</f>
        <v>0</v>
      </c>
      <c r="V17" s="54">
        <f>IFERROR((((J17 * VLOOKUP(B17,'Stock Purchase History'!B:G,5,FALSE)) - (VLOOKUP(B17,'Stock Purchase History'!B:G,5,FALSE) * VLOOKUP(B17,'Stock Purchase History'!B:G,6,FALSE)))),0)</f>
        <v>0</v>
      </c>
      <c r="W17" s="55">
        <f>IFERROR((((J17 * VLOOKUP(B17,'Stock Purchase History'!B:G,5,FALSE)) - (VLOOKUP(B17,'Stock Purchase History'!B:G,5,FALSE) * VLOOKUP(B17,'Stock Purchase History'!B:G,6,FALSE))) / (VLOOKUP(B17,'Stock Purchase History'!B:G,5,FALSE)*VLOOKUP(B17,'Stock Purchase History'!B:G,6,FALSE))),0)</f>
        <v>0</v>
      </c>
    </row>
    <row r="18" spans="1:23">
      <c r="A18" s="47" t="e" vm="18">
        <v>#VALUE!</v>
      </c>
      <c r="B18" s="47" t="str" cm="1">
        <f t="array" ref="B18">_FV(A18,"Ticker symbol",TRUE)</f>
        <v>CVX</v>
      </c>
      <c r="C18" s="74"/>
      <c r="D18" s="47" t="s">
        <v>26</v>
      </c>
      <c r="E18" s="47" t="str" cm="1">
        <f t="array" ref="E18">_FV(Table1[[#This Row],[Company]],"Industry")</f>
        <v>Oil &amp; Gas</v>
      </c>
      <c r="F18" s="48" cm="1">
        <f t="array" ref="F18">_FV(Table1[[#This Row],[Company]],"Previous close",TRUE)</f>
        <v>88.57</v>
      </c>
      <c r="G18" s="48" cm="1">
        <f t="array" ref="G18">_FV(Table1[[#This Row],[Company]],"Open")</f>
        <v>87.82</v>
      </c>
      <c r="H18" s="48" cm="1">
        <f t="array" ref="H18">_FV(Table1[[#This Row],[Company]],"High")</f>
        <v>88.079899999999995</v>
      </c>
      <c r="I18" s="48" cm="1">
        <f t="array" ref="I18">_FV(Table1[[#This Row],[Company]],"Low")</f>
        <v>86.15</v>
      </c>
      <c r="J18" s="48" cm="1">
        <f t="array" ref="J18">_FV(Table1[[#This Row],[Company]],"Price")</f>
        <v>86.31</v>
      </c>
      <c r="K18" s="48" cm="1">
        <f t="array" ref="K18">_FV(Table1[[#This Row],[Company]],"Change")</f>
        <v>-2.2599999999999998</v>
      </c>
      <c r="L18" s="49" cm="1">
        <f t="array" ref="L18">_FV(Table1[[#This Row],[Company]],"Change (%)",TRUE)</f>
        <v>-2.5516999999999998E-2</v>
      </c>
      <c r="M18" s="50" cm="1">
        <f t="array" ref="M18">_FV(Table1[[#This Row],[Company]],"52 week high",TRUE)</f>
        <v>127</v>
      </c>
      <c r="N18" s="50" cm="1">
        <f t="array" ref="N18">_FV(Table1[[#This Row],[Company]],"52 week low",TRUE)</f>
        <v>51.6</v>
      </c>
      <c r="O18" s="76">
        <f>IFERROR(_FV(A18,"P/E",TRUE),"")</f>
        <v>43.891500000000001</v>
      </c>
      <c r="P18" s="50">
        <f>N18 + ((M18-N18)/2)</f>
        <v>89.300000000000011</v>
      </c>
      <c r="Q18" s="81">
        <f>(Table1[[#This Row],[Close]]-Table1[[#This Row],[Alert Price]])/Table1[[#This Row],[Alert Price]]</f>
        <v>-3.3482642777155749E-2</v>
      </c>
      <c r="R18" s="51" cm="1">
        <f t="array" ref="R18">_FV(Table1[[#This Row],[Company]],"Beta")</f>
        <v>1.3044</v>
      </c>
      <c r="S18" s="52" t="str" cm="1">
        <f t="array" ref="S18">IF(_FV(Table1[[#This Row],[Company]],"Market cap",TRUE) &lt; 2000000000, "Small Cap", IF(_FV(Table1[[#This Row],[Company]],"Market cap",TRUE) &lt; 10000000000,"Medium Cap","Large Cap"))</f>
        <v>Large Cap</v>
      </c>
      <c r="T18" s="53">
        <f>IFERROR(VLOOKUP(B18,'Stock Purchase History'!B:G,5,FALSE) * VLOOKUP(B18,'Stock Purchase History'!B:G,6,FALSE),0)</f>
        <v>0</v>
      </c>
      <c r="U18" s="53">
        <f>IFERROR(J18 * VLOOKUP(B18,'Stock Purchase History'!B:G,5,FALSE),0)</f>
        <v>0</v>
      </c>
      <c r="V18" s="54">
        <f>IFERROR((((J18 * VLOOKUP(B18,'Stock Purchase History'!B:G,5,FALSE)) - (VLOOKUP(B18,'Stock Purchase History'!B:G,5,FALSE) * VLOOKUP(B18,'Stock Purchase History'!B:G,6,FALSE)))),0)</f>
        <v>0</v>
      </c>
      <c r="W18" s="55">
        <f>IFERROR((((J18 * VLOOKUP(B18,'Stock Purchase History'!B:G,5,FALSE)) - (VLOOKUP(B18,'Stock Purchase History'!B:G,5,FALSE) * VLOOKUP(B18,'Stock Purchase History'!B:G,6,FALSE))) / (VLOOKUP(B18,'Stock Purchase History'!B:G,5,FALSE)*VLOOKUP(B18,'Stock Purchase History'!B:G,6,FALSE))),0)</f>
        <v>0</v>
      </c>
    </row>
    <row r="19" spans="1:23">
      <c r="A19" s="47" t="e" vm="19">
        <v>#VALUE!</v>
      </c>
      <c r="B19" s="47" t="str" cm="1">
        <f t="array" ref="B19">_FV(A19,"Ticker symbol",TRUE)</f>
        <v>WM</v>
      </c>
      <c r="C19" s="74"/>
      <c r="D19" s="47" t="s">
        <v>24</v>
      </c>
      <c r="E19" s="47" t="str" cm="1">
        <f t="array" ref="E19">_FV(Table1[[#This Row],[Company]],"Industry")</f>
        <v>Professional &amp; Commercial Services</v>
      </c>
      <c r="F19" s="48" cm="1">
        <f t="array" ref="F19">_FV(Table1[[#This Row],[Company]],"Previous close",TRUE)</f>
        <v>105.21</v>
      </c>
      <c r="G19" s="48" cm="1">
        <f t="array" ref="G19">_FV(Table1[[#This Row],[Company]],"Open")</f>
        <v>104.72</v>
      </c>
      <c r="H19" s="48" cm="1">
        <f t="array" ref="H19">_FV(Table1[[#This Row],[Company]],"High")</f>
        <v>105.26</v>
      </c>
      <c r="I19" s="48" cm="1">
        <f t="array" ref="I19">_FV(Table1[[#This Row],[Company]],"Low")</f>
        <v>104.315</v>
      </c>
      <c r="J19" s="48" cm="1">
        <f t="array" ref="J19">_FV(Table1[[#This Row],[Company]],"Price")</f>
        <v>104.62</v>
      </c>
      <c r="K19" s="48" cm="1">
        <f t="array" ref="K19">_FV(Table1[[#This Row],[Company]],"Change")</f>
        <v>-0.59</v>
      </c>
      <c r="L19" s="49" cm="1">
        <f t="array" ref="L19">_FV(Table1[[#This Row],[Company]],"Change (%)",TRUE)</f>
        <v>-5.6079999999999993E-3</v>
      </c>
      <c r="M19" s="50" cm="1">
        <f t="array" ref="M19">_FV(Table1[[#This Row],[Company]],"52 week high",TRUE)</f>
        <v>126.79</v>
      </c>
      <c r="N19" s="50" cm="1">
        <f t="array" ref="N19">_FV(Table1[[#This Row],[Company]],"52 week low",TRUE)</f>
        <v>85.34</v>
      </c>
      <c r="O19" s="76">
        <f>IFERROR(_FV(A19,"P/E",TRUE),"")</f>
        <v>26.672799999999999</v>
      </c>
      <c r="P19" s="50">
        <f>N19 + ((M19-N19)/2)</f>
        <v>106.065</v>
      </c>
      <c r="Q19" s="81">
        <f>(Table1[[#This Row],[Close]]-Table1[[#This Row],[Alert Price]])/Table1[[#This Row],[Alert Price]]</f>
        <v>-1.3623721302974528E-2</v>
      </c>
      <c r="R19" s="51" cm="1">
        <f t="array" ref="R19">_FV(Table1[[#This Row],[Company]],"Beta")</f>
        <v>0.72750000000000004</v>
      </c>
      <c r="S19" s="52" t="str" cm="1">
        <f t="array" ref="S19">IF(_FV(Table1[[#This Row],[Company]],"Market cap",TRUE) &lt; 2000000000, "Small Cap", IF(_FV(Table1[[#This Row],[Company]],"Market cap",TRUE) &lt; 10000000000,"Medium Cap","Large Cap"))</f>
        <v>Large Cap</v>
      </c>
      <c r="T19" s="53">
        <f>IFERROR(VLOOKUP(B19,'Stock Purchase History'!B:G,5,FALSE) * VLOOKUP(B19,'Stock Purchase History'!B:G,6,FALSE),0)</f>
        <v>0</v>
      </c>
      <c r="U19" s="53">
        <f>IFERROR(J19 * VLOOKUP(B19,'Stock Purchase History'!B:G,5,FALSE),0)</f>
        <v>0</v>
      </c>
      <c r="V19" s="54">
        <f>IFERROR((((J19 * VLOOKUP(B19,'Stock Purchase History'!B:G,5,FALSE)) - (VLOOKUP(B19,'Stock Purchase History'!B:G,5,FALSE) * VLOOKUP(B19,'Stock Purchase History'!B:G,6,FALSE)))),0)</f>
        <v>0</v>
      </c>
      <c r="W19" s="55">
        <f>IFERROR((((J19 * VLOOKUP(B19,'Stock Purchase History'!B:G,5,FALSE)) - (VLOOKUP(B19,'Stock Purchase History'!B:G,5,FALSE) * VLOOKUP(B19,'Stock Purchase History'!B:G,6,FALSE))) / (VLOOKUP(B19,'Stock Purchase History'!B:G,5,FALSE)*VLOOKUP(B19,'Stock Purchase History'!B:G,6,FALSE))),0)</f>
        <v>0</v>
      </c>
    </row>
    <row r="20" spans="1:23">
      <c r="A20" s="47" t="e" vm="20">
        <v>#VALUE!</v>
      </c>
      <c r="B20" s="47" t="str" cm="1">
        <f t="array" ref="B20">_FV(A20,"Ticker symbol",TRUE)</f>
        <v>CVS</v>
      </c>
      <c r="C20" s="74"/>
      <c r="D20" s="47" t="s">
        <v>27</v>
      </c>
      <c r="E20" s="47" t="str" cm="1">
        <f t="array" ref="E20">_FV(Table1[[#This Row],[Company]],"Industry")</f>
        <v>Healthcare Providers &amp; Services</v>
      </c>
      <c r="F20" s="48" cm="1">
        <f t="array" ref="F20">_FV(Table1[[#This Row],[Company]],"Previous close",TRUE)</f>
        <v>64.930000000000007</v>
      </c>
      <c r="G20" s="48" cm="1">
        <f t="array" ref="G20">_FV(Table1[[#This Row],[Company]],"Open")</f>
        <v>64.319999999999993</v>
      </c>
      <c r="H20" s="48" cm="1">
        <f t="array" ref="H20">_FV(Table1[[#This Row],[Company]],"High")</f>
        <v>64.567400000000006</v>
      </c>
      <c r="I20" s="48" cm="1">
        <f t="array" ref="I20">_FV(Table1[[#This Row],[Company]],"Low")</f>
        <v>63.64</v>
      </c>
      <c r="J20" s="48" cm="1">
        <f t="array" ref="J20">_FV(Table1[[#This Row],[Company]],"Price")</f>
        <v>63.92</v>
      </c>
      <c r="K20" s="48" cm="1">
        <f t="array" ref="K20">_FV(Table1[[#This Row],[Company]],"Change")</f>
        <v>-1.01</v>
      </c>
      <c r="L20" s="49" cm="1">
        <f t="array" ref="L20">_FV(Table1[[#This Row],[Company]],"Change (%)",TRUE)</f>
        <v>-1.5555000000000001E-2</v>
      </c>
      <c r="M20" s="50" cm="1">
        <f t="array" ref="M20">_FV(Table1[[#This Row],[Company]],"52 week high",TRUE)</f>
        <v>77.03</v>
      </c>
      <c r="N20" s="50" cm="1">
        <f t="array" ref="N20">_FV(Table1[[#This Row],[Company]],"52 week low",TRUE)</f>
        <v>52.04</v>
      </c>
      <c r="O20" s="76">
        <f>IFERROR(_FV(A20,"P/E",TRUE),"")</f>
        <v>11.7559</v>
      </c>
      <c r="P20" s="50">
        <f>N20 + ((M20-N20)/2)</f>
        <v>64.534999999999997</v>
      </c>
      <c r="Q20" s="81">
        <f>(Table1[[#This Row],[Close]]-Table1[[#This Row],[Alert Price]])/Table1[[#This Row],[Alert Price]]</f>
        <v>-9.529712559076392E-3</v>
      </c>
      <c r="R20" s="51" cm="1">
        <f t="array" ref="R20">_FV(Table1[[#This Row],[Company]],"Beta")</f>
        <v>0.72809999999999997</v>
      </c>
      <c r="S20" s="52" t="str" cm="1">
        <f t="array" ref="S20">IF(_FV(Table1[[#This Row],[Company]],"Market cap",TRUE) &lt; 2000000000, "Small Cap", IF(_FV(Table1[[#This Row],[Company]],"Market cap",TRUE) &lt; 10000000000,"Medium Cap","Large Cap"))</f>
        <v>Large Cap</v>
      </c>
      <c r="T20" s="53">
        <f>IFERROR(VLOOKUP(B20,'Stock Purchase History'!B:G,5,FALSE) * VLOOKUP(B20,'Stock Purchase History'!B:G,6,FALSE),0)</f>
        <v>0</v>
      </c>
      <c r="U20" s="53">
        <f>IFERROR(J20 * VLOOKUP(B20,'Stock Purchase History'!B:G,5,FALSE),0)</f>
        <v>0</v>
      </c>
      <c r="V20" s="54">
        <f>IFERROR((((J20 * VLOOKUP(B20,'Stock Purchase History'!B:G,5,FALSE)) - (VLOOKUP(B20,'Stock Purchase History'!B:G,5,FALSE) * VLOOKUP(B20,'Stock Purchase History'!B:G,6,FALSE)))),0)</f>
        <v>0</v>
      </c>
      <c r="W20" s="55">
        <f>IFERROR((((J20 * VLOOKUP(B20,'Stock Purchase History'!B:G,5,FALSE)) - (VLOOKUP(B20,'Stock Purchase History'!B:G,5,FALSE) * VLOOKUP(B20,'Stock Purchase History'!B:G,6,FALSE))) / (VLOOKUP(B20,'Stock Purchase History'!B:G,5,FALSE)*VLOOKUP(B20,'Stock Purchase History'!B:G,6,FALSE))),0)</f>
        <v>0</v>
      </c>
    </row>
    <row r="21" spans="1:23">
      <c r="A21" s="47" t="e" vm="21">
        <v>#VALUE!</v>
      </c>
      <c r="B21" s="47" t="str" cm="1">
        <f t="array" ref="B21">_FV(A21,"Ticker symbol",TRUE)</f>
        <v>CSCO</v>
      </c>
      <c r="C21" s="74"/>
      <c r="D21" s="47" t="s">
        <v>31</v>
      </c>
      <c r="E21" s="47" t="str" cm="1">
        <f t="array" ref="E21">_FV(Table1[[#This Row],[Company]],"Industry")</f>
        <v>Communications &amp; Networking</v>
      </c>
      <c r="F21" s="48" cm="1">
        <f t="array" ref="F21">_FV(Table1[[#This Row],[Company]],"Previous close",TRUE)</f>
        <v>46.42</v>
      </c>
      <c r="G21" s="48" cm="1">
        <f t="array" ref="G21">_FV(Table1[[#This Row],[Company]],"Open")</f>
        <v>46.12</v>
      </c>
      <c r="H21" s="48" cm="1">
        <f t="array" ref="H21">_FV(Table1[[#This Row],[Company]],"High")</f>
        <v>46.29</v>
      </c>
      <c r="I21" s="48" cm="1">
        <f t="array" ref="I21">_FV(Table1[[#This Row],[Company]],"Low")</f>
        <v>45.56</v>
      </c>
      <c r="J21" s="48" cm="1">
        <f t="array" ref="J21">_FV(Table1[[#This Row],[Company]],"Price")</f>
        <v>45.63</v>
      </c>
      <c r="K21" s="48" cm="1">
        <f t="array" ref="K21">_FV(Table1[[#This Row],[Company]],"Change")</f>
        <v>-0.79</v>
      </c>
      <c r="L21" s="49" cm="1">
        <f t="array" ref="L21">_FV(Table1[[#This Row],[Company]],"Change (%)",TRUE)</f>
        <v>-1.7018999999999999E-2</v>
      </c>
      <c r="M21" s="50" cm="1">
        <f t="array" ref="M21">_FV(Table1[[#This Row],[Company]],"52 week high",TRUE)</f>
        <v>58.26</v>
      </c>
      <c r="N21" s="50" cm="1">
        <f t="array" ref="N21">_FV(Table1[[#This Row],[Company]],"52 week low",TRUE)</f>
        <v>32.400100000000002</v>
      </c>
      <c r="O21" s="76">
        <f>IFERROR(_FV(A21,"P/E",TRUE),"")</f>
        <v>17.073</v>
      </c>
      <c r="P21" s="50">
        <f>N21 + ((M21-N21)/2)</f>
        <v>45.33005</v>
      </c>
      <c r="Q21" s="81">
        <f>(Table1[[#This Row],[Close]]-Table1[[#This Row],[Alert Price]])/Table1[[#This Row],[Alert Price]]</f>
        <v>6.6170233652952642E-3</v>
      </c>
      <c r="R21" s="51" cm="1">
        <f t="array" ref="R21">_FV(Table1[[#This Row],[Company]],"Beta")</f>
        <v>0.9516</v>
      </c>
      <c r="S21" s="52" t="str" cm="1">
        <f t="array" ref="S21">IF(_FV(Table1[[#This Row],[Company]],"Market cap",TRUE) &lt; 2000000000, "Small Cap", IF(_FV(Table1[[#This Row],[Company]],"Market cap",TRUE) &lt; 10000000000,"Medium Cap","Large Cap"))</f>
        <v>Large Cap</v>
      </c>
      <c r="T21" s="53">
        <f>IFERROR(VLOOKUP(B21,'Stock Purchase History'!B:G,5,FALSE) * VLOOKUP(B21,'Stock Purchase History'!B:G,6,FALSE),0)</f>
        <v>0</v>
      </c>
      <c r="U21" s="53">
        <f>IFERROR(J21 * VLOOKUP(B21,'Stock Purchase History'!B:G,5,FALSE),0)</f>
        <v>0</v>
      </c>
      <c r="V21" s="54">
        <f>IFERROR((((J21 * VLOOKUP(B21,'Stock Purchase History'!B:G,5,FALSE)) - (VLOOKUP(B21,'Stock Purchase History'!B:G,5,FALSE) * VLOOKUP(B21,'Stock Purchase History'!B:G,6,FALSE)))),0)</f>
        <v>0</v>
      </c>
      <c r="W21" s="55">
        <f>IFERROR((((J21 * VLOOKUP(B21,'Stock Purchase History'!B:G,5,FALSE)) - (VLOOKUP(B21,'Stock Purchase History'!B:G,5,FALSE) * VLOOKUP(B21,'Stock Purchase History'!B:G,6,FALSE))) / (VLOOKUP(B21,'Stock Purchase History'!B:G,5,FALSE)*VLOOKUP(B21,'Stock Purchase History'!B:G,6,FALSE))),0)</f>
        <v>0</v>
      </c>
    </row>
    <row r="22" spans="1:23">
      <c r="A22" s="47" t="e" vm="22">
        <v>#VALUE!</v>
      </c>
      <c r="B22" s="47" t="str" cm="1">
        <f t="array" ref="B22">_FV(A22,"Ticker symbol",TRUE)</f>
        <v>HDB</v>
      </c>
      <c r="C22" s="74"/>
      <c r="D22" s="47" t="s">
        <v>23</v>
      </c>
      <c r="E22" s="47" t="str" cm="1">
        <f t="array" ref="E22">_FV(Table1[[#This Row],[Company]],"Industry")</f>
        <v>Banking Services</v>
      </c>
      <c r="F22" s="48" cm="1">
        <f t="array" ref="F22">_FV(Table1[[#This Row],[Company]],"Previous close",TRUE)</f>
        <v>48.82</v>
      </c>
      <c r="G22" s="48" cm="1">
        <f t="array" ref="G22">_FV(Table1[[#This Row],[Company]],"Open")</f>
        <v>49</v>
      </c>
      <c r="H22" s="48" cm="1">
        <f t="array" ref="H22">_FV(Table1[[#This Row],[Company]],"High")</f>
        <v>49.04</v>
      </c>
      <c r="I22" s="48" cm="1">
        <f t="array" ref="I22">_FV(Table1[[#This Row],[Company]],"Low")</f>
        <v>47.79</v>
      </c>
      <c r="J22" s="48" cm="1">
        <f t="array" ref="J22">_FV(Table1[[#This Row],[Company]],"Price")</f>
        <v>47.92</v>
      </c>
      <c r="K22" s="48" cm="1">
        <f t="array" ref="K22">_FV(Table1[[#This Row],[Company]],"Change")</f>
        <v>-0.9</v>
      </c>
      <c r="L22" s="49" cm="1">
        <f t="array" ref="L22">_FV(Table1[[#This Row],[Company]],"Change (%)",TRUE)</f>
        <v>-1.8435E-2</v>
      </c>
      <c r="M22" s="50" cm="1">
        <f t="array" ref="M22">_FV(Table1[[#This Row],[Company]],"52 week high",TRUE)</f>
        <v>65.38</v>
      </c>
      <c r="N22" s="50" cm="1">
        <f t="array" ref="N22">_FV(Table1[[#This Row],[Company]],"52 week low",TRUE)</f>
        <v>29.5</v>
      </c>
      <c r="O22" s="76">
        <f>IFERROR(_FV(A22,"P/E",TRUE),"")</f>
        <v>27.689800000000002</v>
      </c>
      <c r="P22" s="50">
        <f>N22 + ((M22-N22)/2)</f>
        <v>47.44</v>
      </c>
      <c r="Q22" s="81">
        <f>(Table1[[#This Row],[Close]]-Table1[[#This Row],[Alert Price]])/Table1[[#This Row],[Alert Price]]</f>
        <v>1.0118043844856746E-2</v>
      </c>
      <c r="R22" s="51" cm="1">
        <f t="array" ref="R22">_FV(Table1[[#This Row],[Company]],"Beta")</f>
        <v>0.82509999999999994</v>
      </c>
      <c r="S22" s="52" t="str" cm="1">
        <f t="array" ref="S22">IF(_FV(Table1[[#This Row],[Company]],"Market cap",TRUE) &lt; 2000000000, "Small Cap", IF(_FV(Table1[[#This Row],[Company]],"Market cap",TRUE) &lt; 10000000000,"Medium Cap","Large Cap"))</f>
        <v>Large Cap</v>
      </c>
      <c r="T22" s="53">
        <f>IFERROR(VLOOKUP(B22,'Stock Purchase History'!B:G,5,FALSE) * VLOOKUP(B22,'Stock Purchase History'!B:G,6,FALSE),0)</f>
        <v>0</v>
      </c>
      <c r="U22" s="53">
        <f>IFERROR(J22 * VLOOKUP(B22,'Stock Purchase History'!B:G,5,FALSE),0)</f>
        <v>0</v>
      </c>
      <c r="V22" s="54">
        <f>IFERROR((((J22 * VLOOKUP(B22,'Stock Purchase History'!B:G,5,FALSE)) - (VLOOKUP(B22,'Stock Purchase History'!B:G,5,FALSE) * VLOOKUP(B22,'Stock Purchase History'!B:G,6,FALSE)))),0)</f>
        <v>0</v>
      </c>
      <c r="W22" s="55">
        <f>IFERROR((((J22 * VLOOKUP(B22,'Stock Purchase History'!B:G,5,FALSE)) - (VLOOKUP(B22,'Stock Purchase History'!B:G,5,FALSE) * VLOOKUP(B22,'Stock Purchase History'!B:G,6,FALSE))) / (VLOOKUP(B22,'Stock Purchase History'!B:G,5,FALSE)*VLOOKUP(B22,'Stock Purchase History'!B:G,6,FALSE))),0)</f>
        <v>0</v>
      </c>
    </row>
    <row r="23" spans="1:23">
      <c r="A23" s="47" t="e" vm="23">
        <v>#VALUE!</v>
      </c>
      <c r="B23" s="47" t="str" cm="1">
        <f t="array" ref="B23">_FV(A23,"Ticker symbol",TRUE)</f>
        <v>HON</v>
      </c>
      <c r="C23" s="74"/>
      <c r="D23" s="47" t="s">
        <v>24</v>
      </c>
      <c r="E23" s="47" t="str" cm="1">
        <f t="array" ref="E23">_FV(Table1[[#This Row],[Company]],"Industry")</f>
        <v>Industrial Conglomerates</v>
      </c>
      <c r="F23" s="48" cm="1">
        <f t="array" ref="F23">_FV(Table1[[#This Row],[Company]],"Previous close",TRUE)</f>
        <v>147.22</v>
      </c>
      <c r="G23" s="48" cm="1">
        <f t="array" ref="G23">_FV(Table1[[#This Row],[Company]],"Open")</f>
        <v>146</v>
      </c>
      <c r="H23" s="48" cm="1">
        <f t="array" ref="H23">_FV(Table1[[#This Row],[Company]],"High")</f>
        <v>146.1</v>
      </c>
      <c r="I23" s="48" cm="1">
        <f t="array" ref="I23">_FV(Table1[[#This Row],[Company]],"Low")</f>
        <v>144.26</v>
      </c>
      <c r="J23" s="48" cm="1">
        <f t="array" ref="J23">_FV(Table1[[#This Row],[Company]],"Price")</f>
        <v>144.97</v>
      </c>
      <c r="K23" s="48" cm="1">
        <f t="array" ref="K23">_FV(Table1[[#This Row],[Company]],"Change")</f>
        <v>-2.25</v>
      </c>
      <c r="L23" s="49" cm="1">
        <f t="array" ref="L23">_FV(Table1[[#This Row],[Company]],"Change (%)",TRUE)</f>
        <v>-1.5283E-2</v>
      </c>
      <c r="M23" s="50" cm="1">
        <f t="array" ref="M23">_FV(Table1[[#This Row],[Company]],"52 week high",TRUE)</f>
        <v>184.06</v>
      </c>
      <c r="N23" s="50" cm="1">
        <f t="array" ref="N23">_FV(Table1[[#This Row],[Company]],"52 week low",TRUE)</f>
        <v>101.08</v>
      </c>
      <c r="O23" s="76">
        <f>IFERROR(_FV(A23,"P/E",TRUE),"")</f>
        <v>17.704899999999999</v>
      </c>
      <c r="P23" s="50">
        <f>N23 + ((M23-N23)/2)</f>
        <v>142.57</v>
      </c>
      <c r="Q23" s="81">
        <f>(Table1[[#This Row],[Close]]-Table1[[#This Row],[Alert Price]])/Table1[[#This Row],[Alert Price]]</f>
        <v>1.6833836010380906E-2</v>
      </c>
      <c r="R23" s="51" cm="1">
        <f t="array" ref="R23">_FV(Table1[[#This Row],[Company]],"Beta")</f>
        <v>1.0306999999999999</v>
      </c>
      <c r="S23" s="52" t="str" cm="1">
        <f t="array" ref="S23">IF(_FV(Table1[[#This Row],[Company]],"Market cap",TRUE) &lt; 2000000000, "Small Cap", IF(_FV(Table1[[#This Row],[Company]],"Market cap",TRUE) &lt; 10000000000,"Medium Cap","Large Cap"))</f>
        <v>Large Cap</v>
      </c>
      <c r="T23" s="53">
        <f>IFERROR(VLOOKUP(B23,'Stock Purchase History'!B:G,5,FALSE) * VLOOKUP(B23,'Stock Purchase History'!B:G,6,FALSE),0)</f>
        <v>0</v>
      </c>
      <c r="U23" s="53">
        <f>IFERROR(J23 * VLOOKUP(B23,'Stock Purchase History'!B:G,5,FALSE),0)</f>
        <v>0</v>
      </c>
      <c r="V23" s="54">
        <f>IFERROR((((J23 * VLOOKUP(B23,'Stock Purchase History'!B:G,5,FALSE)) - (VLOOKUP(B23,'Stock Purchase History'!B:G,5,FALSE) * VLOOKUP(B23,'Stock Purchase History'!B:G,6,FALSE)))),0)</f>
        <v>0</v>
      </c>
      <c r="W23" s="55">
        <f>IFERROR((((J23 * VLOOKUP(B23,'Stock Purchase History'!B:G,5,FALSE)) - (VLOOKUP(B23,'Stock Purchase History'!B:G,5,FALSE) * VLOOKUP(B23,'Stock Purchase History'!B:G,6,FALSE))) / (VLOOKUP(B23,'Stock Purchase History'!B:G,5,FALSE)*VLOOKUP(B23,'Stock Purchase History'!B:G,6,FALSE))),0)</f>
        <v>0</v>
      </c>
    </row>
    <row r="24" spans="1:23">
      <c r="A24" s="47" t="e" vm="24">
        <v>#VALUE!</v>
      </c>
      <c r="B24" s="47" t="str" cm="1">
        <f t="array" ref="B24">_FV(A24,"Ticker symbol",TRUE)</f>
        <v>GILD</v>
      </c>
      <c r="C24" s="74"/>
      <c r="D24" s="47" t="s">
        <v>27</v>
      </c>
      <c r="E24" s="47" t="str" cm="1">
        <f t="array" ref="E24">_FV(Table1[[#This Row],[Company]],"Industry")</f>
        <v>Biotechnology &amp; Medical Research</v>
      </c>
      <c r="F24" s="48" cm="1">
        <f t="array" ref="F24">_FV(Table1[[#This Row],[Company]],"Previous close",TRUE)</f>
        <v>76.760000000000005</v>
      </c>
      <c r="G24" s="48" cm="1">
        <f t="array" ref="G24">_FV(Table1[[#This Row],[Company]],"Open")</f>
        <v>76.489999999999995</v>
      </c>
      <c r="H24" s="48" cm="1">
        <f t="array" ref="H24">_FV(Table1[[#This Row],[Company]],"High")</f>
        <v>76.959999999999994</v>
      </c>
      <c r="I24" s="48" cm="1">
        <f t="array" ref="I24">_FV(Table1[[#This Row],[Company]],"Low")</f>
        <v>76.31</v>
      </c>
      <c r="J24" s="48" cm="1">
        <f t="array" ref="J24">_FV(Table1[[#This Row],[Company]],"Price")</f>
        <v>76.42</v>
      </c>
      <c r="K24" s="48" cm="1">
        <f t="array" ref="K24">_FV(Table1[[#This Row],[Company]],"Change")</f>
        <v>-0.34</v>
      </c>
      <c r="L24" s="49" cm="1">
        <f t="array" ref="L24">_FV(Table1[[#This Row],[Company]],"Change (%)",TRUE)</f>
        <v>-4.4289999999999998E-3</v>
      </c>
      <c r="M24" s="50" cm="1">
        <f t="array" ref="M24">_FV(Table1[[#This Row],[Company]],"52 week high",TRUE)</f>
        <v>85.97</v>
      </c>
      <c r="N24" s="50" cm="1">
        <f t="array" ref="N24">_FV(Table1[[#This Row],[Company]],"52 week low",TRUE)</f>
        <v>60.89</v>
      </c>
      <c r="O24" s="76">
        <f>IFERROR(_FV(A24,"P/E",TRUE),"")</f>
        <v>19.7319</v>
      </c>
      <c r="P24" s="50">
        <f>N24 + ((M24-N24)/2)</f>
        <v>73.430000000000007</v>
      </c>
      <c r="Q24" s="81">
        <f>(Table1[[#This Row],[Close]]-Table1[[#This Row],[Alert Price]])/Table1[[#This Row],[Alert Price]]</f>
        <v>4.0719052158518246E-2</v>
      </c>
      <c r="R24" s="51" cm="1">
        <f t="array" ref="R24">_FV(Table1[[#This Row],[Company]],"Beta")</f>
        <v>0.70820000000000005</v>
      </c>
      <c r="S24" s="52" t="str" cm="1">
        <f t="array" ref="S24">IF(_FV(Table1[[#This Row],[Company]],"Market cap",TRUE) &lt; 2000000000, "Small Cap", IF(_FV(Table1[[#This Row],[Company]],"Market cap",TRUE) &lt; 10000000000,"Medium Cap","Large Cap"))</f>
        <v>Large Cap</v>
      </c>
      <c r="T24" s="53">
        <f>IFERROR(VLOOKUP(B24,'Stock Purchase History'!B:G,5,FALSE) * VLOOKUP(B24,'Stock Purchase History'!B:G,6,FALSE),0)</f>
        <v>0</v>
      </c>
      <c r="U24" s="53">
        <f>IFERROR(J24 * VLOOKUP(B24,'Stock Purchase History'!B:G,5,FALSE),0)</f>
        <v>0</v>
      </c>
      <c r="V24" s="54">
        <f>IFERROR((((J24 * VLOOKUP(B24,'Stock Purchase History'!B:G,5,FALSE)) - (VLOOKUP(B24,'Stock Purchase History'!B:G,5,FALSE) * VLOOKUP(B24,'Stock Purchase History'!B:G,6,FALSE)))),0)</f>
        <v>0</v>
      </c>
      <c r="W24" s="55">
        <f>IFERROR((((J24 * VLOOKUP(B24,'Stock Purchase History'!B:G,5,FALSE)) - (VLOOKUP(B24,'Stock Purchase History'!B:G,5,FALSE) * VLOOKUP(B24,'Stock Purchase History'!B:G,6,FALSE))) / (VLOOKUP(B24,'Stock Purchase History'!B:G,5,FALSE)*VLOOKUP(B24,'Stock Purchase History'!B:G,6,FALSE))),0)</f>
        <v>0</v>
      </c>
    </row>
    <row r="25" spans="1:23">
      <c r="A25" s="47" t="e" vm="25">
        <v>#VALUE!</v>
      </c>
      <c r="B25" s="47" t="str" cm="1">
        <f t="array" ref="B25">_FV(A25,"Ticker symbol",TRUE)</f>
        <v>EL</v>
      </c>
      <c r="C25" s="74"/>
      <c r="D25" s="47" t="s">
        <v>29</v>
      </c>
      <c r="E25" s="56" t="str" cm="1">
        <f t="array" ref="E25">_FV(Table1[[#This Row],[Company]],"Industry")</f>
        <v>Personal &amp; Household Products &amp; Services</v>
      </c>
      <c r="F25" s="48" cm="1">
        <f t="array" ref="F25">_FV(Table1[[#This Row],[Company]],"Previous close",TRUE)</f>
        <v>192.02</v>
      </c>
      <c r="G25" s="48" cm="1">
        <f t="array" ref="G25">_FV(Table1[[#This Row],[Company]],"Open")</f>
        <v>191.88</v>
      </c>
      <c r="H25" s="48" cm="1">
        <f t="array" ref="H25">_FV(Table1[[#This Row],[Company]],"High")</f>
        <v>191.88</v>
      </c>
      <c r="I25" s="48" cm="1">
        <f t="array" ref="I25">_FV(Table1[[#This Row],[Company]],"Low")</f>
        <v>188.99</v>
      </c>
      <c r="J25" s="48" cm="1">
        <f t="array" ref="J25">_FV(Table1[[#This Row],[Company]],"Price")</f>
        <v>189.12</v>
      </c>
      <c r="K25" s="48" cm="1">
        <f t="array" ref="K25">_FV(Table1[[#This Row],[Company]],"Change")</f>
        <v>-2.9</v>
      </c>
      <c r="L25" s="49" cm="1">
        <f t="array" ref="L25">_FV(Table1[[#This Row],[Company]],"Change (%)",TRUE)</f>
        <v>-1.5103E-2</v>
      </c>
      <c r="M25" s="50" cm="1">
        <f t="array" ref="M25">_FV(Table1[[#This Row],[Company]],"52 week high",TRUE)</f>
        <v>220.42</v>
      </c>
      <c r="N25" s="50" cm="1">
        <f t="array" ref="N25">_FV(Table1[[#This Row],[Company]],"52 week low",TRUE)</f>
        <v>137.01140000000001</v>
      </c>
      <c r="O25" s="76">
        <f>IFERROR(_FV(A25,"P/E",TRUE),"")</f>
        <v>54.275399999999998</v>
      </c>
      <c r="P25" s="50">
        <f>N25 + ((M25-N25)/2)</f>
        <v>178.7157</v>
      </c>
      <c r="Q25" s="81">
        <f>(Table1[[#This Row],[Close]]-Table1[[#This Row],[Alert Price]])/Table1[[#This Row],[Alert Price]]</f>
        <v>5.8217045284773561E-2</v>
      </c>
      <c r="R25" s="51" cm="1">
        <f t="array" ref="R25">_FV(Table1[[#This Row],[Company]],"Beta")</f>
        <v>0.78259999999999996</v>
      </c>
      <c r="S25" s="52" t="str" cm="1">
        <f t="array" ref="S25">IF(_FV(Table1[[#This Row],[Company]],"Market cap",TRUE) &lt; 2000000000, "Small Cap", IF(_FV(Table1[[#This Row],[Company]],"Market cap",TRUE) &lt; 10000000000,"Medium Cap","Large Cap"))</f>
        <v>Large Cap</v>
      </c>
      <c r="T25" s="53">
        <f>IFERROR(VLOOKUP(B25,'Stock Purchase History'!B:G,5,FALSE) * VLOOKUP(B25,'Stock Purchase History'!B:G,6,FALSE),0)</f>
        <v>0</v>
      </c>
      <c r="U25" s="53">
        <f>IFERROR(J25 * VLOOKUP(B25,'Stock Purchase History'!B:G,5,FALSE),0)</f>
        <v>0</v>
      </c>
      <c r="V25" s="57">
        <f>IFERROR((((J25 * VLOOKUP(B25,'Stock Purchase History'!B:G,5,FALSE)) - (VLOOKUP(B25,'Stock Purchase History'!B:G,5,FALSE) * VLOOKUP(B25,'Stock Purchase History'!B:G,6,FALSE)))),0)</f>
        <v>0</v>
      </c>
      <c r="W25" s="55">
        <f>IFERROR((((J25 * VLOOKUP(B25,'Stock Purchase History'!B:G,5,FALSE)) - (VLOOKUP(B25,'Stock Purchase History'!B:G,5,FALSE) * VLOOKUP(B25,'Stock Purchase History'!B:G,6,FALSE))) / (VLOOKUP(B25,'Stock Purchase History'!B:G,5,FALSE)*VLOOKUP(B25,'Stock Purchase History'!B:G,6,FALSE))),0)</f>
        <v>0</v>
      </c>
    </row>
    <row r="26" spans="1:23">
      <c r="A26" s="47" t="e" vm="26">
        <v>#VALUE!</v>
      </c>
      <c r="B26" s="47" t="str" cm="1">
        <f t="array" ref="B26">_FV(A26,"Ticker symbol",TRUE)</f>
        <v>SHLL</v>
      </c>
      <c r="C26" s="74"/>
      <c r="D26" s="47" t="s">
        <v>25</v>
      </c>
      <c r="E26" s="56" t="str" cm="1">
        <f t="array" ref="E26">_FV(Table1[[#This Row],[Company]],"Industry")</f>
        <v>Holding Companies</v>
      </c>
      <c r="F26" s="48" cm="1">
        <f t="array" ref="F26">_FV(Table1[[#This Row],[Company]],"Previous close",TRUE)</f>
        <v>26.21</v>
      </c>
      <c r="G26" s="48" cm="1">
        <f t="array" ref="G26">_FV(Table1[[#This Row],[Company]],"Open")</f>
        <v>25.85</v>
      </c>
      <c r="H26" s="48" cm="1">
        <f t="array" ref="H26">_FV(Table1[[#This Row],[Company]],"High")</f>
        <v>26.1</v>
      </c>
      <c r="I26" s="48" cm="1">
        <f t="array" ref="I26">_FV(Table1[[#This Row],[Company]],"Low")</f>
        <v>22.64</v>
      </c>
      <c r="J26" s="48" cm="1">
        <f t="array" ref="J26">_FV(Table1[[#This Row],[Company]],"Price")</f>
        <v>23.76</v>
      </c>
      <c r="K26" s="48" cm="1">
        <f t="array" ref="K26">_FV(Table1[[#This Row],[Company]],"Change")</f>
        <v>-2.4500000000000002</v>
      </c>
      <c r="L26" s="49" cm="1">
        <f t="array" ref="L26">_FV(Table1[[#This Row],[Company]],"Change (%)",TRUE)</f>
        <v>-9.3476000000000004E-2</v>
      </c>
      <c r="M26" s="50" cm="1">
        <f t="array" ref="M26">_FV(Table1[[#This Row],[Company]],"52 week high",TRUE)</f>
        <v>34.67</v>
      </c>
      <c r="N26" s="50" cm="1">
        <f t="array" ref="N26">_FV(Table1[[#This Row],[Company]],"52 week low",TRUE)</f>
        <v>9.5</v>
      </c>
      <c r="O26" s="76">
        <f>IFERROR(_FV(A26,"P/E",TRUE),"")</f>
        <v>0</v>
      </c>
      <c r="P26" s="50">
        <f>N26 + ((M26-N26)/2)</f>
        <v>22.085000000000001</v>
      </c>
      <c r="Q26" s="81">
        <f>(Table1[[#This Row],[Close]]-Table1[[#This Row],[Alert Price]])/Table1[[#This Row],[Alert Price]]</f>
        <v>7.5843332578673331E-2</v>
      </c>
      <c r="R26" s="51" t="e" cm="1" vm="3">
        <f t="array" ref="R26">_FV(Table1[[#This Row],[Company]],"Beta")</f>
        <v>#VALUE!</v>
      </c>
      <c r="S26" s="52" t="str" cm="1">
        <f t="array" ref="S26">IF(_FV(Table1[[#This Row],[Company]],"Market cap",TRUE) &lt; 2000000000, "Small Cap", IF(_FV(Table1[[#This Row],[Company]],"Market cap",TRUE) &lt; 10000000000,"Medium Cap","Large Cap"))</f>
        <v>Small Cap</v>
      </c>
      <c r="T26" s="53">
        <f>IFERROR(VLOOKUP(B26,'Stock Purchase History'!B:G,5,FALSE) * VLOOKUP(B26,'Stock Purchase History'!B:G,6,FALSE),0)</f>
        <v>0</v>
      </c>
      <c r="U26" s="53">
        <f>IFERROR(J26 * VLOOKUP(B26,'Stock Purchase History'!B:G,5,FALSE),0)</f>
        <v>0</v>
      </c>
      <c r="V26" s="57">
        <f>IFERROR((((J26 * VLOOKUP(B26,'Stock Purchase History'!B:G,5,FALSE)) - (VLOOKUP(B26,'Stock Purchase History'!B:G,5,FALSE) * VLOOKUP(B26,'Stock Purchase History'!B:G,6,FALSE)))),0)</f>
        <v>0</v>
      </c>
      <c r="W26" s="55">
        <f>IFERROR((((J26 * VLOOKUP(B26,'Stock Purchase History'!B:G,5,FALSE)) - (VLOOKUP(B26,'Stock Purchase History'!B:G,5,FALSE) * VLOOKUP(B26,'Stock Purchase History'!B:G,6,FALSE))) / (VLOOKUP(B26,'Stock Purchase History'!B:G,5,FALSE)*VLOOKUP(B26,'Stock Purchase History'!B:G,6,FALSE))),0)</f>
        <v>0</v>
      </c>
    </row>
    <row r="27" spans="1:23">
      <c r="A27" s="47" t="e" vm="27">
        <v>#VALUE!</v>
      </c>
      <c r="B27" s="47" t="str" cm="1">
        <f t="array" ref="B27">_FV(A27,"Ticker symbol",TRUE)</f>
        <v>COST</v>
      </c>
      <c r="C27" s="74"/>
      <c r="D27" s="47" t="s">
        <v>29</v>
      </c>
      <c r="E27" s="47" t="str" cm="1">
        <f t="array" ref="E27">_FV(Table1[[#This Row],[Company]],"Industry")</f>
        <v>Diversified Retail</v>
      </c>
      <c r="F27" s="48" cm="1">
        <f t="array" ref="F27">_FV(Table1[[#This Row],[Company]],"Previous close",TRUE)</f>
        <v>311.49</v>
      </c>
      <c r="G27" s="48" cm="1">
        <f t="array" ref="G27">_FV(Table1[[#This Row],[Company]],"Open")</f>
        <v>310.02</v>
      </c>
      <c r="H27" s="48" cm="1">
        <f t="array" ref="H27">_FV(Table1[[#This Row],[Company]],"High")</f>
        <v>318.05</v>
      </c>
      <c r="I27" s="48" cm="1">
        <f t="array" ref="I27">_FV(Table1[[#This Row],[Company]],"Low")</f>
        <v>309.72000000000003</v>
      </c>
      <c r="J27" s="48" cm="1">
        <f t="array" ref="J27">_FV(Table1[[#This Row],[Company]],"Price")</f>
        <v>316.23</v>
      </c>
      <c r="K27" s="48" cm="1">
        <f t="array" ref="K27">_FV(Table1[[#This Row],[Company]],"Change")</f>
        <v>4.74</v>
      </c>
      <c r="L27" s="49" cm="1">
        <f t="array" ref="L27">_FV(Table1[[#This Row],[Company]],"Change (%)",TRUE)</f>
        <v>1.5217000000000001E-2</v>
      </c>
      <c r="M27" s="50" cm="1">
        <f t="array" ref="M27">_FV(Table1[[#This Row],[Company]],"52 week high",TRUE)</f>
        <v>325.26</v>
      </c>
      <c r="N27" s="50" cm="1">
        <f t="array" ref="N27">_FV(Table1[[#This Row],[Company]],"52 week low",TRUE)</f>
        <v>262.70999999999998</v>
      </c>
      <c r="O27" s="76">
        <f>IFERROR(_FV(A27,"P/E",TRUE),"")</f>
        <v>36.841000000000001</v>
      </c>
      <c r="P27" s="50">
        <f>N27 + ((M27-N27)/2)</f>
        <v>293.98500000000001</v>
      </c>
      <c r="Q27" s="81">
        <f>(Table1[[#This Row],[Close]]-Table1[[#This Row],[Alert Price]])/Table1[[#This Row],[Alert Price]]</f>
        <v>7.5667125873769087E-2</v>
      </c>
      <c r="R27" s="51" cm="1">
        <f t="array" ref="R27">_FV(Table1[[#This Row],[Company]],"Beta")</f>
        <v>0.67490000000000006</v>
      </c>
      <c r="S27" s="52" t="str" cm="1">
        <f t="array" ref="S27">IF(_FV(Table1[[#This Row],[Company]],"Market cap",TRUE) &lt; 2000000000, "Small Cap", IF(_FV(Table1[[#This Row],[Company]],"Market cap",TRUE) &lt; 10000000000,"Medium Cap","Large Cap"))</f>
        <v>Large Cap</v>
      </c>
      <c r="T27" s="53">
        <f>IFERROR(VLOOKUP(B27,'Stock Purchase History'!B:G,5,FALSE) * VLOOKUP(B27,'Stock Purchase History'!B:G,6,FALSE),0)</f>
        <v>0</v>
      </c>
      <c r="U27" s="53">
        <f>IFERROR(J27 * VLOOKUP(B27,'Stock Purchase History'!B:G,5,FALSE),0)</f>
        <v>0</v>
      </c>
      <c r="V27" s="54">
        <f>IFERROR((((J27 * VLOOKUP(B27,'Stock Purchase History'!B:G,5,FALSE)) - (VLOOKUP(B27,'Stock Purchase History'!B:G,5,FALSE) * VLOOKUP(B27,'Stock Purchase History'!B:G,6,FALSE)))),0)</f>
        <v>0</v>
      </c>
      <c r="W27" s="55">
        <f>IFERROR((((J27 * VLOOKUP(B27,'Stock Purchase History'!B:G,5,FALSE)) - (VLOOKUP(B27,'Stock Purchase History'!B:G,5,FALSE) * VLOOKUP(B27,'Stock Purchase History'!B:G,6,FALSE))) / (VLOOKUP(B27,'Stock Purchase History'!B:G,5,FALSE)*VLOOKUP(B27,'Stock Purchase History'!B:G,6,FALSE))),0)</f>
        <v>0</v>
      </c>
    </row>
    <row r="28" spans="1:23">
      <c r="A28" s="47" t="e" vm="28">
        <v>#VALUE!</v>
      </c>
      <c r="B28" s="47" t="str" cm="1">
        <f t="array" ref="B28">_FV(A28,"Ticker symbol",TRUE)</f>
        <v>NEE</v>
      </c>
      <c r="C28" s="74"/>
      <c r="D28" s="47" t="s">
        <v>32</v>
      </c>
      <c r="E28" s="47" t="str" cm="1">
        <f t="array" ref="E28">_FV(Table1[[#This Row],[Company]],"Industry")</f>
        <v>Electrical Utilities &amp; IPPs</v>
      </c>
      <c r="F28" s="48" cm="1">
        <f t="array" ref="F28">_FV(Table1[[#This Row],[Company]],"Previous close",TRUE)</f>
        <v>246.96</v>
      </c>
      <c r="G28" s="48" cm="1">
        <f t="array" ref="G28">_FV(Table1[[#This Row],[Company]],"Open")</f>
        <v>244.45</v>
      </c>
      <c r="H28" s="48" cm="1">
        <f t="array" ref="H28">_FV(Table1[[#This Row],[Company]],"High")</f>
        <v>248.34</v>
      </c>
      <c r="I28" s="48" cm="1">
        <f t="array" ref="I28">_FV(Table1[[#This Row],[Company]],"Low")</f>
        <v>243.64</v>
      </c>
      <c r="J28" s="48" cm="1">
        <f t="array" ref="J28">_FV(Table1[[#This Row],[Company]],"Price")</f>
        <v>246.72</v>
      </c>
      <c r="K28" s="48" cm="1">
        <f t="array" ref="K28">_FV(Table1[[#This Row],[Company]],"Change")</f>
        <v>-0.24</v>
      </c>
      <c r="L28" s="49" cm="1">
        <f t="array" ref="L28">_FV(Table1[[#This Row],[Company]],"Change (%)",TRUE)</f>
        <v>-9.7179999999999999E-4</v>
      </c>
      <c r="M28" s="50" cm="1">
        <f t="array" ref="M28">_FV(Table1[[#This Row],[Company]],"52 week high",TRUE)</f>
        <v>283.34500000000003</v>
      </c>
      <c r="N28" s="50" cm="1">
        <f t="array" ref="N28">_FV(Table1[[#This Row],[Company]],"52 week low",TRUE)</f>
        <v>174.8</v>
      </c>
      <c r="O28" s="76">
        <f>IFERROR(_FV(A28,"P/E",TRUE),"")</f>
        <v>33.645400000000002</v>
      </c>
      <c r="P28" s="50">
        <f>N28 + ((M28-N28)/2)</f>
        <v>229.07250000000002</v>
      </c>
      <c r="Q28" s="81">
        <f>(Table1[[#This Row],[Close]]-Table1[[#This Row],[Alert Price]])/Table1[[#This Row],[Alert Price]]</f>
        <v>7.7038928723438996E-2</v>
      </c>
      <c r="R28" s="51" cm="1">
        <f t="array" ref="R28">_FV(Table1[[#This Row],[Company]],"Beta")</f>
        <v>0.2135</v>
      </c>
      <c r="S28" s="52" t="str" cm="1">
        <f t="array" ref="S28">IF(_FV(Table1[[#This Row],[Company]],"Market cap",TRUE) &lt; 2000000000, "Small Cap", IF(_FV(Table1[[#This Row],[Company]],"Market cap",TRUE) &lt; 10000000000,"Medium Cap","Large Cap"))</f>
        <v>Large Cap</v>
      </c>
      <c r="T28" s="53">
        <f>IFERROR(VLOOKUP(B28,'Stock Purchase History'!B:G,5,FALSE) * VLOOKUP(B28,'Stock Purchase History'!B:G,6,FALSE),0)</f>
        <v>0</v>
      </c>
      <c r="U28" s="53">
        <f>IFERROR(J28 * VLOOKUP(B28,'Stock Purchase History'!B:G,5,FALSE),0)</f>
        <v>0</v>
      </c>
      <c r="V28" s="54">
        <f>IFERROR((((J28 * VLOOKUP(B28,'Stock Purchase History'!B:G,5,FALSE)) - (VLOOKUP(B28,'Stock Purchase History'!B:G,5,FALSE) * VLOOKUP(B28,'Stock Purchase History'!B:G,6,FALSE)))),0)</f>
        <v>0</v>
      </c>
      <c r="W28" s="55">
        <f>IFERROR((((J28 * VLOOKUP(B28,'Stock Purchase History'!B:G,5,FALSE)) - (VLOOKUP(B28,'Stock Purchase History'!B:G,5,FALSE) * VLOOKUP(B28,'Stock Purchase History'!B:G,6,FALSE))) / (VLOOKUP(B28,'Stock Purchase History'!B:G,5,FALSE)*VLOOKUP(B28,'Stock Purchase History'!B:G,6,FALSE))),0)</f>
        <v>0</v>
      </c>
    </row>
    <row r="29" spans="1:23">
      <c r="A29" s="47" t="e" vm="29">
        <v>#VALUE!</v>
      </c>
      <c r="B29" s="47" t="str" cm="1">
        <f t="array" ref="B29">_FV(A29,"Ticker symbol",TRUE)</f>
        <v>WMT</v>
      </c>
      <c r="C29" s="74"/>
      <c r="D29" s="47" t="s">
        <v>29</v>
      </c>
      <c r="E29" s="47" t="str" cm="1">
        <f t="array" ref="E29">_FV(Table1[[#This Row],[Company]],"Industry")</f>
        <v>Food &amp; Drug Retailing</v>
      </c>
      <c r="F29" s="48" cm="1">
        <f t="array" ref="F29">_FV(Table1[[#This Row],[Company]],"Previous close",TRUE)</f>
        <v>118.89</v>
      </c>
      <c r="G29" s="48" cm="1">
        <f t="array" ref="G29">_FV(Table1[[#This Row],[Company]],"Open")</f>
        <v>118.45</v>
      </c>
      <c r="H29" s="48" cm="1">
        <f t="array" ref="H29">_FV(Table1[[#This Row],[Company]],"High")</f>
        <v>127.55</v>
      </c>
      <c r="I29" s="48" cm="1">
        <f t="array" ref="I29">_FV(Table1[[#This Row],[Company]],"Low")</f>
        <v>118.22</v>
      </c>
      <c r="J29" s="48" cm="1">
        <f t="array" ref="J29">_FV(Table1[[#This Row],[Company]],"Price")</f>
        <v>126.95</v>
      </c>
      <c r="K29" s="48" cm="1">
        <f t="array" ref="K29">_FV(Table1[[#This Row],[Company]],"Change")</f>
        <v>8.06</v>
      </c>
      <c r="L29" s="49" cm="1">
        <f t="array" ref="L29">_FV(Table1[[#This Row],[Company]],"Change (%)",TRUE)</f>
        <v>6.7793999999999993E-2</v>
      </c>
      <c r="M29" s="50" cm="1">
        <f t="array" ref="M29">_FV(Table1[[#This Row],[Company]],"52 week high",TRUE)</f>
        <v>133.38</v>
      </c>
      <c r="N29" s="50" cm="1">
        <f t="array" ref="N29">_FV(Table1[[#This Row],[Company]],"52 week low",TRUE)</f>
        <v>102</v>
      </c>
      <c r="O29" s="76">
        <f>IFERROR(_FV(A29,"P/E",TRUE),"")</f>
        <v>22.611499999999999</v>
      </c>
      <c r="P29" s="50">
        <f>N29 + ((M29-N29)/2)</f>
        <v>117.69</v>
      </c>
      <c r="Q29" s="81">
        <f>(Table1[[#This Row],[Close]]-Table1[[#This Row],[Alert Price]])/Table1[[#This Row],[Alert Price]]</f>
        <v>7.8681281332313752E-2</v>
      </c>
      <c r="R29" s="51" cm="1">
        <f t="array" ref="R29">_FV(Table1[[#This Row],[Company]],"Beta")</f>
        <v>0.29630000000000001</v>
      </c>
      <c r="S29" s="52" t="str" cm="1">
        <f t="array" ref="S29">IF(_FV(Table1[[#This Row],[Company]],"Market cap",TRUE) &lt; 2000000000, "Small Cap", IF(_FV(Table1[[#This Row],[Company]],"Market cap",TRUE) &lt; 10000000000,"Medium Cap","Large Cap"))</f>
        <v>Large Cap</v>
      </c>
      <c r="T29" s="53">
        <f>IFERROR(VLOOKUP(B29,'Stock Purchase History'!B:G,5,FALSE) * VLOOKUP(B29,'Stock Purchase History'!B:G,6,FALSE),0)</f>
        <v>0</v>
      </c>
      <c r="U29" s="53">
        <f>IFERROR(J29 * VLOOKUP(B29,'Stock Purchase History'!B:G,5,FALSE),0)</f>
        <v>0</v>
      </c>
      <c r="V29" s="54">
        <f>IFERROR((((J29 * VLOOKUP(B29,'Stock Purchase History'!B:G,5,FALSE)) - (VLOOKUP(B29,'Stock Purchase History'!B:G,5,FALSE) * VLOOKUP(B29,'Stock Purchase History'!B:G,6,FALSE)))),0)</f>
        <v>0</v>
      </c>
      <c r="W29" s="55">
        <f>IFERROR((((J29 * VLOOKUP(B29,'Stock Purchase History'!B:G,5,FALSE)) - (VLOOKUP(B29,'Stock Purchase History'!B:G,5,FALSE) * VLOOKUP(B29,'Stock Purchase History'!B:G,6,FALSE))) / (VLOOKUP(B29,'Stock Purchase History'!B:G,5,FALSE)*VLOOKUP(B29,'Stock Purchase History'!B:G,6,FALSE))),0)</f>
        <v>0</v>
      </c>
    </row>
    <row r="30" spans="1:23">
      <c r="A30" s="47" t="e" vm="30">
        <v>#VALUE!</v>
      </c>
      <c r="B30" s="47" t="str" cm="1">
        <f t="array" ref="B30">_FV(A30,"Ticker symbol",TRUE)</f>
        <v>MA</v>
      </c>
      <c r="C30" s="74"/>
      <c r="D30" s="47" t="s">
        <v>31</v>
      </c>
      <c r="E30" s="47" t="str" cm="1">
        <f t="array" ref="E30">_FV(Table1[[#This Row],[Company]],"Industry")</f>
        <v>Software &amp; IT Services</v>
      </c>
      <c r="F30" s="48" cm="1">
        <f t="array" ref="F30">_FV(Table1[[#This Row],[Company]],"Previous close",TRUE)</f>
        <v>305.57</v>
      </c>
      <c r="G30" s="48" cm="1">
        <f t="array" ref="G30">_FV(Table1[[#This Row],[Company]],"Open")</f>
        <v>303.19</v>
      </c>
      <c r="H30" s="48" cm="1">
        <f t="array" ref="H30">_FV(Table1[[#This Row],[Company]],"High")</f>
        <v>307.79000000000002</v>
      </c>
      <c r="I30" s="48" cm="1">
        <f t="array" ref="I30">_FV(Table1[[#This Row],[Company]],"Low")</f>
        <v>299.39999999999998</v>
      </c>
      <c r="J30" s="48" cm="1">
        <f t="array" ref="J30">_FV(Table1[[#This Row],[Company]],"Price")</f>
        <v>299.91000000000003</v>
      </c>
      <c r="K30" s="48" cm="1">
        <f t="array" ref="K30">_FV(Table1[[#This Row],[Company]],"Change")</f>
        <v>-5.66</v>
      </c>
      <c r="L30" s="49" cm="1">
        <f t="array" ref="L30">_FV(Table1[[#This Row],[Company]],"Change (%)",TRUE)</f>
        <v>-1.8523000000000001E-2</v>
      </c>
      <c r="M30" s="50" cm="1">
        <f t="array" ref="M30">_FV(Table1[[#This Row],[Company]],"52 week high",TRUE)</f>
        <v>347.25</v>
      </c>
      <c r="N30" s="50" cm="1">
        <f t="array" ref="N30">_FV(Table1[[#This Row],[Company]],"52 week low",TRUE)</f>
        <v>199.99</v>
      </c>
      <c r="O30" s="76">
        <f>IFERROR(_FV(A30,"P/E",TRUE),"")</f>
        <v>39.210099999999997</v>
      </c>
      <c r="P30" s="50">
        <f>N30 + ((M30-N30)/2)</f>
        <v>273.62</v>
      </c>
      <c r="Q30" s="81">
        <f>(Table1[[#This Row],[Close]]-Table1[[#This Row],[Alert Price]])/Table1[[#This Row],[Alert Price]]</f>
        <v>9.6082157737007595E-2</v>
      </c>
      <c r="R30" s="51" cm="1">
        <f t="array" ref="R30">_FV(Table1[[#This Row],[Company]],"Beta")</f>
        <v>1.0697000000000001</v>
      </c>
      <c r="S30" s="52" t="str" cm="1">
        <f t="array" ref="S30">IF(_FV(Table1[[#This Row],[Company]],"Market cap",TRUE) &lt; 2000000000, "Small Cap", IF(_FV(Table1[[#This Row],[Company]],"Market cap",TRUE) &lt; 10000000000,"Medium Cap","Large Cap"))</f>
        <v>Large Cap</v>
      </c>
      <c r="T30" s="53">
        <f>IFERROR(VLOOKUP(B30,'Stock Purchase History'!B:G,5,FALSE) * VLOOKUP(B30,'Stock Purchase History'!B:G,6,FALSE),0)</f>
        <v>0</v>
      </c>
      <c r="U30" s="53">
        <f>IFERROR(J30 * VLOOKUP(B30,'Stock Purchase History'!B:G,5,FALSE),0)</f>
        <v>0</v>
      </c>
      <c r="V30" s="54">
        <f>IFERROR((((J30 * VLOOKUP(B30,'Stock Purchase History'!B:G,5,FALSE)) - (VLOOKUP(B30,'Stock Purchase History'!B:G,5,FALSE) * VLOOKUP(B30,'Stock Purchase History'!B:G,6,FALSE)))),0)</f>
        <v>0</v>
      </c>
      <c r="W30" s="55">
        <f>IFERROR((((J30 * VLOOKUP(B30,'Stock Purchase History'!B:G,5,FALSE)) - (VLOOKUP(B30,'Stock Purchase History'!B:G,5,FALSE) * VLOOKUP(B30,'Stock Purchase History'!B:G,6,FALSE))) / (VLOOKUP(B30,'Stock Purchase History'!B:G,5,FALSE)*VLOOKUP(B30,'Stock Purchase History'!B:G,6,FALSE))),0)</f>
        <v>0</v>
      </c>
    </row>
    <row r="31" spans="1:23">
      <c r="A31" s="47" t="e" vm="31">
        <v>#VALUE!</v>
      </c>
      <c r="B31" s="47" t="str" cm="1">
        <f t="array" ref="B31">_FV(A31,"Ticker symbol",TRUE)</f>
        <v>PINS</v>
      </c>
      <c r="C31" s="74"/>
      <c r="D31" s="47" t="s">
        <v>31</v>
      </c>
      <c r="E31" s="56" t="str" cm="1">
        <f t="array" ref="E31">_FV(Table1[[#This Row],[Company]],"Industry")</f>
        <v>Software &amp; IT Services</v>
      </c>
      <c r="F31" s="48" cm="1">
        <f t="array" ref="F31">_FV(Table1[[#This Row],[Company]],"Previous close",TRUE)</f>
        <v>25.82</v>
      </c>
      <c r="G31" s="48" cm="1">
        <f t="array" ref="G31">_FV(Table1[[#This Row],[Company]],"Open")</f>
        <v>25.58</v>
      </c>
      <c r="H31" s="48" cm="1">
        <f t="array" ref="H31">_FV(Table1[[#This Row],[Company]],"High")</f>
        <v>26.3</v>
      </c>
      <c r="I31" s="48" cm="1">
        <f t="array" ref="I31">_FV(Table1[[#This Row],[Company]],"Low")</f>
        <v>25.34</v>
      </c>
      <c r="J31" s="48" cm="1">
        <f t="array" ref="J31">_FV(Table1[[#This Row],[Company]],"Price")</f>
        <v>25.85</v>
      </c>
      <c r="K31" s="48" cm="1">
        <f t="array" ref="K31">_FV(Table1[[#This Row],[Company]],"Change")</f>
        <v>0.03</v>
      </c>
      <c r="L31" s="49" cm="1">
        <f t="array" ref="L31">_FV(Table1[[#This Row],[Company]],"Change (%)",TRUE)</f>
        <v>1.1620000000000001E-3</v>
      </c>
      <c r="M31" s="50" cm="1">
        <f t="array" ref="M31">_FV(Table1[[#This Row],[Company]],"52 week high",TRUE)</f>
        <v>36.83</v>
      </c>
      <c r="N31" s="50" cm="1">
        <f t="array" ref="N31">_FV(Table1[[#This Row],[Company]],"52 week low",TRUE)</f>
        <v>10.1</v>
      </c>
      <c r="O31" s="76">
        <f>IFERROR(_FV(A31,"P/E",TRUE),"")</f>
        <v>0</v>
      </c>
      <c r="P31" s="50">
        <f>N31 + ((M31-N31)/2)</f>
        <v>23.464999999999996</v>
      </c>
      <c r="Q31" s="81">
        <f>(Table1[[#This Row],[Close]]-Table1[[#This Row],[Alert Price]])/Table1[[#This Row],[Alert Price]]</f>
        <v>0.10164074152993843</v>
      </c>
      <c r="R31" s="51" t="e" cm="1" vm="3">
        <f t="array" ref="R31">_FV(Table1[[#This Row],[Company]],"Beta")</f>
        <v>#VALUE!</v>
      </c>
      <c r="S31" s="52" t="str" cm="1">
        <f t="array" ref="S31">IF(_FV(Table1[[#This Row],[Company]],"Market cap",TRUE) &lt; 2000000000, "Small Cap", IF(_FV(Table1[[#This Row],[Company]],"Market cap",TRUE) &lt; 10000000000,"Medium Cap","Large Cap"))</f>
        <v>Large Cap</v>
      </c>
      <c r="T31" s="53">
        <f>IFERROR(VLOOKUP(B31,'Stock Purchase History'!B:G,5,FALSE) * VLOOKUP(B31,'Stock Purchase History'!B:G,6,FALSE),0)</f>
        <v>0</v>
      </c>
      <c r="U31" s="53">
        <f>IFERROR(J31 * VLOOKUP(B31,'Stock Purchase History'!B:G,5,FALSE),0)</f>
        <v>0</v>
      </c>
      <c r="V31" s="57">
        <f>IFERROR((((J31 * VLOOKUP(B31,'Stock Purchase History'!B:G,5,FALSE)) - (VLOOKUP(B31,'Stock Purchase History'!B:G,5,FALSE) * VLOOKUP(B31,'Stock Purchase History'!B:G,6,FALSE)))),0)</f>
        <v>0</v>
      </c>
      <c r="W31" s="55">
        <f>IFERROR((((J31 * VLOOKUP(B31,'Stock Purchase History'!B:G,5,FALSE)) - (VLOOKUP(B31,'Stock Purchase History'!B:G,5,FALSE) * VLOOKUP(B31,'Stock Purchase History'!B:G,6,FALSE))) / (VLOOKUP(B31,'Stock Purchase History'!B:G,5,FALSE)*VLOOKUP(B31,'Stock Purchase History'!B:G,6,FALSE))),0)</f>
        <v>0</v>
      </c>
    </row>
    <row r="32" spans="1:23">
      <c r="A32" s="47" t="e" vm="32">
        <v>#VALUE!</v>
      </c>
      <c r="B32" s="47" t="str" cm="1">
        <f t="array" ref="B32">_FV(A32,"Ticker symbol",TRUE)</f>
        <v>UBER</v>
      </c>
      <c r="C32" s="74"/>
      <c r="D32" s="47" t="s">
        <v>24</v>
      </c>
      <c r="E32" s="56" t="str" cm="1">
        <f t="array" ref="E32">_FV(Table1[[#This Row],[Company]],"Industry")</f>
        <v>Software &amp; IT Services</v>
      </c>
      <c r="F32" s="48" cm="1">
        <f t="array" ref="F32">_FV(Table1[[#This Row],[Company]],"Previous close",TRUE)</f>
        <v>32.520000000000003</v>
      </c>
      <c r="G32" s="48" cm="1">
        <f t="array" ref="G32">_FV(Table1[[#This Row],[Company]],"Open")</f>
        <v>32.46</v>
      </c>
      <c r="H32" s="48" cm="1">
        <f t="array" ref="H32">_FV(Table1[[#This Row],[Company]],"High")</f>
        <v>33.559800000000003</v>
      </c>
      <c r="I32" s="48" cm="1">
        <f t="array" ref="I32">_FV(Table1[[#This Row],[Company]],"Low")</f>
        <v>32.39</v>
      </c>
      <c r="J32" s="48" cm="1">
        <f t="array" ref="J32">_FV(Table1[[#This Row],[Company]],"Price")</f>
        <v>32.82</v>
      </c>
      <c r="K32" s="48" cm="1">
        <f t="array" ref="K32">_FV(Table1[[#This Row],[Company]],"Change")</f>
        <v>0.3</v>
      </c>
      <c r="L32" s="49" cm="1">
        <f t="array" ref="L32">_FV(Table1[[#This Row],[Company]],"Change (%)",TRUE)</f>
        <v>9.2250000000000006E-3</v>
      </c>
      <c r="M32" s="50" cm="1">
        <f t="array" ref="M32">_FV(Table1[[#This Row],[Company]],"52 week high",TRUE)</f>
        <v>45.627000000000002</v>
      </c>
      <c r="N32" s="50" cm="1">
        <f t="array" ref="N32">_FV(Table1[[#This Row],[Company]],"52 week low",TRUE)</f>
        <v>13.71</v>
      </c>
      <c r="O32" s="76">
        <f>IFERROR(_FV(A32,"P/E",TRUE),"")</f>
        <v>0</v>
      </c>
      <c r="P32" s="50">
        <f>N32 + ((M32-N32)/2)</f>
        <v>29.668500000000002</v>
      </c>
      <c r="Q32" s="81">
        <f>(Table1[[#This Row],[Close]]-Table1[[#This Row],[Alert Price]])/Table1[[#This Row],[Alert Price]]</f>
        <v>0.10622377268820461</v>
      </c>
      <c r="R32" s="51" t="e" cm="1" vm="3">
        <f t="array" ref="R32">_FV(Table1[[#This Row],[Company]],"Beta")</f>
        <v>#VALUE!</v>
      </c>
      <c r="S32" s="52" t="str" cm="1">
        <f t="array" ref="S32">IF(_FV(Table1[[#This Row],[Company]],"Market cap",TRUE) &lt; 2000000000, "Small Cap", IF(_FV(Table1[[#This Row],[Company]],"Market cap",TRUE) &lt; 10000000000,"Medium Cap","Large Cap"))</f>
        <v>Large Cap</v>
      </c>
      <c r="T32" s="53">
        <f>IFERROR(VLOOKUP(B32,'Stock Purchase History'!B:G,5,FALSE) * VLOOKUP(B32,'Stock Purchase History'!B:G,6,FALSE),0)</f>
        <v>0</v>
      </c>
      <c r="U32" s="53">
        <f>IFERROR(J32 * VLOOKUP(B32,'Stock Purchase History'!B:G,5,FALSE),0)</f>
        <v>0</v>
      </c>
      <c r="V32" s="57">
        <f>IFERROR((((J32 * VLOOKUP(B32,'Stock Purchase History'!B:G,5,FALSE)) - (VLOOKUP(B32,'Stock Purchase History'!B:G,5,FALSE) * VLOOKUP(B32,'Stock Purchase History'!B:G,6,FALSE)))),0)</f>
        <v>0</v>
      </c>
      <c r="W32" s="55">
        <f>IFERROR((((J32 * VLOOKUP(B32,'Stock Purchase History'!B:G,5,FALSE)) - (VLOOKUP(B32,'Stock Purchase History'!B:G,5,FALSE) * VLOOKUP(B32,'Stock Purchase History'!B:G,6,FALSE))) / (VLOOKUP(B32,'Stock Purchase History'!B:G,5,FALSE)*VLOOKUP(B32,'Stock Purchase History'!B:G,6,FALSE))),0)</f>
        <v>0</v>
      </c>
    </row>
    <row r="33" spans="1:23">
      <c r="A33" s="47" t="e" vm="33">
        <v>#VALUE!</v>
      </c>
      <c r="B33" s="47" t="str">
        <f t="array" ref="B33">_FV(A33,"Ticker symbol",TRUE)</f>
        <v>ROKU</v>
      </c>
      <c r="C33" s="74">
        <v>1</v>
      </c>
      <c r="D33" s="47" t="s">
        <v>28</v>
      </c>
      <c r="E33" s="56" t="str">
        <f t="array" ref="E33">_FV(Table1[[#This Row],[Company]],"Industry")</f>
        <v>Media &amp; Publishing</v>
      </c>
      <c r="F33" s="48">
        <f t="array" ref="F33">_FV(Table1[[#This Row],[Company]],"Previous close",TRUE)</f>
        <v>132.03</v>
      </c>
      <c r="G33" s="48">
        <f t="array" ref="G33">_FV(Table1[[#This Row],[Company]],"Open")</f>
        <v>131.69</v>
      </c>
      <c r="H33" s="48">
        <f t="array" ref="H33">_FV(Table1[[#This Row],[Company]],"High")</f>
        <v>135.81</v>
      </c>
      <c r="I33" s="48">
        <f t="array" ref="I33">_FV(Table1[[#This Row],[Company]],"Low")</f>
        <v>129.4</v>
      </c>
      <c r="J33" s="48">
        <f t="array" ref="J33">_FV(Table1[[#This Row],[Company]],"Price")</f>
        <v>130.41999999999999</v>
      </c>
      <c r="K33" s="48">
        <f t="array" ref="K33">_FV(Table1[[#This Row],[Company]],"Change")</f>
        <v>-1.61</v>
      </c>
      <c r="L33" s="49">
        <f t="array" ref="L33">_FV(Table1[[#This Row],[Company]],"Change (%)",TRUE)</f>
        <v>-1.2194E-2</v>
      </c>
      <c r="M33" s="50">
        <f t="array" ref="M33">_FV(Table1[[#This Row],[Company]],"52 week high",TRUE)</f>
        <v>176.55</v>
      </c>
      <c r="N33" s="50">
        <f t="array" ref="N33">_FV(Table1[[#This Row],[Company]],"52 week low",TRUE)</f>
        <v>58.22</v>
      </c>
      <c r="O33" s="76" t="str">
        <f>IFERROR(_FV(A33,"P/E",TRUE),"")</f>
        <v/>
      </c>
      <c r="P33" s="50">
        <f>N33 + ((M33-N33)/2)</f>
        <v>117.38500000000001</v>
      </c>
      <c r="Q33" s="81">
        <f>(Table1[[#This Row],[Close]]-Table1[[#This Row],[Alert Price]])/Table1[[#This Row],[Alert Price]]</f>
        <v>0.11104485240874032</v>
      </c>
      <c r="R33" s="51" t="e" vm="3">
        <f t="array" ref="R33">_FV(Table1[[#This Row],[Company]],"Beta")</f>
        <v>#VALUE!</v>
      </c>
      <c r="S33" s="52" t="str">
        <f t="array" ref="S33">IF(_FV(Table1[[#This Row],[Company]],"Market cap",TRUE) &lt; 2000000000, "Small Cap", IF(_FV(Table1[[#This Row],[Company]],"Market cap",TRUE) &lt; 10000000000,"Medium Cap","Large Cap"))</f>
        <v>Large Cap</v>
      </c>
      <c r="T33" s="53">
        <f>IFERROR(VLOOKUP(B33,'Stock Purchase History'!B:G,5,FALSE) * VLOOKUP(B33,'Stock Purchase History'!B:G,6,FALSE),0)</f>
        <v>0</v>
      </c>
      <c r="U33" s="53">
        <f>IFERROR(J33 * VLOOKUP(B33,'Stock Purchase History'!B:G,5,FALSE),0)</f>
        <v>0</v>
      </c>
      <c r="V33" s="57">
        <f>IFERROR((((J33 * VLOOKUP(B33,'Stock Purchase History'!B:G,5,FALSE)) - (VLOOKUP(B33,'Stock Purchase History'!B:G,5,FALSE) * VLOOKUP(B33,'Stock Purchase History'!B:G,6,FALSE)))),0)</f>
        <v>0</v>
      </c>
      <c r="W33" s="55">
        <f>IFERROR((((J33 * VLOOKUP(B33,'Stock Purchase History'!B:G,5,FALSE)) - (VLOOKUP(B33,'Stock Purchase History'!B:G,5,FALSE) * VLOOKUP(B33,'Stock Purchase History'!B:G,6,FALSE))) / (VLOOKUP(B33,'Stock Purchase History'!B:G,5,FALSE)*VLOOKUP(B33,'Stock Purchase History'!B:G,6,FALSE))),0)</f>
        <v>0</v>
      </c>
    </row>
    <row r="34" spans="1:23">
      <c r="A34" s="47" t="e" vm="34">
        <v>#VALUE!</v>
      </c>
      <c r="B34" s="47" t="str" cm="1">
        <f t="array" ref="B34">_FV(A34,"Ticker symbol",TRUE)</f>
        <v>V</v>
      </c>
      <c r="C34" s="74"/>
      <c r="D34" s="47" t="s">
        <v>31</v>
      </c>
      <c r="E34" s="47" t="str" cm="1">
        <f t="array" ref="E34">_FV(Table1[[#This Row],[Company]],"Industry")</f>
        <v>Software &amp; IT Services</v>
      </c>
      <c r="F34" s="48" cm="1">
        <f t="array" ref="F34">_FV(Table1[[#This Row],[Company]],"Previous close",TRUE)</f>
        <v>197.76</v>
      </c>
      <c r="G34" s="48" cm="1">
        <f t="array" ref="G34">_FV(Table1[[#This Row],[Company]],"Open")</f>
        <v>196.81</v>
      </c>
      <c r="H34" s="48" cm="1">
        <f t="array" ref="H34">_FV(Table1[[#This Row],[Company]],"High")</f>
        <v>198.9</v>
      </c>
      <c r="I34" s="48" cm="1">
        <f t="array" ref="I34">_FV(Table1[[#This Row],[Company]],"Low")</f>
        <v>193.81</v>
      </c>
      <c r="J34" s="48" cm="1">
        <f t="array" ref="J34">_FV(Table1[[#This Row],[Company]],"Price")</f>
        <v>194.2</v>
      </c>
      <c r="K34" s="48" cm="1">
        <f t="array" ref="K34">_FV(Table1[[#This Row],[Company]],"Change")</f>
        <v>-3.56</v>
      </c>
      <c r="L34" s="49" cm="1">
        <f t="array" ref="L34">_FV(Table1[[#This Row],[Company]],"Change (%)",TRUE)</f>
        <v>-1.8002000000000001E-2</v>
      </c>
      <c r="M34" s="50" cm="1">
        <f t="array" ref="M34">_FV(Table1[[#This Row],[Company]],"52 week high",TRUE)</f>
        <v>214.17</v>
      </c>
      <c r="N34" s="50" cm="1">
        <f t="array" ref="N34">_FV(Table1[[#This Row],[Company]],"52 week low",TRUE)</f>
        <v>133.93</v>
      </c>
      <c r="O34" s="76">
        <f>IFERROR(_FV(A34,"P/E",TRUE),"")</f>
        <v>35.619199999999999</v>
      </c>
      <c r="P34" s="50">
        <f>N34 + ((M34-N34)/2)</f>
        <v>174.05</v>
      </c>
      <c r="Q34" s="81">
        <f>(Table1[[#This Row],[Close]]-Table1[[#This Row],[Alert Price]])/Table1[[#This Row],[Alert Price]]</f>
        <v>0.11577133007756378</v>
      </c>
      <c r="R34" s="51" cm="1">
        <f t="array" ref="R34">_FV(Table1[[#This Row],[Company]],"Beta")</f>
        <v>0.91090000000000004</v>
      </c>
      <c r="S34" s="52" t="str" cm="1">
        <f t="array" ref="S34">IF(_FV(Table1[[#This Row],[Company]],"Market cap",TRUE) &lt; 2000000000, "Small Cap", IF(_FV(Table1[[#This Row],[Company]],"Market cap",TRUE) &lt; 10000000000,"Medium Cap","Large Cap"))</f>
        <v>Large Cap</v>
      </c>
      <c r="T34" s="53">
        <f>IFERROR(VLOOKUP(B34,'Stock Purchase History'!B:G,5,FALSE) * VLOOKUP(B34,'Stock Purchase History'!B:G,6,FALSE),0)</f>
        <v>0</v>
      </c>
      <c r="U34" s="53">
        <f>IFERROR(J34 * VLOOKUP(B34,'Stock Purchase History'!B:G,5,FALSE),0)</f>
        <v>0</v>
      </c>
      <c r="V34" s="54">
        <f>IFERROR((((J34 * VLOOKUP(B34,'Stock Purchase History'!B:G,5,FALSE)) - (VLOOKUP(B34,'Stock Purchase History'!B:G,5,FALSE) * VLOOKUP(B34,'Stock Purchase History'!B:G,6,FALSE)))),0)</f>
        <v>0</v>
      </c>
      <c r="W34" s="55">
        <f>IFERROR((((J34 * VLOOKUP(B34,'Stock Purchase History'!B:G,5,FALSE)) - (VLOOKUP(B34,'Stock Purchase History'!B:G,5,FALSE) * VLOOKUP(B34,'Stock Purchase History'!B:G,6,FALSE))) / (VLOOKUP(B34,'Stock Purchase History'!B:G,5,FALSE)*VLOOKUP(B34,'Stock Purchase History'!B:G,6,FALSE))),0)</f>
        <v>0</v>
      </c>
    </row>
    <row r="35" spans="1:23">
      <c r="A35" s="47" t="e" vm="35">
        <v>#VALUE!</v>
      </c>
      <c r="B35" s="47" t="str">
        <f t="array" ref="B35">_FV(A35,"Ticker symbol",TRUE)</f>
        <v>DKNG</v>
      </c>
      <c r="C35" s="74">
        <v>2</v>
      </c>
      <c r="D35" s="47" t="s">
        <v>25</v>
      </c>
      <c r="E35" s="56" t="str">
        <f t="array" ref="E35">_FV(Table1[[#This Row],[Company]],"Industry")</f>
        <v>Hotels &amp; Entertainment Services</v>
      </c>
      <c r="F35" s="48">
        <f t="array" ref="F35">_FV(Table1[[#This Row],[Company]],"Previous close",TRUE)</f>
        <v>32.42</v>
      </c>
      <c r="G35" s="48">
        <f t="array" ref="G35">_FV(Table1[[#This Row],[Company]],"Open")</f>
        <v>31.703499999999998</v>
      </c>
      <c r="H35" s="48">
        <f t="array" ref="H35">_FV(Table1[[#This Row],[Company]],"High")</f>
        <v>32.299999999999997</v>
      </c>
      <c r="I35" s="48">
        <f t="array" ref="I35">_FV(Table1[[#This Row],[Company]],"Low")</f>
        <v>30.45</v>
      </c>
      <c r="J35" s="48">
        <f t="array" ref="J35">_FV(Table1[[#This Row],[Company]],"Price")</f>
        <v>30.6</v>
      </c>
      <c r="K35" s="48">
        <f t="array" ref="K35">_FV(Table1[[#This Row],[Company]],"Change")</f>
        <v>-1.82</v>
      </c>
      <c r="L35" s="49">
        <f t="array" ref="L35">_FV(Table1[[#This Row],[Company]],"Change (%)",TRUE)</f>
        <v>-5.6138E-2</v>
      </c>
      <c r="M35" s="50">
        <f t="array" ref="M35">_FV(Table1[[#This Row],[Company]],"52 week high",TRUE)</f>
        <v>44.79</v>
      </c>
      <c r="N35" s="50">
        <f t="array" ref="N35">_FV(Table1[[#This Row],[Company]],"52 week low",TRUE)</f>
        <v>9.76</v>
      </c>
      <c r="O35" s="76" t="str">
        <f>IFERROR(_FV(A35,"P/E",TRUE),"")</f>
        <v/>
      </c>
      <c r="P35" s="50">
        <f>N35 + ((M35-N35)/2)</f>
        <v>27.274999999999999</v>
      </c>
      <c r="Q35" s="81">
        <f>(Table1[[#This Row],[Close]]-Table1[[#This Row],[Alert Price]])/Table1[[#This Row],[Alert Price]]</f>
        <v>0.12190650779101753</v>
      </c>
      <c r="R35" s="51" t="e" vm="3">
        <f t="array" ref="R35">_FV(Table1[[#This Row],[Company]],"Beta")</f>
        <v>#VALUE!</v>
      </c>
      <c r="S35" s="52" t="str">
        <f t="array" ref="S35">IF(_FV(Table1[[#This Row],[Company]],"Market cap",TRUE) &lt; 2000000000, "Small Cap", IF(_FV(Table1[[#This Row],[Company]],"Market cap",TRUE) &lt; 10000000000,"Medium Cap","Large Cap"))</f>
        <v>Large Cap</v>
      </c>
      <c r="T35" s="53">
        <f>IFERROR(VLOOKUP(B35,'Stock Purchase History'!B:G,5,FALSE) * VLOOKUP(B35,'Stock Purchase History'!B:G,6,FALSE),0)</f>
        <v>0</v>
      </c>
      <c r="U35" s="53">
        <f>IFERROR(J35 * VLOOKUP(B35,'Stock Purchase History'!B:G,5,FALSE),0)</f>
        <v>0</v>
      </c>
      <c r="V35" s="57">
        <f>IFERROR((((J35 * VLOOKUP(B35,'Stock Purchase History'!B:G,5,FALSE)) - (VLOOKUP(B35,'Stock Purchase History'!B:G,5,FALSE) * VLOOKUP(B35,'Stock Purchase History'!B:G,6,FALSE)))),0)</f>
        <v>0</v>
      </c>
      <c r="W35" s="55">
        <f>IFERROR((((J35 * VLOOKUP(B35,'Stock Purchase History'!B:G,5,FALSE)) - (VLOOKUP(B35,'Stock Purchase History'!B:G,5,FALSE) * VLOOKUP(B35,'Stock Purchase History'!B:G,6,FALSE))) / (VLOOKUP(B35,'Stock Purchase History'!B:G,5,FALSE)*VLOOKUP(B35,'Stock Purchase History'!B:G,6,FALSE))),0)</f>
        <v>0</v>
      </c>
    </row>
    <row r="36" spans="1:23">
      <c r="A36" s="47" t="e" vm="36">
        <v>#VALUE!</v>
      </c>
      <c r="B36" s="47" t="str">
        <f t="array" ref="B36">_FV(A36,"Ticker symbol",TRUE)</f>
        <v>STAG</v>
      </c>
      <c r="C36" s="74"/>
      <c r="D36" s="47" t="s">
        <v>30</v>
      </c>
      <c r="E36" s="56" t="str">
        <f t="array" ref="E36">_FV(Table1[[#This Row],[Company]],"Industry")</f>
        <v>Residential &amp; Commercial REIT</v>
      </c>
      <c r="F36" s="48">
        <f t="array" ref="F36">_FV(Table1[[#This Row],[Company]],"Previous close",TRUE)</f>
        <v>29.81</v>
      </c>
      <c r="G36" s="48">
        <f t="array" ref="G36">_FV(Table1[[#This Row],[Company]],"Open")</f>
        <v>29.3</v>
      </c>
      <c r="H36" s="48">
        <f t="array" ref="H36">_FV(Table1[[#This Row],[Company]],"High")</f>
        <v>29.605</v>
      </c>
      <c r="I36" s="48">
        <f t="array" ref="I36">_FV(Table1[[#This Row],[Company]],"Low")</f>
        <v>28.93</v>
      </c>
      <c r="J36" s="48">
        <f t="array" ref="J36">_FV(Table1[[#This Row],[Company]],"Price")</f>
        <v>28.95</v>
      </c>
      <c r="K36" s="48">
        <f t="array" ref="K36">_FV(Table1[[#This Row],[Company]],"Change")</f>
        <v>-0.86</v>
      </c>
      <c r="L36" s="49">
        <f t="array" ref="L36">_FV(Table1[[#This Row],[Company]],"Change (%)",TRUE)</f>
        <v>-2.8849E-2</v>
      </c>
      <c r="M36" s="50">
        <f t="array" ref="M36">_FV(Table1[[#This Row],[Company]],"52 week high",TRUE)</f>
        <v>33.479999999999997</v>
      </c>
      <c r="N36" s="50">
        <f t="array" ref="N36">_FV(Table1[[#This Row],[Company]],"52 week low",TRUE)</f>
        <v>17.54</v>
      </c>
      <c r="O36" s="76">
        <f>IFERROR(_FV(A36,"P/E",TRUE),"")</f>
        <v>42.016100000000002</v>
      </c>
      <c r="P36" s="50">
        <f>N36 + ((M36-N36)/2)</f>
        <v>25.509999999999998</v>
      </c>
      <c r="Q36" s="81">
        <f>(Table1[[#This Row],[Close]]-Table1[[#This Row],[Alert Price]])/Table1[[#This Row],[Alert Price]]</f>
        <v>0.13484907879263039</v>
      </c>
      <c r="R36" s="51">
        <f t="array" ref="R36">_FV(Table1[[#This Row],[Company]],"Beta")</f>
        <v>1.1422000000000001</v>
      </c>
      <c r="S36" s="52" t="str">
        <f t="array" ref="S36">IF(_FV(Table1[[#This Row],[Company]],"Market cap",TRUE) &lt; 2000000000, "Small Cap", IF(_FV(Table1[[#This Row],[Company]],"Market cap",TRUE) &lt; 10000000000,"Medium Cap","Large Cap"))</f>
        <v>Medium Cap</v>
      </c>
      <c r="T36" s="53">
        <f>IFERROR(VLOOKUP(B36,'Stock Purchase History'!B:G,5,FALSE) * VLOOKUP(B36,'Stock Purchase History'!B:G,6,FALSE),0)</f>
        <v>0</v>
      </c>
      <c r="U36" s="53">
        <f>IFERROR(J36 * VLOOKUP(B36,'Stock Purchase History'!B:G,5,FALSE),0)</f>
        <v>0</v>
      </c>
      <c r="V36" s="57">
        <f>IFERROR((((J36 * VLOOKUP(B36,'Stock Purchase History'!B:G,5,FALSE)) - (VLOOKUP(B36,'Stock Purchase History'!B:G,5,FALSE) * VLOOKUP(B36,'Stock Purchase History'!B:G,6,FALSE)))),0)</f>
        <v>0</v>
      </c>
      <c r="W36" s="55">
        <f>IFERROR((((J36 * VLOOKUP(B36,'Stock Purchase History'!B:G,5,FALSE)) - (VLOOKUP(B36,'Stock Purchase History'!B:G,5,FALSE) * VLOOKUP(B36,'Stock Purchase History'!B:G,6,FALSE))) / (VLOOKUP(B36,'Stock Purchase History'!B:G,5,FALSE)*VLOOKUP(B36,'Stock Purchase History'!B:G,6,FALSE))),0)</f>
        <v>0</v>
      </c>
    </row>
    <row r="37" spans="1:23">
      <c r="A37" s="47" t="e" vm="37">
        <v>#VALUE!</v>
      </c>
      <c r="B37" s="47" t="str" cm="1">
        <f t="array" ref="B37">_FV(A37,"Ticker symbol",TRUE)</f>
        <v>WORK</v>
      </c>
      <c r="C37" s="74"/>
      <c r="D37" s="47" t="s">
        <v>33</v>
      </c>
      <c r="E37" s="56" t="str" cm="1">
        <f t="array" ref="E37">_FV(Table1[[#This Row],[Company]],"Industry")</f>
        <v>Software &amp; IT Services</v>
      </c>
      <c r="F37" s="48" cm="1">
        <f t="array" ref="F37">_FV(Table1[[#This Row],[Company]],"Previous close",TRUE)</f>
        <v>31.12</v>
      </c>
      <c r="G37" s="48" cm="1">
        <f t="array" ref="G37">_FV(Table1[[#This Row],[Company]],"Open")</f>
        <v>31.21</v>
      </c>
      <c r="H37" s="48" cm="1">
        <f t="array" ref="H37">_FV(Table1[[#This Row],[Company]],"High")</f>
        <v>31.77</v>
      </c>
      <c r="I37" s="48" cm="1">
        <f t="array" ref="I37">_FV(Table1[[#This Row],[Company]],"Low")</f>
        <v>30.655000000000001</v>
      </c>
      <c r="J37" s="48" cm="1">
        <f t="array" ref="J37">_FV(Table1[[#This Row],[Company]],"Price")</f>
        <v>31.48</v>
      </c>
      <c r="K37" s="48" cm="1">
        <f t="array" ref="K37">_FV(Table1[[#This Row],[Company]],"Change")</f>
        <v>0.36</v>
      </c>
      <c r="L37" s="49" cm="1">
        <f t="array" ref="L37">_FV(Table1[[#This Row],[Company]],"Change (%)",TRUE)</f>
        <v>1.1568E-2</v>
      </c>
      <c r="M37" s="50" cm="1">
        <f t="array" ref="M37">_FV(Table1[[#This Row],[Company]],"52 week high",TRUE)</f>
        <v>40.07</v>
      </c>
      <c r="N37" s="50" cm="1">
        <f t="array" ref="N37">_FV(Table1[[#This Row],[Company]],"52 week low",TRUE)</f>
        <v>15.1</v>
      </c>
      <c r="O37" s="76">
        <f>IFERROR(_FV(A37,"P/E",TRUE),"")</f>
        <v>0</v>
      </c>
      <c r="P37" s="50">
        <f>N37 + ((M37-N37)/2)</f>
        <v>27.585000000000001</v>
      </c>
      <c r="Q37" s="81">
        <f>(Table1[[#This Row],[Close]]-Table1[[#This Row],[Alert Price]])/Table1[[#This Row],[Alert Price]]</f>
        <v>0.14119992749682797</v>
      </c>
      <c r="R37" s="51" t="e" cm="1" vm="3">
        <f t="array" ref="R37">_FV(Table1[[#This Row],[Company]],"Beta")</f>
        <v>#VALUE!</v>
      </c>
      <c r="S37" s="52" t="str" cm="1">
        <f t="array" ref="S37">IF(_FV(Table1[[#This Row],[Company]],"Market cap",TRUE) &lt; 2000000000, "Small Cap", IF(_FV(Table1[[#This Row],[Company]],"Market cap",TRUE) &lt; 10000000000,"Medium Cap","Large Cap"))</f>
        <v>Large Cap</v>
      </c>
      <c r="T37" s="53">
        <f>IFERROR(VLOOKUP(B37,'Stock Purchase History'!B:G,5,FALSE) * VLOOKUP(B37,'Stock Purchase History'!B:G,6,FALSE),0)</f>
        <v>0</v>
      </c>
      <c r="U37" s="53">
        <f>IFERROR(J37 * VLOOKUP(B37,'Stock Purchase History'!B:G,5,FALSE),0)</f>
        <v>0</v>
      </c>
      <c r="V37" s="57">
        <f>IFERROR((((J37 * VLOOKUP(B37,'Stock Purchase History'!B:G,5,FALSE)) - (VLOOKUP(B37,'Stock Purchase History'!B:G,5,FALSE) * VLOOKUP(B37,'Stock Purchase History'!B:G,6,FALSE)))),0)</f>
        <v>0</v>
      </c>
      <c r="W37" s="55">
        <f>IFERROR((((J37 * VLOOKUP(B37,'Stock Purchase History'!B:G,5,FALSE)) - (VLOOKUP(B37,'Stock Purchase History'!B:G,5,FALSE) * VLOOKUP(B37,'Stock Purchase History'!B:G,6,FALSE))) / (VLOOKUP(B37,'Stock Purchase History'!B:G,5,FALSE)*VLOOKUP(B37,'Stock Purchase History'!B:G,6,FALSE))),0)</f>
        <v>0</v>
      </c>
    </row>
    <row r="38" spans="1:23">
      <c r="A38" s="47" t="e" vm="38">
        <v>#VALUE!</v>
      </c>
      <c r="B38" s="47" t="str" cm="1">
        <f t="array" ref="B38">_FV(A38,"Ticker symbol",TRUE)</f>
        <v>ECL</v>
      </c>
      <c r="C38" s="74"/>
      <c r="D38" s="47" t="s">
        <v>34</v>
      </c>
      <c r="E38" s="47" t="str" cm="1">
        <f t="array" ref="E38">_FV(Table1[[#This Row],[Company]],"Industry")</f>
        <v>Chemicals</v>
      </c>
      <c r="F38" s="48" cm="1">
        <f t="array" ref="F38">_FV(Table1[[#This Row],[Company]],"Previous close",TRUE)</f>
        <v>201.73</v>
      </c>
      <c r="G38" s="48" cm="1">
        <f t="array" ref="G38">_FV(Table1[[#This Row],[Company]],"Open")</f>
        <v>200.29</v>
      </c>
      <c r="H38" s="48" cm="1">
        <f t="array" ref="H38">_FV(Table1[[#This Row],[Company]],"High")</f>
        <v>203.79</v>
      </c>
      <c r="I38" s="48" cm="1">
        <f t="array" ref="I38">_FV(Table1[[#This Row],[Company]],"Low")</f>
        <v>200</v>
      </c>
      <c r="J38" s="48" cm="1">
        <f t="array" ref="J38">_FV(Table1[[#This Row],[Company]],"Price")</f>
        <v>202.94</v>
      </c>
      <c r="K38" s="48" cm="1">
        <f t="array" ref="K38">_FV(Table1[[#This Row],[Company]],"Change")</f>
        <v>1.21</v>
      </c>
      <c r="L38" s="49" cm="1">
        <f t="array" ref="L38">_FV(Table1[[#This Row],[Company]],"Change (%)",TRUE)</f>
        <v>5.9979999999999999E-3</v>
      </c>
      <c r="M38" s="50" cm="1">
        <f t="array" ref="M38">_FV(Table1[[#This Row],[Company]],"52 week high",TRUE)</f>
        <v>231.36</v>
      </c>
      <c r="N38" s="50" cm="1">
        <f t="array" ref="N38">_FV(Table1[[#This Row],[Company]],"52 week low",TRUE)</f>
        <v>124.6</v>
      </c>
      <c r="O38" s="76">
        <f>IFERROR(_FV(A38,"P/E",TRUE),"")</f>
        <v>37.984000000000002</v>
      </c>
      <c r="P38" s="50">
        <f>N38 + ((M38-N38)/2)</f>
        <v>177.98000000000002</v>
      </c>
      <c r="Q38" s="81">
        <f>(Table1[[#This Row],[Close]]-Table1[[#This Row],[Alert Price]])/Table1[[#This Row],[Alert Price]]</f>
        <v>0.14024047645802887</v>
      </c>
      <c r="R38" s="51" cm="1">
        <f t="array" ref="R38">_FV(Table1[[#This Row],[Company]],"Beta")</f>
        <v>0.99990000000000001</v>
      </c>
      <c r="S38" s="52" t="str" cm="1">
        <f t="array" ref="S38">IF(_FV(Table1[[#This Row],[Company]],"Market cap",TRUE) &lt; 2000000000, "Small Cap", IF(_FV(Table1[[#This Row],[Company]],"Market cap",TRUE) &lt; 10000000000,"Medium Cap","Large Cap"))</f>
        <v>Large Cap</v>
      </c>
      <c r="T38" s="53">
        <f>IFERROR(VLOOKUP(B38,'Stock Purchase History'!B:G,5,FALSE) * VLOOKUP(B38,'Stock Purchase History'!B:G,6,FALSE),0)</f>
        <v>0</v>
      </c>
      <c r="U38" s="53">
        <f>IFERROR(J38 * VLOOKUP(B38,'Stock Purchase History'!B:G,5,FALSE),0)</f>
        <v>0</v>
      </c>
      <c r="V38" s="54">
        <f>IFERROR((((J38 * VLOOKUP(B38,'Stock Purchase History'!B:G,5,FALSE)) - (VLOOKUP(B38,'Stock Purchase History'!B:G,5,FALSE) * VLOOKUP(B38,'Stock Purchase History'!B:G,6,FALSE)))),0)</f>
        <v>0</v>
      </c>
      <c r="W38" s="55">
        <f>IFERROR((((J38 * VLOOKUP(B38,'Stock Purchase History'!B:G,5,FALSE)) - (VLOOKUP(B38,'Stock Purchase History'!B:G,5,FALSE) * VLOOKUP(B38,'Stock Purchase History'!B:G,6,FALSE))) / (VLOOKUP(B38,'Stock Purchase History'!B:G,5,FALSE)*VLOOKUP(B38,'Stock Purchase History'!B:G,6,FALSE))),0)</f>
        <v>0</v>
      </c>
    </row>
    <row r="39" spans="1:23">
      <c r="A39" s="47" t="e" vm="39">
        <v>#VALUE!</v>
      </c>
      <c r="B39" s="47" t="str" cm="1">
        <f t="array" ref="B39">_FV(A39,"Ticker symbol",TRUE)</f>
        <v>CCI</v>
      </c>
      <c r="C39" s="74"/>
      <c r="D39" s="47" t="s">
        <v>30</v>
      </c>
      <c r="E39" s="47" t="str" cm="1">
        <f t="array" ref="E39">_FV(Table1[[#This Row],[Company]],"Industry")</f>
        <v>Residential &amp; Commercial REIT</v>
      </c>
      <c r="F39" s="48" cm="1">
        <f t="array" ref="F39">_FV(Table1[[#This Row],[Company]],"Previous close",TRUE)</f>
        <v>174.3</v>
      </c>
      <c r="G39" s="48" cm="1">
        <f t="array" ref="G39">_FV(Table1[[#This Row],[Company]],"Open")</f>
        <v>171.96</v>
      </c>
      <c r="H39" s="48" cm="1">
        <f t="array" ref="H39">_FV(Table1[[#This Row],[Company]],"High")</f>
        <v>173.95060000000001</v>
      </c>
      <c r="I39" s="48" cm="1">
        <f t="array" ref="I39">_FV(Table1[[#This Row],[Company]],"Low")</f>
        <v>171.2</v>
      </c>
      <c r="J39" s="48" cm="1">
        <f t="array" ref="J39">_FV(Table1[[#This Row],[Company]],"Price")</f>
        <v>171.51</v>
      </c>
      <c r="K39" s="48" cm="1">
        <f t="array" ref="K39">_FV(Table1[[#This Row],[Company]],"Change")</f>
        <v>-2.79</v>
      </c>
      <c r="L39" s="49" cm="1">
        <f t="array" ref="L39">_FV(Table1[[#This Row],[Company]],"Change (%)",TRUE)</f>
        <v>-1.6007E-2</v>
      </c>
      <c r="M39" s="50" cm="1">
        <f t="array" ref="M39">_FV(Table1[[#This Row],[Company]],"52 week high",TRUE)</f>
        <v>180</v>
      </c>
      <c r="N39" s="50" cm="1">
        <f t="array" ref="N39">_FV(Table1[[#This Row],[Company]],"52 week low",TRUE)</f>
        <v>114.18</v>
      </c>
      <c r="O39" s="76">
        <f>IFERROR(_FV(A39,"P/E",TRUE),"")</f>
        <v>98.440100000000001</v>
      </c>
      <c r="P39" s="50">
        <f>N39 + ((M39-N39)/2)</f>
        <v>147.09</v>
      </c>
      <c r="Q39" s="81">
        <f>(Table1[[#This Row],[Close]]-Table1[[#This Row],[Alert Price]])/Table1[[#This Row],[Alert Price]]</f>
        <v>0.16602080358963892</v>
      </c>
      <c r="R39" s="51" cm="1">
        <f t="array" ref="R39">_FV(Table1[[#This Row],[Company]],"Beta")</f>
        <v>0.3669</v>
      </c>
      <c r="S39" s="52" t="str" cm="1">
        <f t="array" ref="S39">IF(_FV(Table1[[#This Row],[Company]],"Market cap",TRUE) &lt; 2000000000, "Small Cap", IF(_FV(Table1[[#This Row],[Company]],"Market cap",TRUE) &lt; 10000000000,"Medium Cap","Large Cap"))</f>
        <v>Large Cap</v>
      </c>
      <c r="T39" s="53">
        <f>IFERROR(VLOOKUP(B39,'Stock Purchase History'!B:G,5,FALSE) * VLOOKUP(B39,'Stock Purchase History'!B:G,6,FALSE),0)</f>
        <v>0</v>
      </c>
      <c r="U39" s="53">
        <f>IFERROR(J39 * VLOOKUP(B39,'Stock Purchase History'!B:G,5,FALSE),0)</f>
        <v>0</v>
      </c>
      <c r="V39" s="54">
        <f>IFERROR((((J39 * VLOOKUP(B39,'Stock Purchase History'!B:G,5,FALSE)) - (VLOOKUP(B39,'Stock Purchase History'!B:G,5,FALSE) * VLOOKUP(B39,'Stock Purchase History'!B:G,6,FALSE)))),0)</f>
        <v>0</v>
      </c>
      <c r="W39" s="55">
        <f>IFERROR((((J39 * VLOOKUP(B39,'Stock Purchase History'!B:G,5,FALSE)) - (VLOOKUP(B39,'Stock Purchase History'!B:G,5,FALSE) * VLOOKUP(B39,'Stock Purchase History'!B:G,6,FALSE))) / (VLOOKUP(B39,'Stock Purchase History'!B:G,5,FALSE)*VLOOKUP(B39,'Stock Purchase History'!B:G,6,FALSE))),0)</f>
        <v>0</v>
      </c>
    </row>
    <row r="40" spans="1:23">
      <c r="A40" s="47" t="e" vm="40">
        <v>#VALUE!</v>
      </c>
      <c r="B40" s="47" t="str" cm="1">
        <f t="array" ref="B40">_FV(A40,"Ticker symbol",TRUE)</f>
        <v>GOOG</v>
      </c>
      <c r="C40" s="74"/>
      <c r="D40" s="47" t="s">
        <v>28</v>
      </c>
      <c r="E40" s="47" t="str" cm="1">
        <f t="array" ref="E40">_FV(Table1[[#This Row],[Company]],"Industry")</f>
        <v>Software &amp; IT Services</v>
      </c>
      <c r="F40" s="48" cm="1">
        <f t="array" ref="F40">_FV(Table1[[#This Row],[Company]],"Previous close",TRUE)</f>
        <v>1495.7</v>
      </c>
      <c r="G40" s="48" cm="1">
        <f t="array" ref="G40">_FV(Table1[[#This Row],[Company]],"Open")</f>
        <v>1490</v>
      </c>
      <c r="H40" s="48" cm="1">
        <f t="array" ref="H40">_FV(Table1[[#This Row],[Company]],"High")</f>
        <v>1516.8</v>
      </c>
      <c r="I40" s="48" cm="1">
        <f t="array" ref="I40">_FV(Table1[[#This Row],[Company]],"Low")</f>
        <v>1483.55</v>
      </c>
      <c r="J40" s="48" cm="1">
        <f t="array" ref="J40">_FV(Table1[[#This Row],[Company]],"Price")</f>
        <v>1485.18</v>
      </c>
      <c r="K40" s="48" cm="1">
        <f t="array" ref="K40">_FV(Table1[[#This Row],[Company]],"Change")</f>
        <v>-10.52</v>
      </c>
      <c r="L40" s="49" cm="1">
        <f t="array" ref="L40">_FV(Table1[[#This Row],[Company]],"Change (%)",TRUE)</f>
        <v>-7.0330000000000002E-3</v>
      </c>
      <c r="M40" s="50" cm="1">
        <f t="array" ref="M40">_FV(Table1[[#This Row],[Company]],"52 week high",TRUE)</f>
        <v>1532.1062999999999</v>
      </c>
      <c r="N40" s="50" cm="1">
        <f t="array" ref="N40">_FV(Table1[[#This Row],[Company]],"52 week low",TRUE)</f>
        <v>1013.5361</v>
      </c>
      <c r="O40" s="76">
        <f>IFERROR(_FV(A40,"P/E",TRUE),"")</f>
        <v>30.176400000000001</v>
      </c>
      <c r="P40" s="50">
        <f>N40 + ((M40-N40)/2)</f>
        <v>1272.8211999999999</v>
      </c>
      <c r="Q40" s="81">
        <f>(Table1[[#This Row],[Close]]-Table1[[#This Row],[Alert Price]])/Table1[[#This Row],[Alert Price]]</f>
        <v>0.16684102998912984</v>
      </c>
      <c r="R40" s="51" cm="1">
        <f t="array" ref="R40">_FV(Table1[[#This Row],[Company]],"Beta")</f>
        <v>1.0471999999999999</v>
      </c>
      <c r="S40" s="52" t="str" cm="1">
        <f t="array" ref="S40">IF(_FV(Table1[[#This Row],[Company]],"Market cap",TRUE) &lt; 2000000000, "Small Cap", IF(_FV(Table1[[#This Row],[Company]],"Market cap",TRUE) &lt; 10000000000,"Medium Cap","Large Cap"))</f>
        <v>Large Cap</v>
      </c>
      <c r="T40" s="53">
        <f>IFERROR(VLOOKUP(B40,'Stock Purchase History'!B:G,5,FALSE) * VLOOKUP(B40,'Stock Purchase History'!B:G,6,FALSE),0)</f>
        <v>0</v>
      </c>
      <c r="U40" s="53">
        <f>IFERROR(J40 * VLOOKUP(B40,'Stock Purchase History'!B:G,5,FALSE),0)</f>
        <v>0</v>
      </c>
      <c r="V40" s="54">
        <f>IFERROR((((J40 * VLOOKUP(B40,'Stock Purchase History'!B:G,5,FALSE)) - (VLOOKUP(B40,'Stock Purchase History'!B:G,5,FALSE) * VLOOKUP(B40,'Stock Purchase History'!B:G,6,FALSE)))),0)</f>
        <v>0</v>
      </c>
      <c r="W40" s="55">
        <f>IFERROR((((J40 * VLOOKUP(B40,'Stock Purchase History'!B:G,5,FALSE)) - (VLOOKUP(B40,'Stock Purchase History'!B:G,5,FALSE) * VLOOKUP(B40,'Stock Purchase History'!B:G,6,FALSE))) / (VLOOKUP(B40,'Stock Purchase History'!B:G,5,FALSE)*VLOOKUP(B40,'Stock Purchase History'!B:G,6,FALSE))),0)</f>
        <v>0</v>
      </c>
    </row>
    <row r="41" spans="1:23">
      <c r="A41" s="47" t="e" vm="41">
        <v>#VALUE!</v>
      </c>
      <c r="B41" s="47" t="str" cm="1">
        <f t="array" ref="B41">_FV(A41,"Ticker symbol",TRUE)</f>
        <v>UNH</v>
      </c>
      <c r="C41" s="74"/>
      <c r="D41" s="47" t="s">
        <v>27</v>
      </c>
      <c r="E41" s="56" t="str" cm="1">
        <f t="array" ref="E41">_FV(Table1[[#This Row],[Company]],"Industry")</f>
        <v>Healthcare Providers &amp; Services</v>
      </c>
      <c r="F41" s="48" cm="1">
        <f t="array" ref="F41">_FV(Table1[[#This Row],[Company]],"Previous close",TRUE)</f>
        <v>302.81</v>
      </c>
      <c r="G41" s="48" cm="1">
        <f t="array" ref="G41">_FV(Table1[[#This Row],[Company]],"Open")</f>
        <v>300.66000000000003</v>
      </c>
      <c r="H41" s="48" cm="1">
        <f t="array" ref="H41">_FV(Table1[[#This Row],[Company]],"High")</f>
        <v>303.56</v>
      </c>
      <c r="I41" s="48" cm="1">
        <f t="array" ref="I41">_FV(Table1[[#This Row],[Company]],"Low")</f>
        <v>295.95</v>
      </c>
      <c r="J41" s="48" cm="1">
        <f t="array" ref="J41">_FV(Table1[[#This Row],[Company]],"Price")</f>
        <v>296.64999999999998</v>
      </c>
      <c r="K41" s="48" cm="1">
        <f t="array" ref="K41">_FV(Table1[[#This Row],[Company]],"Change")</f>
        <v>-6.16</v>
      </c>
      <c r="L41" s="49" cm="1">
        <f t="array" ref="L41">_FV(Table1[[#This Row],[Company]],"Change (%)",TRUE)</f>
        <v>-2.0343E-2</v>
      </c>
      <c r="M41" s="50" cm="1">
        <f t="array" ref="M41">_FV(Table1[[#This Row],[Company]],"52 week high",TRUE)</f>
        <v>315.83999999999997</v>
      </c>
      <c r="N41" s="50" cm="1">
        <f t="array" ref="N41">_FV(Table1[[#This Row],[Company]],"52 week low",TRUE)</f>
        <v>187.72</v>
      </c>
      <c r="O41" s="76">
        <f>IFERROR(_FV(A41,"P/E",TRUE),"")</f>
        <v>21.2014</v>
      </c>
      <c r="P41" s="50">
        <f>N41 + ((M41-N41)/2)</f>
        <v>251.77999999999997</v>
      </c>
      <c r="Q41" s="81">
        <f>(Table1[[#This Row],[Close]]-Table1[[#This Row],[Alert Price]])/Table1[[#This Row],[Alert Price]]</f>
        <v>0.1782111367066487</v>
      </c>
      <c r="R41" s="51" cm="1">
        <f t="array" ref="R41">_FV(Table1[[#This Row],[Company]],"Beta")</f>
        <v>0.72230000000000005</v>
      </c>
      <c r="S41" s="52" t="str" cm="1">
        <f t="array" ref="S41">IF(_FV(Table1[[#This Row],[Company]],"Market cap",TRUE) &lt; 2000000000, "Small Cap", IF(_FV(Table1[[#This Row],[Company]],"Market cap",TRUE) &lt; 10000000000,"Medium Cap","Large Cap"))</f>
        <v>Large Cap</v>
      </c>
      <c r="T41" s="53">
        <f>IFERROR(VLOOKUP(B41,'Stock Purchase History'!B:G,5,FALSE) * VLOOKUP(B41,'Stock Purchase History'!B:G,6,FALSE),0)</f>
        <v>0</v>
      </c>
      <c r="U41" s="53">
        <f>IFERROR(J41 * VLOOKUP(B41,'Stock Purchase History'!B:G,5,FALSE),0)</f>
        <v>0</v>
      </c>
      <c r="V41" s="57">
        <f>IFERROR((((J41 * VLOOKUP(B41,'Stock Purchase History'!B:G,5,FALSE)) - (VLOOKUP(B41,'Stock Purchase History'!B:G,5,FALSE) * VLOOKUP(B41,'Stock Purchase History'!B:G,6,FALSE)))),0)</f>
        <v>0</v>
      </c>
      <c r="W41" s="55">
        <f>IFERROR((((J41 * VLOOKUP(B41,'Stock Purchase History'!B:G,5,FALSE)) - (VLOOKUP(B41,'Stock Purchase History'!B:G,5,FALSE) * VLOOKUP(B41,'Stock Purchase History'!B:G,6,FALSE))) / (VLOOKUP(B41,'Stock Purchase History'!B:G,5,FALSE)*VLOOKUP(B41,'Stock Purchase History'!B:G,6,FALSE))),0)</f>
        <v>0</v>
      </c>
    </row>
    <row r="42" spans="1:23">
      <c r="A42" s="47" t="e" vm="42">
        <v>#VALUE!</v>
      </c>
      <c r="B42" s="47" t="str" cm="1">
        <f t="array" ref="B42">_FV(A42,"Ticker symbol",TRUE)</f>
        <v>CHTR</v>
      </c>
      <c r="C42" s="74"/>
      <c r="D42" s="47" t="s">
        <v>28</v>
      </c>
      <c r="E42" s="56" t="str" cm="1">
        <f t="array" ref="E42">_FV(Table1[[#This Row],[Company]],"Industry")</f>
        <v>Media &amp; Publishing</v>
      </c>
      <c r="F42" s="48" cm="1">
        <f t="array" ref="F42">_FV(Table1[[#This Row],[Company]],"Previous close",TRUE)</f>
        <v>526.29</v>
      </c>
      <c r="G42" s="48" cm="1">
        <f t="array" ref="G42">_FV(Table1[[#This Row],[Company]],"Open")</f>
        <v>522.74</v>
      </c>
      <c r="H42" s="48" cm="1">
        <f t="array" ref="H42">_FV(Table1[[#This Row],[Company]],"High")</f>
        <v>532.34</v>
      </c>
      <c r="I42" s="48" cm="1">
        <f t="array" ref="I42">_FV(Table1[[#This Row],[Company]],"Low")</f>
        <v>521.98</v>
      </c>
      <c r="J42" s="48" cm="1">
        <f t="array" ref="J42">_FV(Table1[[#This Row],[Company]],"Price")</f>
        <v>528.02</v>
      </c>
      <c r="K42" s="48" cm="1">
        <f t="array" ref="K42">_FV(Table1[[#This Row],[Company]],"Change")</f>
        <v>1.73</v>
      </c>
      <c r="L42" s="49" cm="1">
        <f t="array" ref="L42">_FV(Table1[[#This Row],[Company]],"Change (%)",TRUE)</f>
        <v>3.287E-3</v>
      </c>
      <c r="M42" s="50" cm="1">
        <f t="array" ref="M42">_FV(Table1[[#This Row],[Company]],"52 week high",TRUE)</f>
        <v>549</v>
      </c>
      <c r="N42" s="50" cm="1">
        <f t="array" ref="N42">_FV(Table1[[#This Row],[Company]],"52 week low",TRUE)</f>
        <v>345.67</v>
      </c>
      <c r="O42" s="76">
        <f>IFERROR(_FV(A42,"P/E",TRUE),"")</f>
        <v>63.804299999999998</v>
      </c>
      <c r="P42" s="50">
        <f>N42 + ((M42-N42)/2)</f>
        <v>447.33500000000004</v>
      </c>
      <c r="Q42" s="81">
        <f>(Table1[[#This Row],[Close]]-Table1[[#This Row],[Alert Price]])/Table1[[#This Row],[Alert Price]]</f>
        <v>0.18036818044642144</v>
      </c>
      <c r="R42" s="51" cm="1">
        <f t="array" ref="R42">_FV(Table1[[#This Row],[Company]],"Beta")</f>
        <v>1.0243</v>
      </c>
      <c r="S42" s="52" t="str" cm="1">
        <f t="array" ref="S42">IF(_FV(Table1[[#This Row],[Company]],"Market cap",TRUE) &lt; 2000000000, "Small Cap", IF(_FV(Table1[[#This Row],[Company]],"Market cap",TRUE) &lt; 10000000000,"Medium Cap","Large Cap"))</f>
        <v>Large Cap</v>
      </c>
      <c r="T42" s="53">
        <f>IFERROR(VLOOKUP(B42,'Stock Purchase History'!B:G,5,FALSE) * VLOOKUP(B42,'Stock Purchase History'!B:G,6,FALSE),0)</f>
        <v>0</v>
      </c>
      <c r="U42" s="53">
        <f>IFERROR(J42 * VLOOKUP(B42,'Stock Purchase History'!B:G,5,FALSE),0)</f>
        <v>0</v>
      </c>
      <c r="V42" s="57">
        <f>IFERROR((((J42 * VLOOKUP(B42,'Stock Purchase History'!B:G,5,FALSE)) - (VLOOKUP(B42,'Stock Purchase History'!B:G,5,FALSE) * VLOOKUP(B42,'Stock Purchase History'!B:G,6,FALSE)))),0)</f>
        <v>0</v>
      </c>
      <c r="W42" s="55">
        <f>IFERROR((((J42 * VLOOKUP(B42,'Stock Purchase History'!B:G,5,FALSE)) - (VLOOKUP(B42,'Stock Purchase History'!B:G,5,FALSE) * VLOOKUP(B42,'Stock Purchase History'!B:G,6,FALSE))) / (VLOOKUP(B42,'Stock Purchase History'!B:G,5,FALSE)*VLOOKUP(B42,'Stock Purchase History'!B:G,6,FALSE))),0)</f>
        <v>0</v>
      </c>
    </row>
    <row r="43" spans="1:23">
      <c r="A43" s="47" t="e" vm="43">
        <v>#VALUE!</v>
      </c>
      <c r="B43" s="47" t="str" cm="1">
        <f t="array" ref="B43">_FV(A43,"Ticker symbol",TRUE)</f>
        <v>DGX</v>
      </c>
      <c r="C43" s="74"/>
      <c r="D43" s="47" t="s">
        <v>27</v>
      </c>
      <c r="E43" s="47" t="str" cm="1">
        <f t="array" ref="E43">_FV(Table1[[#This Row],[Company]],"Industry")</f>
        <v>Healthcare Providers &amp; Services</v>
      </c>
      <c r="F43" s="48" cm="1">
        <f t="array" ref="F43">_FV(Table1[[#This Row],[Company]],"Previous close",TRUE)</f>
        <v>118.37</v>
      </c>
      <c r="G43" s="48" cm="1">
        <f t="array" ref="G43">_FV(Table1[[#This Row],[Company]],"Open")</f>
        <v>117.15</v>
      </c>
      <c r="H43" s="48" cm="1">
        <f t="array" ref="H43">_FV(Table1[[#This Row],[Company]],"High")</f>
        <v>118.24</v>
      </c>
      <c r="I43" s="48" cm="1">
        <f t="array" ref="I43">_FV(Table1[[#This Row],[Company]],"Low")</f>
        <v>116.22</v>
      </c>
      <c r="J43" s="48" cm="1">
        <f t="array" ref="J43">_FV(Table1[[#This Row],[Company]],"Price")</f>
        <v>117.31</v>
      </c>
      <c r="K43" s="48" cm="1">
        <f t="array" ref="K43">_FV(Table1[[#This Row],[Company]],"Change")</f>
        <v>-1.06</v>
      </c>
      <c r="L43" s="49" cm="1">
        <f t="array" ref="L43">_FV(Table1[[#This Row],[Company]],"Change (%)",TRUE)</f>
        <v>-8.9549999999999994E-3</v>
      </c>
      <c r="M43" s="50" cm="1">
        <f t="array" ref="M43">_FV(Table1[[#This Row],[Company]],"52 week high",TRUE)</f>
        <v>125</v>
      </c>
      <c r="N43" s="50" cm="1">
        <f t="array" ref="N43">_FV(Table1[[#This Row],[Company]],"52 week low",TRUE)</f>
        <v>73.02</v>
      </c>
      <c r="O43" s="76">
        <f>IFERROR(_FV(A43,"P/E",TRUE),"")</f>
        <v>20.8034</v>
      </c>
      <c r="P43" s="50">
        <f>N43 + ((M43-N43)/2)</f>
        <v>99.009999999999991</v>
      </c>
      <c r="Q43" s="81">
        <f>(Table1[[#This Row],[Close]]-Table1[[#This Row],[Alert Price]])/Table1[[#This Row],[Alert Price]]</f>
        <v>0.18482981517018496</v>
      </c>
      <c r="R43" s="51" cm="1">
        <f t="array" ref="R43">_FV(Table1[[#This Row],[Company]],"Beta")</f>
        <v>1.3614999999999999</v>
      </c>
      <c r="S43" s="52" t="str" cm="1">
        <f t="array" ref="S43">IF(_FV(Table1[[#This Row],[Company]],"Market cap",TRUE) &lt; 2000000000, "Small Cap", IF(_FV(Table1[[#This Row],[Company]],"Market cap",TRUE) &lt; 10000000000,"Medium Cap","Large Cap"))</f>
        <v>Large Cap</v>
      </c>
      <c r="T43" s="53">
        <f>IFERROR(VLOOKUP(B43,'Stock Purchase History'!B:G,5,FALSE) * VLOOKUP(B43,'Stock Purchase History'!B:G,6,FALSE),0)</f>
        <v>0</v>
      </c>
      <c r="U43" s="53">
        <f>IFERROR(J43 * VLOOKUP(B43,'Stock Purchase History'!B:G,5,FALSE),0)</f>
        <v>0</v>
      </c>
      <c r="V43" s="54">
        <f>IFERROR((((J43 * VLOOKUP(B43,'Stock Purchase History'!B:G,5,FALSE)) - (VLOOKUP(B43,'Stock Purchase History'!B:G,5,FALSE) * VLOOKUP(B43,'Stock Purchase History'!B:G,6,FALSE)))),0)</f>
        <v>0</v>
      </c>
      <c r="W43" s="55">
        <f>IFERROR((((J43 * VLOOKUP(B43,'Stock Purchase History'!B:G,5,FALSE)) - (VLOOKUP(B43,'Stock Purchase History'!B:G,5,FALSE) * VLOOKUP(B43,'Stock Purchase History'!B:G,6,FALSE))) / (VLOOKUP(B43,'Stock Purchase History'!B:G,5,FALSE)*VLOOKUP(B43,'Stock Purchase History'!B:G,6,FALSE))),0)</f>
        <v>0</v>
      </c>
    </row>
    <row r="44" spans="1:23">
      <c r="A44" s="47" t="e" vm="44">
        <v>#VALUE!</v>
      </c>
      <c r="B44" s="47" t="str" cm="1">
        <f t="array" ref="B44">_FV(A44,"Ticker symbol",TRUE)</f>
        <v>QCOM</v>
      </c>
      <c r="C44" s="74"/>
      <c r="D44" s="47" t="s">
        <v>33</v>
      </c>
      <c r="E44" s="56" t="str" cm="1">
        <f t="array" ref="E44">_FV(Table1[[#This Row],[Company]],"Industry")</f>
        <v>Semiconductors &amp; Semiconductor Equipment</v>
      </c>
      <c r="F44" s="48" cm="1">
        <f t="array" ref="F44">_FV(Table1[[#This Row],[Company]],"Previous close",TRUE)</f>
        <v>92.92</v>
      </c>
      <c r="G44" s="48" cm="1">
        <f t="array" ref="G44">_FV(Table1[[#This Row],[Company]],"Open")</f>
        <v>92.97</v>
      </c>
      <c r="H44" s="48" cm="1">
        <f t="array" ref="H44">_FV(Table1[[#This Row],[Company]],"High")</f>
        <v>93.55</v>
      </c>
      <c r="I44" s="48" cm="1">
        <f t="array" ref="I44">_FV(Table1[[#This Row],[Company]],"Low")</f>
        <v>91.91</v>
      </c>
      <c r="J44" s="48" cm="1">
        <f t="array" ref="J44">_FV(Table1[[#This Row],[Company]],"Price")</f>
        <v>92.14</v>
      </c>
      <c r="K44" s="48" cm="1">
        <f t="array" ref="K44">_FV(Table1[[#This Row],[Company]],"Change")</f>
        <v>-0.78</v>
      </c>
      <c r="L44" s="49" cm="1">
        <f t="array" ref="L44">_FV(Table1[[#This Row],[Company]],"Change (%)",TRUE)</f>
        <v>-8.3940000000000004E-3</v>
      </c>
      <c r="M44" s="50" cm="1">
        <f t="array" ref="M44">_FV(Table1[[#This Row],[Company]],"52 week high",TRUE)</f>
        <v>96.17</v>
      </c>
      <c r="N44" s="50" cm="1">
        <f t="array" ref="N44">_FV(Table1[[#This Row],[Company]],"52 week low",TRUE)</f>
        <v>58</v>
      </c>
      <c r="O44" s="76">
        <f>IFERROR(_FV(A44,"P/E",TRUE),"")</f>
        <v>27.578299999999999</v>
      </c>
      <c r="P44" s="50">
        <f>N44 + ((M44-N44)/2)</f>
        <v>77.085000000000008</v>
      </c>
      <c r="Q44" s="81">
        <f>(Table1[[#This Row],[Close]]-Table1[[#This Row],[Alert Price]])/Table1[[#This Row],[Alert Price]]</f>
        <v>0.19530388532139834</v>
      </c>
      <c r="R44" s="51" cm="1">
        <f t="array" ref="R44">_FV(Table1[[#This Row],[Company]],"Beta")</f>
        <v>1.357</v>
      </c>
      <c r="S44" s="52" t="str" cm="1">
        <f t="array" ref="S44">IF(_FV(Table1[[#This Row],[Company]],"Market cap",TRUE) &lt; 2000000000, "Small Cap", IF(_FV(Table1[[#This Row],[Company]],"Market cap",TRUE) &lt; 10000000000,"Medium Cap","Large Cap"))</f>
        <v>Large Cap</v>
      </c>
      <c r="T44" s="53">
        <f>IFERROR(VLOOKUP(B44,'Stock Purchase History'!B:G,5,FALSE) * VLOOKUP(B44,'Stock Purchase History'!B:G,6,FALSE),0)</f>
        <v>0</v>
      </c>
      <c r="U44" s="53">
        <f>IFERROR(J44 * VLOOKUP(B44,'Stock Purchase History'!B:G,5,FALSE),0)</f>
        <v>0</v>
      </c>
      <c r="V44" s="57">
        <f>IFERROR((((J44 * VLOOKUP(B44,'Stock Purchase History'!B:G,5,FALSE)) - (VLOOKUP(B44,'Stock Purchase History'!B:G,5,FALSE) * VLOOKUP(B44,'Stock Purchase History'!B:G,6,FALSE)))),0)</f>
        <v>0</v>
      </c>
      <c r="W44" s="55">
        <f>IFERROR((((J44 * VLOOKUP(B44,'Stock Purchase History'!B:G,5,FALSE)) - (VLOOKUP(B44,'Stock Purchase History'!B:G,5,FALSE) * VLOOKUP(B44,'Stock Purchase History'!B:G,6,FALSE))) / (VLOOKUP(B44,'Stock Purchase History'!B:G,5,FALSE)*VLOOKUP(B44,'Stock Purchase History'!B:G,6,FALSE))),0)</f>
        <v>0</v>
      </c>
    </row>
    <row r="45" spans="1:23">
      <c r="A45" s="47" t="e" vm="45">
        <v>#VALUE!</v>
      </c>
      <c r="B45" s="47" t="str" cm="1">
        <f t="array" ref="B45">_FV(A45,"Ticker symbol",TRUE)</f>
        <v>AMT</v>
      </c>
      <c r="C45" s="74"/>
      <c r="D45" s="47" t="s">
        <v>30</v>
      </c>
      <c r="E45" s="56" t="str" cm="1">
        <f t="array" ref="E45">_FV(Table1[[#This Row],[Company]],"Industry")</f>
        <v>Residential &amp; Commercial REIT</v>
      </c>
      <c r="F45" s="48" cm="1">
        <f t="array" ref="F45">_FV(Table1[[#This Row],[Company]],"Previous close",TRUE)</f>
        <v>265.97000000000003</v>
      </c>
      <c r="G45" s="48" cm="1">
        <f t="array" ref="G45">_FV(Table1[[#This Row],[Company]],"Open")</f>
        <v>264.02</v>
      </c>
      <c r="H45" s="48" cm="1">
        <f t="array" ref="H45">_FV(Table1[[#This Row],[Company]],"High")</f>
        <v>269.7287</v>
      </c>
      <c r="I45" s="48" cm="1">
        <f t="array" ref="I45">_FV(Table1[[#This Row],[Company]],"Low")</f>
        <v>262.58999999999997</v>
      </c>
      <c r="J45" s="48" cm="1">
        <f t="array" ref="J45">_FV(Table1[[#This Row],[Company]],"Price")</f>
        <v>265.97000000000003</v>
      </c>
      <c r="K45" s="48" cm="1">
        <f t="array" ref="K45">_FV(Table1[[#This Row],[Company]],"Change")</f>
        <v>0</v>
      </c>
      <c r="L45" s="49" cm="1">
        <f t="array" ref="L45">_FV(Table1[[#This Row],[Company]],"Change (%)",TRUE)</f>
        <v>0</v>
      </c>
      <c r="M45" s="50" cm="1">
        <f t="array" ref="M45">_FV(Table1[[#This Row],[Company]],"52 week high",TRUE)</f>
        <v>269.25</v>
      </c>
      <c r="N45" s="50" cm="1">
        <f t="array" ref="N45">_FV(Table1[[#This Row],[Company]],"52 week low",TRUE)</f>
        <v>174.32</v>
      </c>
      <c r="O45" s="76">
        <f>IFERROR(_FV(A45,"P/E",TRUE),"")</f>
        <v>62.224800000000002</v>
      </c>
      <c r="P45" s="50">
        <f>N45 + ((M45-N45)/2)</f>
        <v>221.785</v>
      </c>
      <c r="Q45" s="81">
        <f>(Table1[[#This Row],[Close]]-Table1[[#This Row],[Alert Price]])/Table1[[#This Row],[Alert Price]]</f>
        <v>0.19922447415289596</v>
      </c>
      <c r="R45" s="51" cm="1">
        <f t="array" ref="R45">_FV(Table1[[#This Row],[Company]],"Beta")</f>
        <v>0.45179999999999998</v>
      </c>
      <c r="S45" s="52" t="str" cm="1">
        <f t="array" ref="S45">IF(_FV(Table1[[#This Row],[Company]],"Market cap",TRUE) &lt; 2000000000, "Small Cap", IF(_FV(Table1[[#This Row],[Company]],"Market cap",TRUE) &lt; 10000000000,"Medium Cap","Large Cap"))</f>
        <v>Large Cap</v>
      </c>
      <c r="T45" s="53">
        <f>IFERROR(VLOOKUP(B45,'Stock Purchase History'!B:G,5,FALSE) * VLOOKUP(B45,'Stock Purchase History'!B:G,6,FALSE),0)</f>
        <v>0</v>
      </c>
      <c r="U45" s="53">
        <f>IFERROR(J45 * VLOOKUP(B45,'Stock Purchase History'!B:G,5,FALSE),0)</f>
        <v>0</v>
      </c>
      <c r="V45" s="57">
        <f>IFERROR((((J45 * VLOOKUP(B45,'Stock Purchase History'!B:G,5,FALSE)) - (VLOOKUP(B45,'Stock Purchase History'!B:G,5,FALSE) * VLOOKUP(B45,'Stock Purchase History'!B:G,6,FALSE)))),0)</f>
        <v>0</v>
      </c>
      <c r="W45" s="55">
        <f>IFERROR((((J45 * VLOOKUP(B45,'Stock Purchase History'!B:G,5,FALSE)) - (VLOOKUP(B45,'Stock Purchase History'!B:G,5,FALSE) * VLOOKUP(B45,'Stock Purchase History'!B:G,6,FALSE))) / (VLOOKUP(B45,'Stock Purchase History'!B:G,5,FALSE)*VLOOKUP(B45,'Stock Purchase History'!B:G,6,FALSE))),0)</f>
        <v>0</v>
      </c>
    </row>
    <row r="46" spans="1:23">
      <c r="A46" s="47" t="e" vm="46">
        <v>#VALUE!</v>
      </c>
      <c r="B46" s="47" t="str" cm="1">
        <f t="array" ref="B46">_FV(A46,"Ticker symbol",TRUE)</f>
        <v>CLX</v>
      </c>
      <c r="C46" s="74"/>
      <c r="D46" s="47" t="s">
        <v>29</v>
      </c>
      <c r="E46" s="47" t="str" cm="1">
        <f t="array" ref="E46">_FV(Table1[[#This Row],[Company]],"Industry")</f>
        <v>Personal &amp; Household Products &amp; Services</v>
      </c>
      <c r="F46" s="48" cm="1">
        <f t="array" ref="F46">_FV(Table1[[#This Row],[Company]],"Previous close",TRUE)</f>
        <v>221.42</v>
      </c>
      <c r="G46" s="48" cm="1">
        <f t="array" ref="G46">_FV(Table1[[#This Row],[Company]],"Open")</f>
        <v>220.74</v>
      </c>
      <c r="H46" s="48" cm="1">
        <f t="array" ref="H46">_FV(Table1[[#This Row],[Company]],"High")</f>
        <v>224.98</v>
      </c>
      <c r="I46" s="48" cm="1">
        <f t="array" ref="I46">_FV(Table1[[#This Row],[Company]],"Low")</f>
        <v>220.52</v>
      </c>
      <c r="J46" s="48" cm="1">
        <f t="array" ref="J46">_FV(Table1[[#This Row],[Company]],"Price")</f>
        <v>223.81</v>
      </c>
      <c r="K46" s="48" cm="1">
        <f t="array" ref="K46">_FV(Table1[[#This Row],[Company]],"Change")</f>
        <v>2.39</v>
      </c>
      <c r="L46" s="49" cm="1">
        <f t="array" ref="L46">_FV(Table1[[#This Row],[Company]],"Change (%)",TRUE)</f>
        <v>1.0794E-2</v>
      </c>
      <c r="M46" s="50" cm="1">
        <f t="array" ref="M46">_FV(Table1[[#This Row],[Company]],"52 week high",TRUE)</f>
        <v>224.55</v>
      </c>
      <c r="N46" s="50" cm="1">
        <f t="array" ref="N46">_FV(Table1[[#This Row],[Company]],"52 week low",TRUE)</f>
        <v>144.12</v>
      </c>
      <c r="O46" s="76">
        <f>IFERROR(_FV(A46,"P/E",TRUE),"")</f>
        <v>32.472499999999997</v>
      </c>
      <c r="P46" s="50">
        <f>N46 + ((M46-N46)/2)</f>
        <v>184.33500000000001</v>
      </c>
      <c r="Q46" s="81">
        <f>(Table1[[#This Row],[Close]]-Table1[[#This Row],[Alert Price]])/Table1[[#This Row],[Alert Price]]</f>
        <v>0.21414815417582114</v>
      </c>
      <c r="R46" s="51" cm="1">
        <f t="array" ref="R46">_FV(Table1[[#This Row],[Company]],"Beta")</f>
        <v>0.2392</v>
      </c>
      <c r="S46" s="52" t="str" cm="1">
        <f t="array" ref="S46">IF(_FV(Table1[[#This Row],[Company]],"Market cap",TRUE) &lt; 2000000000, "Small Cap", IF(_FV(Table1[[#This Row],[Company]],"Market cap",TRUE) &lt; 10000000000,"Medium Cap","Large Cap"))</f>
        <v>Large Cap</v>
      </c>
      <c r="T46" s="53">
        <f>IFERROR(VLOOKUP(B46,'Stock Purchase History'!B:G,5,FALSE) * VLOOKUP(B46,'Stock Purchase History'!B:G,6,FALSE),0)</f>
        <v>0</v>
      </c>
      <c r="U46" s="53">
        <f>IFERROR(J46 * VLOOKUP(B46,'Stock Purchase History'!B:G,5,FALSE),0)</f>
        <v>0</v>
      </c>
      <c r="V46" s="54">
        <f>IFERROR((((J46 * VLOOKUP(B46,'Stock Purchase History'!B:G,5,FALSE)) - (VLOOKUP(B46,'Stock Purchase History'!B:G,5,FALSE) * VLOOKUP(B46,'Stock Purchase History'!B:G,6,FALSE)))),0)</f>
        <v>0</v>
      </c>
      <c r="W46" s="55">
        <f>IFERROR((((J46 * VLOOKUP(B46,'Stock Purchase History'!B:G,5,FALSE)) - (VLOOKUP(B46,'Stock Purchase History'!B:G,5,FALSE) * VLOOKUP(B46,'Stock Purchase History'!B:G,6,FALSE))) / (VLOOKUP(B46,'Stock Purchase History'!B:G,5,FALSE)*VLOOKUP(B46,'Stock Purchase History'!B:G,6,FALSE))),0)</f>
        <v>0</v>
      </c>
    </row>
    <row r="47" spans="1:23">
      <c r="A47" s="47" t="e" vm="47">
        <v>#VALUE!</v>
      </c>
      <c r="B47" s="47" t="str" cm="1">
        <f t="array" ref="B47">_FV(A47,"Ticker symbol",TRUE)</f>
        <v>MSFT</v>
      </c>
      <c r="C47" s="74"/>
      <c r="D47" s="47" t="s">
        <v>31</v>
      </c>
      <c r="E47" s="47" t="str" cm="1">
        <f t="array" ref="E47">_FV(Table1[[#This Row],[Company]],"Industry")</f>
        <v>Software &amp; IT Services</v>
      </c>
      <c r="F47" s="48" cm="1">
        <f t="array" ref="F47">_FV(Table1[[#This Row],[Company]],"Previous close",TRUE)</f>
        <v>210.7</v>
      </c>
      <c r="G47" s="48" cm="1">
        <f t="array" ref="G47">_FV(Table1[[#This Row],[Company]],"Open")</f>
        <v>210.45</v>
      </c>
      <c r="H47" s="48" cm="1">
        <f t="array" ref="H47">_FV(Table1[[#This Row],[Company]],"High")</f>
        <v>214.67</v>
      </c>
      <c r="I47" s="48" cm="1">
        <f t="array" ref="I47">_FV(Table1[[#This Row],[Company]],"Low")</f>
        <v>207.99</v>
      </c>
      <c r="J47" s="48" cm="1">
        <f t="array" ref="J47">_FV(Table1[[#This Row],[Company]],"Price")</f>
        <v>208.25</v>
      </c>
      <c r="K47" s="48" cm="1">
        <f t="array" ref="K47">_FV(Table1[[#This Row],[Company]],"Change")</f>
        <v>-2.4500000000000002</v>
      </c>
      <c r="L47" s="49" cm="1">
        <f t="array" ref="L47">_FV(Table1[[#This Row],[Company]],"Change (%)",TRUE)</f>
        <v>-1.1628000000000001E-2</v>
      </c>
      <c r="M47" s="50" cm="1">
        <f t="array" ref="M47">_FV(Table1[[#This Row],[Company]],"52 week high",TRUE)</f>
        <v>211.13</v>
      </c>
      <c r="N47" s="50" cm="1">
        <f t="array" ref="N47">_FV(Table1[[#This Row],[Company]],"52 week low",TRUE)</f>
        <v>130.78</v>
      </c>
      <c r="O47" s="76">
        <f>IFERROR(_FV(A47,"P/E",TRUE),"")</f>
        <v>37.165700000000001</v>
      </c>
      <c r="P47" s="50">
        <f>N47 + ((M47-N47)/2)</f>
        <v>170.95499999999998</v>
      </c>
      <c r="Q47" s="81">
        <f>(Table1[[#This Row],[Close]]-Table1[[#This Row],[Alert Price]])/Table1[[#This Row],[Alert Price]]</f>
        <v>0.21815682489544044</v>
      </c>
      <c r="R47" s="51" cm="1">
        <f t="array" ref="R47">_FV(Table1[[#This Row],[Company]],"Beta")</f>
        <v>0.92949999999999999</v>
      </c>
      <c r="S47" s="52" t="str" cm="1">
        <f t="array" ref="S47">IF(_FV(Table1[[#This Row],[Company]],"Market cap",TRUE) &lt; 2000000000, "Small Cap", IF(_FV(Table1[[#This Row],[Company]],"Market cap",TRUE) &lt; 10000000000,"Medium Cap","Large Cap"))</f>
        <v>Large Cap</v>
      </c>
      <c r="T47" s="53">
        <f>IFERROR(VLOOKUP(B47,'Stock Purchase History'!B:G,5,FALSE) * VLOOKUP(B47,'Stock Purchase History'!B:G,6,FALSE),0)</f>
        <v>0</v>
      </c>
      <c r="U47" s="53">
        <f>IFERROR(J47 * VLOOKUP(B47,'Stock Purchase History'!B:G,5,FALSE),0)</f>
        <v>0</v>
      </c>
      <c r="V47" s="54">
        <f>IFERROR((((J47 * VLOOKUP(B47,'Stock Purchase History'!B:G,5,FALSE)) - (VLOOKUP(B47,'Stock Purchase History'!B:G,5,FALSE) * VLOOKUP(B47,'Stock Purchase History'!B:G,6,FALSE)))),0)</f>
        <v>0</v>
      </c>
      <c r="W47" s="55">
        <f>IFERROR((((J47 * VLOOKUP(B47,'Stock Purchase History'!B:G,5,FALSE)) - (VLOOKUP(B47,'Stock Purchase History'!B:G,5,FALSE) * VLOOKUP(B47,'Stock Purchase History'!B:G,6,FALSE))) / (VLOOKUP(B47,'Stock Purchase History'!B:G,5,FALSE)*VLOOKUP(B47,'Stock Purchase History'!B:G,6,FALSE))),0)</f>
        <v>0</v>
      </c>
    </row>
    <row r="48" spans="1:23">
      <c r="A48" s="47" t="e" vm="48">
        <v>#VALUE!</v>
      </c>
      <c r="B48" s="47" t="str">
        <f t="array" ref="B48">_FV(A48,"Ticker symbol",TRUE)</f>
        <v>VXRT</v>
      </c>
      <c r="C48" s="74">
        <v>1</v>
      </c>
      <c r="D48" s="47"/>
      <c r="E48" s="56" t="str">
        <f t="array" ref="E48">_FV(Table1[[#This Row],[Company]],"Industry")</f>
        <v>Biotechnology &amp; Medical Research</v>
      </c>
      <c r="F48" s="48">
        <f t="array" ref="F48">_FV(Table1[[#This Row],[Company]],"Previous close",TRUE)</f>
        <v>6.44</v>
      </c>
      <c r="G48" s="48">
        <f t="array" ref="G48">_FV(Table1[[#This Row],[Company]],"Open")</f>
        <v>7.5</v>
      </c>
      <c r="H48" s="48">
        <f t="array" ref="H48">_FV(Table1[[#This Row],[Company]],"High")</f>
        <v>8.9764999999999997</v>
      </c>
      <c r="I48" s="48">
        <f t="array" ref="I48">_FV(Table1[[#This Row],[Company]],"Low")</f>
        <v>7.08</v>
      </c>
      <c r="J48" s="48">
        <f t="array" ref="J48">_FV(Table1[[#This Row],[Company]],"Price")</f>
        <v>8.8699999999999992</v>
      </c>
      <c r="K48" s="48">
        <f t="array" ref="K48">_FV(Table1[[#This Row],[Company]],"Change")</f>
        <v>2.4300000000000002</v>
      </c>
      <c r="L48" s="49">
        <f t="array" ref="L48">_FV(Table1[[#This Row],[Company]],"Change (%)",TRUE)</f>
        <v>0.37732900000000003</v>
      </c>
      <c r="M48" s="50">
        <f t="array" ref="M48">_FV(Table1[[#This Row],[Company]],"52 week high",TRUE)</f>
        <v>14.3</v>
      </c>
      <c r="N48" s="50">
        <f t="array" ref="N48">_FV(Table1[[#This Row],[Company]],"52 week low",TRUE)</f>
        <v>0.25430000000000003</v>
      </c>
      <c r="O48" s="76" t="str">
        <f>IFERROR(_FV(A48,"P/E",TRUE),"")</f>
        <v/>
      </c>
      <c r="P48" s="50">
        <f>N48 + ((M48-N48)/2)</f>
        <v>7.2771499999999998</v>
      </c>
      <c r="Q48" s="81">
        <f>(Table1[[#This Row],[Close]]-Table1[[#This Row],[Alert Price]])/Table1[[#This Row],[Alert Price]]</f>
        <v>0.2188837663096129</v>
      </c>
      <c r="R48" s="51">
        <f t="array" ref="R48">_FV(Table1[[#This Row],[Company]],"Beta")</f>
        <v>0.2586</v>
      </c>
      <c r="S48" s="52" t="str">
        <f t="array" ref="S48">IF(_FV(Table1[[#This Row],[Company]],"Market cap",TRUE) &lt; 2000000000, "Small Cap", IF(_FV(Table1[[#This Row],[Company]],"Market cap",TRUE) &lt; 10000000000,"Medium Cap","Large Cap"))</f>
        <v>Small Cap</v>
      </c>
      <c r="T48" s="53">
        <f>IFERROR(VLOOKUP(B48,'Stock Purchase History'!B:G,5,FALSE) * VLOOKUP(B48,'Stock Purchase History'!B:G,6,FALSE),0)</f>
        <v>0</v>
      </c>
      <c r="U48" s="53">
        <f>IFERROR(J48 * VLOOKUP(B48,'Stock Purchase History'!B:G,5,FALSE),0)</f>
        <v>0</v>
      </c>
      <c r="V48" s="57">
        <f>IFERROR((((J48 * VLOOKUP(B48,'Stock Purchase History'!B:G,5,FALSE)) - (VLOOKUP(B48,'Stock Purchase History'!B:G,5,FALSE) * VLOOKUP(B48,'Stock Purchase History'!B:G,6,FALSE)))),0)</f>
        <v>0</v>
      </c>
      <c r="W48" s="55">
        <f>IFERROR((((J48 * VLOOKUP(B48,'Stock Purchase History'!B:G,5,FALSE)) - (VLOOKUP(B48,'Stock Purchase History'!B:G,5,FALSE) * VLOOKUP(B48,'Stock Purchase History'!B:G,6,FALSE))) / (VLOOKUP(B48,'Stock Purchase History'!B:G,5,FALSE)*VLOOKUP(B48,'Stock Purchase History'!B:G,6,FALSE))),0)</f>
        <v>0</v>
      </c>
    </row>
    <row r="49" spans="1:23">
      <c r="A49" s="47" t="e" vm="49">
        <v>#VALUE!</v>
      </c>
      <c r="B49" s="47" t="str" cm="1">
        <f t="array" ref="B49">_FV(A49,"Ticker symbol",TRUE)</f>
        <v>CRM</v>
      </c>
      <c r="C49" s="74"/>
      <c r="D49" s="47" t="s">
        <v>31</v>
      </c>
      <c r="E49" s="47" t="str" cm="1">
        <f t="array" ref="E49">_FV(Table1[[#This Row],[Company]],"Industry")</f>
        <v>Software &amp; IT Services</v>
      </c>
      <c r="F49" s="48" cm="1">
        <f t="array" ref="F49">_FV(Table1[[#This Row],[Company]],"Previous close",TRUE)</f>
        <v>197.72</v>
      </c>
      <c r="G49" s="48" cm="1">
        <f t="array" ref="G49">_FV(Table1[[#This Row],[Company]],"Open")</f>
        <v>197.66</v>
      </c>
      <c r="H49" s="48" cm="1">
        <f t="array" ref="H49">_FV(Table1[[#This Row],[Company]],"High")</f>
        <v>200.22</v>
      </c>
      <c r="I49" s="48" cm="1">
        <f t="array" ref="I49">_FV(Table1[[#This Row],[Company]],"Low")</f>
        <v>196.21</v>
      </c>
      <c r="J49" s="48" cm="1">
        <f t="array" ref="J49">_FV(Table1[[#This Row],[Company]],"Price")</f>
        <v>196.38</v>
      </c>
      <c r="K49" s="48" cm="1">
        <f t="array" ref="K49">_FV(Table1[[#This Row],[Company]],"Change")</f>
        <v>-1.34</v>
      </c>
      <c r="L49" s="49" cm="1">
        <f t="array" ref="L49">_FV(Table1[[#This Row],[Company]],"Change (%)",TRUE)</f>
        <v>-6.777E-3</v>
      </c>
      <c r="M49" s="50" cm="1">
        <f t="array" ref="M49">_FV(Table1[[#This Row],[Company]],"52 week high",TRUE)</f>
        <v>199.45</v>
      </c>
      <c r="N49" s="50" cm="1">
        <f t="array" ref="N49">_FV(Table1[[#This Row],[Company]],"52 week low",TRUE)</f>
        <v>115.29</v>
      </c>
      <c r="O49" s="76">
        <f>IFERROR(_FV(A49,"P/E",TRUE),"")</f>
        <v>0</v>
      </c>
      <c r="P49" s="50">
        <f>N49 + ((M49-N49)/2)</f>
        <v>157.37</v>
      </c>
      <c r="Q49" s="81">
        <f>(Table1[[#This Row],[Close]]-Table1[[#This Row],[Alert Price]])/Table1[[#This Row],[Alert Price]]</f>
        <v>0.24788714494503394</v>
      </c>
      <c r="R49" s="51" cm="1">
        <f t="array" ref="R49">_FV(Table1[[#This Row],[Company]],"Beta")</f>
        <v>1.0793999999999999</v>
      </c>
      <c r="S49" s="52" t="str" cm="1">
        <f t="array" ref="S49">IF(_FV(Table1[[#This Row],[Company]],"Market cap",TRUE) &lt; 2000000000, "Small Cap", IF(_FV(Table1[[#This Row],[Company]],"Market cap",TRUE) &lt; 10000000000,"Medium Cap","Large Cap"))</f>
        <v>Large Cap</v>
      </c>
      <c r="T49" s="53">
        <f>IFERROR(VLOOKUP(B49,'Stock Purchase History'!B:G,5,FALSE) * VLOOKUP(B49,'Stock Purchase History'!B:G,6,FALSE),0)</f>
        <v>0</v>
      </c>
      <c r="U49" s="53">
        <f>IFERROR(J49 * VLOOKUP(B49,'Stock Purchase History'!B:G,5,FALSE),0)</f>
        <v>0</v>
      </c>
      <c r="V49" s="54">
        <f>IFERROR((((J49 * VLOOKUP(B49,'Stock Purchase History'!B:G,5,FALSE)) - (VLOOKUP(B49,'Stock Purchase History'!B:G,5,FALSE) * VLOOKUP(B49,'Stock Purchase History'!B:G,6,FALSE)))),0)</f>
        <v>0</v>
      </c>
      <c r="W49" s="55">
        <f>IFERROR((((J49 * VLOOKUP(B49,'Stock Purchase History'!B:G,5,FALSE)) - (VLOOKUP(B49,'Stock Purchase History'!B:G,5,FALSE) * VLOOKUP(B49,'Stock Purchase History'!B:G,6,FALSE))) / (VLOOKUP(B49,'Stock Purchase History'!B:G,5,FALSE)*VLOOKUP(B49,'Stock Purchase History'!B:G,6,FALSE))),0)</f>
        <v>0</v>
      </c>
    </row>
    <row r="50" spans="1:23">
      <c r="A50" s="47" t="e" vm="50">
        <v>#VALUE!</v>
      </c>
      <c r="B50" s="47" t="str" cm="1">
        <f t="array" ref="B50">_FV(A50,"Ticker symbol",TRUE)</f>
        <v>DELL</v>
      </c>
      <c r="C50" s="74"/>
      <c r="D50" s="47" t="s">
        <v>31</v>
      </c>
      <c r="E50" s="47" t="str" cm="1">
        <f t="array" ref="E50">_FV(Table1[[#This Row],[Company]],"Industry")</f>
        <v>Computers, Phones &amp; Household Electronics</v>
      </c>
      <c r="F50" s="48" cm="1">
        <f t="array" ref="F50">_FV(Table1[[#This Row],[Company]],"Previous close",TRUE)</f>
        <v>54.06</v>
      </c>
      <c r="G50" s="48" cm="1">
        <f t="array" ref="G50">_FV(Table1[[#This Row],[Company]],"Open")</f>
        <v>53.61</v>
      </c>
      <c r="H50" s="48" cm="1">
        <f t="array" ref="H50">_FV(Table1[[#This Row],[Company]],"High")</f>
        <v>53.95</v>
      </c>
      <c r="I50" s="48" cm="1">
        <f t="array" ref="I50">_FV(Table1[[#This Row],[Company]],"Low")</f>
        <v>52.88</v>
      </c>
      <c r="J50" s="48" cm="1">
        <f t="array" ref="J50">_FV(Table1[[#This Row],[Company]],"Price")</f>
        <v>52.95</v>
      </c>
      <c r="K50" s="48" cm="1">
        <f t="array" ref="K50">_FV(Table1[[#This Row],[Company]],"Change")</f>
        <v>-1.1100000000000001</v>
      </c>
      <c r="L50" s="49" cm="1">
        <f t="array" ref="L50">_FV(Table1[[#This Row],[Company]],"Change (%)",TRUE)</f>
        <v>-2.0533000000000003E-2</v>
      </c>
      <c r="M50" s="50" cm="1">
        <f t="array" ref="M50">_FV(Table1[[#This Row],[Company]],"52 week high",TRUE)</f>
        <v>59.167000000000002</v>
      </c>
      <c r="N50" s="50" cm="1">
        <f t="array" ref="N50">_FV(Table1[[#This Row],[Company]],"52 week low",TRUE)</f>
        <v>25.51</v>
      </c>
      <c r="O50" s="76">
        <f>IFERROR(_FV(A50,"P/E",TRUE),"")</f>
        <v>9.0922999999999998</v>
      </c>
      <c r="P50" s="50">
        <f>N50 + ((M50-N50)/2)</f>
        <v>42.338499999999996</v>
      </c>
      <c r="Q50" s="81">
        <f>(Table1[[#This Row],[Close]]-Table1[[#This Row],[Alert Price]])/Table1[[#This Row],[Alert Price]]</f>
        <v>0.25063476504836041</v>
      </c>
      <c r="R50" s="51" cm="1">
        <f t="array" ref="R50">_FV(Table1[[#This Row],[Company]],"Beta")</f>
        <v>0.8014</v>
      </c>
      <c r="S50" s="52" t="str" cm="1">
        <f t="array" ref="S50">IF(_FV(Table1[[#This Row],[Company]],"Market cap",TRUE) &lt; 2000000000, "Small Cap", IF(_FV(Table1[[#This Row],[Company]],"Market cap",TRUE) &lt; 10000000000,"Medium Cap","Large Cap"))</f>
        <v>Large Cap</v>
      </c>
      <c r="T50" s="53">
        <f>IFERROR(VLOOKUP(B50,'Stock Purchase History'!B:G,5,FALSE) * VLOOKUP(B50,'Stock Purchase History'!B:G,6,FALSE),0)</f>
        <v>0</v>
      </c>
      <c r="U50" s="53">
        <f>IFERROR(J50 * VLOOKUP(B50,'Stock Purchase History'!B:G,5,FALSE),0)</f>
        <v>0</v>
      </c>
      <c r="V50" s="54">
        <f>IFERROR((((J50 * VLOOKUP(B50,'Stock Purchase History'!B:G,5,FALSE)) - (VLOOKUP(B50,'Stock Purchase History'!B:G,5,FALSE) * VLOOKUP(B50,'Stock Purchase History'!B:G,6,FALSE)))),0)</f>
        <v>0</v>
      </c>
      <c r="W50" s="55">
        <f>IFERROR((((J50 * VLOOKUP(B50,'Stock Purchase History'!B:G,5,FALSE)) - (VLOOKUP(B50,'Stock Purchase History'!B:G,5,FALSE) * VLOOKUP(B50,'Stock Purchase History'!B:G,6,FALSE))) / (VLOOKUP(B50,'Stock Purchase History'!B:G,5,FALSE)*VLOOKUP(B50,'Stock Purchase History'!B:G,6,FALSE))),0)</f>
        <v>0</v>
      </c>
    </row>
    <row r="51" spans="1:23">
      <c r="A51" s="47" t="e" vm="51">
        <v>#VALUE!</v>
      </c>
      <c r="B51" s="47" t="str" cm="1">
        <f t="array" ref="B51">_FV(A51,"Ticker symbol",TRUE)</f>
        <v>ADBE</v>
      </c>
      <c r="C51" s="74"/>
      <c r="D51" s="47" t="s">
        <v>31</v>
      </c>
      <c r="E51" s="47" t="str" cm="1">
        <f t="array" ref="E51">_FV(Table1[[#This Row],[Company]],"Industry")</f>
        <v>Software &amp; IT Services</v>
      </c>
      <c r="F51" s="48" cm="1">
        <f t="array" ref="F51">_FV(Table1[[#This Row],[Company]],"Previous close",TRUE)</f>
        <v>452.59</v>
      </c>
      <c r="G51" s="48" cm="1">
        <f t="array" ref="G51">_FV(Table1[[#This Row],[Company]],"Open")</f>
        <v>452.59</v>
      </c>
      <c r="H51" s="48" cm="1">
        <f t="array" ref="H51">_FV(Table1[[#This Row],[Company]],"High")</f>
        <v>459.44</v>
      </c>
      <c r="I51" s="48" cm="1">
        <f t="array" ref="I51">_FV(Table1[[#This Row],[Company]],"Low")</f>
        <v>448.72</v>
      </c>
      <c r="J51" s="48" cm="1">
        <f t="array" ref="J51">_FV(Table1[[#This Row],[Company]],"Price")</f>
        <v>449.36</v>
      </c>
      <c r="K51" s="48" cm="1">
        <f t="array" ref="K51">_FV(Table1[[#This Row],[Company]],"Change")</f>
        <v>-3.23</v>
      </c>
      <c r="L51" s="49" cm="1">
        <f t="array" ref="L51">_FV(Table1[[#This Row],[Company]],"Change (%)",TRUE)</f>
        <v>-7.1370000000000001E-3</v>
      </c>
      <c r="M51" s="50" cm="1">
        <f t="array" ref="M51">_FV(Table1[[#This Row],[Company]],"52 week high",TRUE)</f>
        <v>455.53</v>
      </c>
      <c r="N51" s="50" cm="1">
        <f t="array" ref="N51">_FV(Table1[[#This Row],[Company]],"52 week low",TRUE)</f>
        <v>255.13140000000001</v>
      </c>
      <c r="O51" s="76">
        <f>IFERROR(_FV(A51,"P/E",TRUE),"")</f>
        <v>59.629399999999997</v>
      </c>
      <c r="P51" s="50">
        <f>N51 + ((M51-N51)/2)</f>
        <v>355.33069999999998</v>
      </c>
      <c r="Q51" s="81">
        <f>(Table1[[#This Row],[Close]]-Table1[[#This Row],[Alert Price]])/Table1[[#This Row],[Alert Price]]</f>
        <v>0.26462475659997869</v>
      </c>
      <c r="R51" s="51" cm="1">
        <f t="array" ref="R51">_FV(Table1[[#This Row],[Company]],"Beta")</f>
        <v>0.93049999999999999</v>
      </c>
      <c r="S51" s="52" t="str" cm="1">
        <f t="array" ref="S51">IF(_FV(Table1[[#This Row],[Company]],"Market cap",TRUE) &lt; 2000000000, "Small Cap", IF(_FV(Table1[[#This Row],[Company]],"Market cap",TRUE) &lt; 10000000000,"Medium Cap","Large Cap"))</f>
        <v>Large Cap</v>
      </c>
      <c r="T51" s="53">
        <f>IFERROR(VLOOKUP(B51,'Stock Purchase History'!B:G,5,FALSE) * VLOOKUP(B51,'Stock Purchase History'!B:G,6,FALSE),0)</f>
        <v>0</v>
      </c>
      <c r="U51" s="53">
        <f>IFERROR(J51 * VLOOKUP(B51,'Stock Purchase History'!B:G,5,FALSE),0)</f>
        <v>0</v>
      </c>
      <c r="V51" s="54">
        <f>IFERROR((((J51 * VLOOKUP(B51,'Stock Purchase History'!B:G,5,FALSE)) - (VLOOKUP(B51,'Stock Purchase History'!B:G,5,FALSE) * VLOOKUP(B51,'Stock Purchase History'!B:G,6,FALSE)))),0)</f>
        <v>0</v>
      </c>
      <c r="W51" s="55">
        <f>IFERROR((((J51 * VLOOKUP(B51,'Stock Purchase History'!B:G,5,FALSE)) - (VLOOKUP(B51,'Stock Purchase History'!B:G,5,FALSE) * VLOOKUP(B51,'Stock Purchase History'!B:G,6,FALSE))) / (VLOOKUP(B51,'Stock Purchase History'!B:G,5,FALSE)*VLOOKUP(B51,'Stock Purchase History'!B:G,6,FALSE))),0)</f>
        <v>0</v>
      </c>
    </row>
    <row r="52" spans="1:23">
      <c r="A52" s="47" t="e" vm="52">
        <v>#VALUE!</v>
      </c>
      <c r="B52" s="47" t="str" cm="1">
        <f t="array" ref="B52">_FV(A52,"Ticker symbol",TRUE)</f>
        <v>AMZN</v>
      </c>
      <c r="C52" s="74"/>
      <c r="D52" s="47" t="s">
        <v>25</v>
      </c>
      <c r="E52" s="47" t="str" cm="1">
        <f t="array" ref="E52">_FV(Table1[[#This Row],[Company]],"Industry")</f>
        <v>Diversified Retail</v>
      </c>
      <c r="F52" s="48" cm="1">
        <f t="array" ref="F52">_FV(Table1[[#This Row],[Company]],"Previous close",TRUE)</f>
        <v>3057.04</v>
      </c>
      <c r="G52" s="48" cm="1">
        <f t="array" ref="G52">_FV(Table1[[#This Row],[Company]],"Open")</f>
        <v>3058.55</v>
      </c>
      <c r="H52" s="48" cm="1">
        <f t="array" ref="H52">_FV(Table1[[#This Row],[Company]],"High")</f>
        <v>3069.55</v>
      </c>
      <c r="I52" s="48" cm="1">
        <f t="array" ref="I52">_FV(Table1[[#This Row],[Company]],"Low")</f>
        <v>2990</v>
      </c>
      <c r="J52" s="48" cm="1">
        <f t="array" ref="J52">_FV(Table1[[#This Row],[Company]],"Price")</f>
        <v>3000.12</v>
      </c>
      <c r="K52" s="48" cm="1">
        <f t="array" ref="K52">_FV(Table1[[#This Row],[Company]],"Change")</f>
        <v>-56.92</v>
      </c>
      <c r="L52" s="49" cm="1">
        <f t="array" ref="L52">_FV(Table1[[#This Row],[Company]],"Change (%)",TRUE)</f>
        <v>-1.8619E-2</v>
      </c>
      <c r="M52" s="50" cm="1">
        <f t="array" ref="M52">_FV(Table1[[#This Row],[Company]],"52 week high",TRUE)</f>
        <v>3059.88</v>
      </c>
      <c r="N52" s="50" cm="1">
        <f t="array" ref="N52">_FV(Table1[[#This Row],[Company]],"52 week low",TRUE)</f>
        <v>1626.0318</v>
      </c>
      <c r="O52" s="76">
        <f>IFERROR(_FV(A52,"P/E",TRUE),"")</f>
        <v>146.0324</v>
      </c>
      <c r="P52" s="50">
        <f>N52 + ((M52-N52)/2)</f>
        <v>2342.9558999999999</v>
      </c>
      <c r="Q52" s="81">
        <f>(Table1[[#This Row],[Close]]-Table1[[#This Row],[Alert Price]])/Table1[[#This Row],[Alert Price]]</f>
        <v>0.2804850488223018</v>
      </c>
      <c r="R52" s="51" cm="1">
        <f t="array" ref="R52">_FV(Table1[[#This Row],[Company]],"Beta")</f>
        <v>1.3109999999999999</v>
      </c>
      <c r="S52" s="52" t="str" cm="1">
        <f t="array" ref="S52">IF(_FV(Table1[[#This Row],[Company]],"Market cap",TRUE) &lt; 2000000000, "Small Cap", IF(_FV(Table1[[#This Row],[Company]],"Market cap",TRUE) &lt; 10000000000,"Medium Cap","Large Cap"))</f>
        <v>Large Cap</v>
      </c>
      <c r="T52" s="53">
        <f>IFERROR(VLOOKUP(B52,'Stock Purchase History'!B:G,5,FALSE) * VLOOKUP(B52,'Stock Purchase History'!B:G,6,FALSE),0)</f>
        <v>0</v>
      </c>
      <c r="U52" s="53">
        <f>IFERROR(J52 * VLOOKUP(B52,'Stock Purchase History'!B:G,5,FALSE),0)</f>
        <v>0</v>
      </c>
      <c r="V52" s="54">
        <f>IFERROR((((J52 * VLOOKUP(B52,'Stock Purchase History'!B:G,5,FALSE)) - (VLOOKUP(B52,'Stock Purchase History'!B:G,5,FALSE) * VLOOKUP(B52,'Stock Purchase History'!B:G,6,FALSE)))),0)</f>
        <v>0</v>
      </c>
      <c r="W52" s="55">
        <f>IFERROR((((J52 * VLOOKUP(B52,'Stock Purchase History'!B:G,5,FALSE)) - (VLOOKUP(B52,'Stock Purchase History'!B:G,5,FALSE) * VLOOKUP(B52,'Stock Purchase History'!B:G,6,FALSE))) / (VLOOKUP(B52,'Stock Purchase History'!B:G,5,FALSE)*VLOOKUP(B52,'Stock Purchase History'!B:G,6,FALSE))),0)</f>
        <v>0</v>
      </c>
    </row>
    <row r="53" spans="1:23">
      <c r="A53" s="47" t="e" vm="53">
        <v>#VALUE!</v>
      </c>
      <c r="B53" s="47" t="str">
        <f t="array" ref="B53">_FV(A53,"Ticker symbol",TRUE)</f>
        <v>AMRC</v>
      </c>
      <c r="C53" s="74">
        <v>3</v>
      </c>
      <c r="D53" s="47"/>
      <c r="E53" s="56" t="str">
        <f t="array" ref="E53">_FV(Table1[[#This Row],[Company]],"Industry")</f>
        <v>Renewable Energy</v>
      </c>
      <c r="F53" s="48">
        <f t="array" ref="F53">_FV(Table1[[#This Row],[Company]],"Previous close",TRUE)</f>
        <v>29.33</v>
      </c>
      <c r="G53" s="48">
        <f t="array" ref="G53">_FV(Table1[[#This Row],[Company]],"Open")</f>
        <v>28.96</v>
      </c>
      <c r="H53" s="48">
        <f t="array" ref="H53">_FV(Table1[[#This Row],[Company]],"High")</f>
        <v>29.68</v>
      </c>
      <c r="I53" s="48">
        <f t="array" ref="I53">_FV(Table1[[#This Row],[Company]],"Low")</f>
        <v>28.775700000000001</v>
      </c>
      <c r="J53" s="48">
        <f t="array" ref="J53">_FV(Table1[[#This Row],[Company]],"Price")</f>
        <v>29.39</v>
      </c>
      <c r="K53" s="48">
        <f t="array" ref="K53">_FV(Table1[[#This Row],[Company]],"Change")</f>
        <v>0.06</v>
      </c>
      <c r="L53" s="49">
        <f t="array" ref="L53">_FV(Table1[[#This Row],[Company]],"Change (%)",TRUE)</f>
        <v>2.0460000000000001E-3</v>
      </c>
      <c r="M53" s="50">
        <f t="array" ref="M53">_FV(Table1[[#This Row],[Company]],"52 week high",TRUE)</f>
        <v>32.479999999999997</v>
      </c>
      <c r="N53" s="50">
        <f t="array" ref="N53">_FV(Table1[[#This Row],[Company]],"52 week low",TRUE)</f>
        <v>13.11</v>
      </c>
      <c r="O53" s="76">
        <f>IFERROR(_FV(A53,"P/E",TRUE),"")</f>
        <v>30.201599999999999</v>
      </c>
      <c r="P53" s="50">
        <f>N53 + ((M53-N53)/2)</f>
        <v>22.794999999999998</v>
      </c>
      <c r="Q53" s="81">
        <f>(Table1[[#This Row],[Close]]-Table1[[#This Row],[Alert Price]])/Table1[[#This Row],[Alert Price]]</f>
        <v>0.28931783285808305</v>
      </c>
      <c r="R53" s="51">
        <f t="array" ref="R53">_FV(Table1[[#This Row],[Company]],"Beta")</f>
        <v>0.57479999999999998</v>
      </c>
      <c r="S53" s="52" t="str">
        <f t="array" ref="S53">IF(_FV(Table1[[#This Row],[Company]],"Market cap",TRUE) &lt; 2000000000, "Small Cap", IF(_FV(Table1[[#This Row],[Company]],"Market cap",TRUE) &lt; 10000000000,"Medium Cap","Large Cap"))</f>
        <v>Small Cap</v>
      </c>
      <c r="T53" s="53">
        <f>IFERROR(VLOOKUP(B53,'Stock Purchase History'!B:G,5,FALSE) * VLOOKUP(B53,'Stock Purchase History'!B:G,6,FALSE),0)</f>
        <v>0</v>
      </c>
      <c r="U53" s="53">
        <f>IFERROR(J53 * VLOOKUP(B53,'Stock Purchase History'!B:G,5,FALSE),0)</f>
        <v>0</v>
      </c>
      <c r="V53" s="57">
        <f>IFERROR((((J53 * VLOOKUP(B53,'Stock Purchase History'!B:G,5,FALSE)) - (VLOOKUP(B53,'Stock Purchase History'!B:G,5,FALSE) * VLOOKUP(B53,'Stock Purchase History'!B:G,6,FALSE)))),0)</f>
        <v>0</v>
      </c>
      <c r="W53" s="55">
        <f>IFERROR((((J53 * VLOOKUP(B53,'Stock Purchase History'!B:G,5,FALSE)) - (VLOOKUP(B53,'Stock Purchase History'!B:G,5,FALSE) * VLOOKUP(B53,'Stock Purchase History'!B:G,6,FALSE))) / (VLOOKUP(B53,'Stock Purchase History'!B:G,5,FALSE)*VLOOKUP(B53,'Stock Purchase History'!B:G,6,FALSE))),0)</f>
        <v>0</v>
      </c>
    </row>
    <row r="54" spans="1:23">
      <c r="A54" s="47" t="e" vm="54">
        <v>#VALUE!</v>
      </c>
      <c r="B54" s="47" t="str" cm="1">
        <f t="array" ref="B54">_FV(A54,"Ticker symbol",TRUE)</f>
        <v>WST</v>
      </c>
      <c r="C54" s="74"/>
      <c r="D54" s="47" t="s">
        <v>27</v>
      </c>
      <c r="E54" s="47" t="str" cm="1">
        <f t="array" ref="E54">_FV(Table1[[#This Row],[Company]],"Industry")</f>
        <v>Healthcare Equipment &amp; Supplies</v>
      </c>
      <c r="F54" s="48" cm="1">
        <f t="array" ref="F54">_FV(Table1[[#This Row],[Company]],"Previous close",TRUE)</f>
        <v>234.15</v>
      </c>
      <c r="G54" s="48" cm="1">
        <f t="array" ref="G54">_FV(Table1[[#This Row],[Company]],"Open")</f>
        <v>233.34</v>
      </c>
      <c r="H54" s="48" cm="1">
        <f t="array" ref="H54">_FV(Table1[[#This Row],[Company]],"High")</f>
        <v>234.79</v>
      </c>
      <c r="I54" s="48" cm="1">
        <f t="array" ref="I54">_FV(Table1[[#This Row],[Company]],"Low")</f>
        <v>230.62</v>
      </c>
      <c r="J54" s="48" cm="1">
        <f t="array" ref="J54">_FV(Table1[[#This Row],[Company]],"Price")</f>
        <v>230.82</v>
      </c>
      <c r="K54" s="48" cm="1">
        <f t="array" ref="K54">_FV(Table1[[#This Row],[Company]],"Change")</f>
        <v>-3.33</v>
      </c>
      <c r="L54" s="49" cm="1">
        <f t="array" ref="L54">_FV(Table1[[#This Row],[Company]],"Change (%)",TRUE)</f>
        <v>-1.4221999999999999E-2</v>
      </c>
      <c r="M54" s="50" cm="1">
        <f t="array" ref="M54">_FV(Table1[[#This Row],[Company]],"52 week high",TRUE)</f>
        <v>236.54</v>
      </c>
      <c r="N54" s="50" cm="1">
        <f t="array" ref="N54">_FV(Table1[[#This Row],[Company]],"52 week low",TRUE)</f>
        <v>120.12</v>
      </c>
      <c r="O54" s="76">
        <f>IFERROR(_FV(A54,"P/E",TRUE),"")</f>
        <v>67.789199999999994</v>
      </c>
      <c r="P54" s="50">
        <f>N54 + ((M54-N54)/2)</f>
        <v>178.32999999999998</v>
      </c>
      <c r="Q54" s="81">
        <f>(Table1[[#This Row],[Close]]-Table1[[#This Row],[Alert Price]])/Table1[[#This Row],[Alert Price]]</f>
        <v>0.29434195031682842</v>
      </c>
      <c r="R54" s="51" cm="1">
        <f t="array" ref="R54">_FV(Table1[[#This Row],[Company]],"Beta")</f>
        <v>1.121</v>
      </c>
      <c r="S54" s="52" t="str" cm="1">
        <f t="array" ref="S54">IF(_FV(Table1[[#This Row],[Company]],"Market cap",TRUE) &lt; 2000000000, "Small Cap", IF(_FV(Table1[[#This Row],[Company]],"Market cap",TRUE) &lt; 10000000000,"Medium Cap","Large Cap"))</f>
        <v>Large Cap</v>
      </c>
      <c r="T54" s="53">
        <f>IFERROR(VLOOKUP(B54,'Stock Purchase History'!B:G,5,FALSE) * VLOOKUP(B54,'Stock Purchase History'!B:G,6,FALSE),0)</f>
        <v>0</v>
      </c>
      <c r="U54" s="53">
        <f>IFERROR(J54 * VLOOKUP(B54,'Stock Purchase History'!B:G,5,FALSE),0)</f>
        <v>0</v>
      </c>
      <c r="V54" s="54">
        <f>IFERROR((((J54 * VLOOKUP(B54,'Stock Purchase History'!B:G,5,FALSE)) - (VLOOKUP(B54,'Stock Purchase History'!B:G,5,FALSE) * VLOOKUP(B54,'Stock Purchase History'!B:G,6,FALSE)))),0)</f>
        <v>0</v>
      </c>
      <c r="W54" s="55">
        <f>IFERROR((((J54 * VLOOKUP(B54,'Stock Purchase History'!B:G,5,FALSE)) - (VLOOKUP(B54,'Stock Purchase History'!B:G,5,FALSE) * VLOOKUP(B54,'Stock Purchase History'!B:G,6,FALSE))) / (VLOOKUP(B54,'Stock Purchase History'!B:G,5,FALSE)*VLOOKUP(B54,'Stock Purchase History'!B:G,6,FALSE))),0)</f>
        <v>0</v>
      </c>
    </row>
    <row r="55" spans="1:23">
      <c r="A55" s="47" t="e" vm="55">
        <v>#VALUE!</v>
      </c>
      <c r="B55" s="47" t="str" cm="1">
        <f t="array" ref="B55">_FV(A55,"Ticker symbol",TRUE)</f>
        <v>AAPL</v>
      </c>
      <c r="C55" s="74"/>
      <c r="D55" s="47" t="s">
        <v>31</v>
      </c>
      <c r="E55" s="47" t="str" cm="1">
        <f t="array" ref="E55">_FV(Table1[[#This Row],[Company]],"Industry")</f>
        <v>Computers, Phones &amp; Household Electronics</v>
      </c>
      <c r="F55" s="48" cm="1">
        <f t="array" ref="F55">_FV(Table1[[#This Row],[Company]],"Previous close",TRUE)</f>
        <v>373.85</v>
      </c>
      <c r="G55" s="48" cm="1">
        <f t="array" ref="G55">_FV(Table1[[#This Row],[Company]],"Open")</f>
        <v>375.41</v>
      </c>
      <c r="H55" s="48" cm="1">
        <f t="array" ref="H55">_FV(Table1[[#This Row],[Company]],"High")</f>
        <v>378.62</v>
      </c>
      <c r="I55" s="48" cm="1">
        <f t="array" ref="I55">_FV(Table1[[#This Row],[Company]],"Low")</f>
        <v>372.23</v>
      </c>
      <c r="J55" s="48" cm="1">
        <f t="array" ref="J55">_FV(Table1[[#This Row],[Company]],"Price")</f>
        <v>372.69</v>
      </c>
      <c r="K55" s="48" cm="1">
        <f t="array" ref="K55">_FV(Table1[[#This Row],[Company]],"Change")</f>
        <v>-1.1599999999999999</v>
      </c>
      <c r="L55" s="49" cm="1">
        <f t="array" ref="L55">_FV(Table1[[#This Row],[Company]],"Change (%)",TRUE)</f>
        <v>-3.1030000000000003E-3</v>
      </c>
      <c r="M55" s="50" cm="1">
        <f t="array" ref="M55">_FV(Table1[[#This Row],[Company]],"52 week high",TRUE)</f>
        <v>375.78</v>
      </c>
      <c r="N55" s="50" cm="1">
        <f t="array" ref="N55">_FV(Table1[[#This Row],[Company]],"52 week low",TRUE)</f>
        <v>192.58</v>
      </c>
      <c r="O55" s="76">
        <f>IFERROR(_FV(A55,"P/E",TRUE),"")</f>
        <v>29.3078</v>
      </c>
      <c r="P55" s="50">
        <f>N55 + ((M55-N55)/2)</f>
        <v>284.18</v>
      </c>
      <c r="Q55" s="81">
        <f>(Table1[[#This Row],[Close]]-Table1[[#This Row],[Alert Price]])/Table1[[#This Row],[Alert Price]]</f>
        <v>0.31145752691955797</v>
      </c>
      <c r="R55" s="51" cm="1">
        <f t="array" ref="R55">_FV(Table1[[#This Row],[Company]],"Beta")</f>
        <v>1.1867000000000001</v>
      </c>
      <c r="S55" s="52" t="str" cm="1">
        <f t="array" ref="S55">IF(_FV(Table1[[#This Row],[Company]],"Market cap",TRUE) &lt; 2000000000, "Small Cap", IF(_FV(Table1[[#This Row],[Company]],"Market cap",TRUE) &lt; 10000000000,"Medium Cap","Large Cap"))</f>
        <v>Large Cap</v>
      </c>
      <c r="T55" s="53">
        <f>IFERROR(VLOOKUP(B55,'Stock Purchase History'!B:G,5,FALSE) * VLOOKUP(B55,'Stock Purchase History'!B:G,6,FALSE),0)</f>
        <v>0</v>
      </c>
      <c r="U55" s="53">
        <f>IFERROR(J55 * VLOOKUP(B55,'Stock Purchase History'!B:G,5,FALSE),0)</f>
        <v>0</v>
      </c>
      <c r="V55" s="54">
        <f>IFERROR((((J55 * VLOOKUP(B55,'Stock Purchase History'!B:G,5,FALSE)) - (VLOOKUP(B55,'Stock Purchase History'!B:G,5,FALSE) * VLOOKUP(B55,'Stock Purchase History'!B:G,6,FALSE)))),0)</f>
        <v>0</v>
      </c>
      <c r="W55" s="55">
        <f>IFERROR((((J55 * VLOOKUP(B55,'Stock Purchase History'!B:G,5,FALSE)) - (VLOOKUP(B55,'Stock Purchase History'!B:G,5,FALSE) * VLOOKUP(B55,'Stock Purchase History'!B:G,6,FALSE))) / (VLOOKUP(B55,'Stock Purchase History'!B:G,5,FALSE)*VLOOKUP(B55,'Stock Purchase History'!B:G,6,FALSE))),0)</f>
        <v>0</v>
      </c>
    </row>
    <row r="56" spans="1:23">
      <c r="A56" s="47" t="e" vm="56">
        <v>#VALUE!</v>
      </c>
      <c r="B56" s="47" t="str">
        <f t="array" ref="B56">_FV(A56,"Ticker symbol",TRUE)</f>
        <v>OTRK</v>
      </c>
      <c r="C56" s="74"/>
      <c r="D56" s="47"/>
      <c r="E56" s="56" t="str">
        <f t="array" ref="E56">_FV(Table1[[#This Row],[Company]],"Industry")</f>
        <v>Healthcare Providers &amp; Services</v>
      </c>
      <c r="F56" s="48">
        <f t="array" ref="F56">_FV(Table1[[#This Row],[Company]],"Previous close",TRUE)</f>
        <v>25.95</v>
      </c>
      <c r="G56" s="48">
        <f t="array" ref="G56">_FV(Table1[[#This Row],[Company]],"Open")</f>
        <v>25.6</v>
      </c>
      <c r="H56" s="48">
        <f t="array" ref="H56">_FV(Table1[[#This Row],[Company]],"High")</f>
        <v>29.079000000000001</v>
      </c>
      <c r="I56" s="48">
        <f t="array" ref="I56">_FV(Table1[[#This Row],[Company]],"Low")</f>
        <v>25.555</v>
      </c>
      <c r="J56" s="48">
        <f t="array" ref="J56">_FV(Table1[[#This Row],[Company]],"Price")</f>
        <v>27.37</v>
      </c>
      <c r="K56" s="48">
        <f t="array" ref="K56">_FV(Table1[[#This Row],[Company]],"Change")</f>
        <v>1.42</v>
      </c>
      <c r="L56" s="49">
        <f t="array" ref="L56">_FV(Table1[[#This Row],[Company]],"Change (%)",TRUE)</f>
        <v>5.4720999999999999E-2</v>
      </c>
      <c r="M56" s="50">
        <f t="array" ref="M56">_FV(Table1[[#This Row],[Company]],"52 week high",TRUE)</f>
        <v>32.549900000000001</v>
      </c>
      <c r="N56" s="50">
        <f t="array" ref="N56">_FV(Table1[[#This Row],[Company]],"52 week low",TRUE)</f>
        <v>8.5500000000000007</v>
      </c>
      <c r="O56" s="76" t="str">
        <f>IFERROR(_FV(A56,"P/E",TRUE),"")</f>
        <v/>
      </c>
      <c r="P56" s="50">
        <f>N56 + ((M56-N56)/2)</f>
        <v>20.549950000000003</v>
      </c>
      <c r="Q56" s="81">
        <f>(Table1[[#This Row],[Close]]-Table1[[#This Row],[Alert Price]])/Table1[[#This Row],[Alert Price]]</f>
        <v>0.33187671989469547</v>
      </c>
      <c r="R56" s="51" t="e" vm="3">
        <f t="array" ref="R56">_FV(Table1[[#This Row],[Company]],"Beta")</f>
        <v>#VALUE!</v>
      </c>
      <c r="S56" s="52" t="e" vm="57">
        <f t="array" ref="S56">IF(_FV(Table1[[#This Row],[Company]],"Market cap",TRUE) &lt; 2000000000, "Small Cap", IF(_FV(Table1[[#This Row],[Company]],"Market cap",TRUE) &lt; 10000000000,"Medium Cap","Large Cap"))</f>
        <v>#VALUE!</v>
      </c>
      <c r="T56" s="53">
        <f>IFERROR(VLOOKUP(B56,'Stock Purchase History'!B:G,5,FALSE) * VLOOKUP(B56,'Stock Purchase History'!B:G,6,FALSE),0)</f>
        <v>0</v>
      </c>
      <c r="U56" s="53">
        <f>IFERROR(J56 * VLOOKUP(B56,'Stock Purchase History'!B:G,5,FALSE),0)</f>
        <v>0</v>
      </c>
      <c r="V56" s="57">
        <f>IFERROR((((J56 * VLOOKUP(B56,'Stock Purchase History'!B:G,5,FALSE)) - (VLOOKUP(B56,'Stock Purchase History'!B:G,5,FALSE) * VLOOKUP(B56,'Stock Purchase History'!B:G,6,FALSE)))),0)</f>
        <v>0</v>
      </c>
      <c r="W56" s="55">
        <f>IFERROR((((J56 * VLOOKUP(B56,'Stock Purchase History'!B:G,5,FALSE)) - (VLOOKUP(B56,'Stock Purchase History'!B:G,5,FALSE) * VLOOKUP(B56,'Stock Purchase History'!B:G,6,FALSE))) / (VLOOKUP(B56,'Stock Purchase History'!B:G,5,FALSE)*VLOOKUP(B56,'Stock Purchase History'!B:G,6,FALSE))),0)</f>
        <v>0</v>
      </c>
    </row>
    <row r="57" spans="1:23">
      <c r="A57" s="47" t="e" vm="58">
        <v>#VALUE!</v>
      </c>
      <c r="B57" s="47" t="str" cm="1">
        <f t="array" ref="B57">_FV(A57,"Ticker symbol",TRUE)</f>
        <v>VEEV</v>
      </c>
      <c r="C57" s="74"/>
      <c r="D57" s="47"/>
      <c r="E57" s="56" t="str" cm="1">
        <f t="array" ref="E57">_FV(Table1[[#This Row],[Company]],"Industry")</f>
        <v>Healthcare Equipment &amp; Supplies</v>
      </c>
      <c r="F57" s="48" cm="1">
        <f t="array" ref="F57">_FV(Table1[[#This Row],[Company]],"Previous close",TRUE)</f>
        <v>245.55</v>
      </c>
      <c r="G57" s="48" cm="1">
        <f t="array" ref="G57">_FV(Table1[[#This Row],[Company]],"Open")</f>
        <v>248.55</v>
      </c>
      <c r="H57" s="48" cm="1">
        <f t="array" ref="H57">_FV(Table1[[#This Row],[Company]],"High")</f>
        <v>250.04</v>
      </c>
      <c r="I57" s="48" cm="1">
        <f t="array" ref="I57">_FV(Table1[[#This Row],[Company]],"Low")</f>
        <v>244.71</v>
      </c>
      <c r="J57" s="48" cm="1">
        <f t="array" ref="J57">_FV(Table1[[#This Row],[Company]],"Price")</f>
        <v>244.95</v>
      </c>
      <c r="K57" s="48" cm="1">
        <f t="array" ref="K57">_FV(Table1[[#This Row],[Company]],"Change")</f>
        <v>-0.6</v>
      </c>
      <c r="L57" s="49" cm="1">
        <f t="array" ref="L57">_FV(Table1[[#This Row],[Company]],"Change (%)",TRUE)</f>
        <v>-2.4429999999999999E-3</v>
      </c>
      <c r="M57" s="50" cm="1">
        <f t="array" ref="M57">_FV(Table1[[#This Row],[Company]],"52 week high",TRUE)</f>
        <v>249.51</v>
      </c>
      <c r="N57" s="50" cm="1">
        <f t="array" ref="N57">_FV(Table1[[#This Row],[Company]],"52 week low",TRUE)</f>
        <v>118.11</v>
      </c>
      <c r="O57" s="76">
        <f>IFERROR(_FV(A57,"P/E",TRUE),"")</f>
        <v>134.55459999999999</v>
      </c>
      <c r="P57" s="50">
        <f>N57 + ((M57-N57)/2)</f>
        <v>183.81</v>
      </c>
      <c r="Q57" s="81">
        <f>(Table1[[#This Row],[Close]]-Table1[[#This Row],[Alert Price]])/Table1[[#This Row],[Alert Price]]</f>
        <v>0.3326260812795821</v>
      </c>
      <c r="R57" s="51" cm="1">
        <f t="array" ref="R57">_FV(Table1[[#This Row],[Company]],"Beta")</f>
        <v>0.9476</v>
      </c>
      <c r="S57" s="52" t="str" cm="1">
        <f t="array" ref="S57">IF(_FV(Table1[[#This Row],[Company]],"Market cap",TRUE) &lt; 2000000000, "Small Cap", IF(_FV(Table1[[#This Row],[Company]],"Market cap",TRUE) &lt; 10000000000,"Medium Cap","Large Cap"))</f>
        <v>Large Cap</v>
      </c>
      <c r="T57" s="53">
        <f>IFERROR(VLOOKUP(B57,'Stock Purchase History'!B:G,5,FALSE) * VLOOKUP(B57,'Stock Purchase History'!B:G,6,FALSE),0)</f>
        <v>0</v>
      </c>
      <c r="U57" s="53">
        <f>IFERROR(J57 * VLOOKUP(B57,'Stock Purchase History'!B:G,5,FALSE),0)</f>
        <v>0</v>
      </c>
      <c r="V57" s="57">
        <f>IFERROR((((J57 * VLOOKUP(B57,'Stock Purchase History'!B:G,5,FALSE)) - (VLOOKUP(B57,'Stock Purchase History'!B:G,5,FALSE) * VLOOKUP(B57,'Stock Purchase History'!B:G,6,FALSE)))),0)</f>
        <v>0</v>
      </c>
      <c r="W57" s="55">
        <f>IFERROR((((J57 * VLOOKUP(B57,'Stock Purchase History'!B:G,5,FALSE)) - (VLOOKUP(B57,'Stock Purchase History'!B:G,5,FALSE) * VLOOKUP(B57,'Stock Purchase History'!B:G,6,FALSE))) / (VLOOKUP(B57,'Stock Purchase History'!B:G,5,FALSE)*VLOOKUP(B57,'Stock Purchase History'!B:G,6,FALSE))),0)</f>
        <v>0</v>
      </c>
    </row>
    <row r="58" spans="1:23">
      <c r="A58" s="47" t="e" vm="59">
        <v>#VALUE!</v>
      </c>
      <c r="B58" s="47" t="str" cm="1">
        <f t="array" ref="B58">_FV(A58,"Ticker symbol",TRUE)</f>
        <v>MDB</v>
      </c>
      <c r="C58" s="74"/>
      <c r="D58" s="47"/>
      <c r="E58" s="56" t="str" cm="1">
        <f t="array" ref="E58">_FV(Table1[[#This Row],[Company]],"Industry")</f>
        <v>Software &amp; IT Services</v>
      </c>
      <c r="F58" s="48" cm="1">
        <f t="array" ref="F58">_FV(Table1[[#This Row],[Company]],"Previous close",TRUE)</f>
        <v>222.02</v>
      </c>
      <c r="G58" s="48" cm="1">
        <f t="array" ref="G58">_FV(Table1[[#This Row],[Company]],"Open")</f>
        <v>223.08</v>
      </c>
      <c r="H58" s="48" cm="1">
        <f t="array" ref="H58">_FV(Table1[[#This Row],[Company]],"High")</f>
        <v>231.45</v>
      </c>
      <c r="I58" s="48" cm="1">
        <f t="array" ref="I58">_FV(Table1[[#This Row],[Company]],"Low")</f>
        <v>220.48</v>
      </c>
      <c r="J58" s="48" cm="1">
        <f t="array" ref="J58">_FV(Table1[[#This Row],[Company]],"Price")</f>
        <v>225.49</v>
      </c>
      <c r="K58" s="48" cm="1">
        <f t="array" ref="K58">_FV(Table1[[#This Row],[Company]],"Change")</f>
        <v>3.47</v>
      </c>
      <c r="L58" s="49" cm="1">
        <f t="array" ref="L58">_FV(Table1[[#This Row],[Company]],"Change (%)",TRUE)</f>
        <v>1.5629000000000001E-2</v>
      </c>
      <c r="M58" s="50" cm="1">
        <f t="array" ref="M58">_FV(Table1[[#This Row],[Company]],"52 week high",TRUE)</f>
        <v>243.92</v>
      </c>
      <c r="N58" s="50" cm="1">
        <f t="array" ref="N58">_FV(Table1[[#This Row],[Company]],"52 week low",TRUE)</f>
        <v>93.81</v>
      </c>
      <c r="O58" s="76" t="str">
        <f>IFERROR(_FV(A58,"P/E",TRUE),"")</f>
        <v/>
      </c>
      <c r="P58" s="50">
        <f>N58 + ((M58-N58)/2)</f>
        <v>168.86500000000001</v>
      </c>
      <c r="Q58" s="81">
        <f>(Table1[[#This Row],[Close]]-Table1[[#This Row],[Alert Price]])/Table1[[#This Row],[Alert Price]]</f>
        <v>0.33532703639001565</v>
      </c>
      <c r="R58" s="51" t="e" cm="1" vm="3">
        <f t="array" ref="R58">_FV(Table1[[#This Row],[Company]],"Beta")</f>
        <v>#VALUE!</v>
      </c>
      <c r="S58" s="52" t="str" cm="1">
        <f t="array" ref="S58">IF(_FV(Table1[[#This Row],[Company]],"Market cap",TRUE) &lt; 2000000000, "Small Cap", IF(_FV(Table1[[#This Row],[Company]],"Market cap",TRUE) &lt; 10000000000,"Medium Cap","Large Cap"))</f>
        <v>Large Cap</v>
      </c>
      <c r="T58" s="53">
        <f>IFERROR(VLOOKUP(B58,'Stock Purchase History'!B:G,5,FALSE) * VLOOKUP(B58,'Stock Purchase History'!B:G,6,FALSE),0)</f>
        <v>0</v>
      </c>
      <c r="U58" s="53">
        <f>IFERROR(J58 * VLOOKUP(B58,'Stock Purchase History'!B:G,5,FALSE),0)</f>
        <v>0</v>
      </c>
      <c r="V58" s="57">
        <f>IFERROR((((J58 * VLOOKUP(B58,'Stock Purchase History'!B:G,5,FALSE)) - (VLOOKUP(B58,'Stock Purchase History'!B:G,5,FALSE) * VLOOKUP(B58,'Stock Purchase History'!B:G,6,FALSE)))),0)</f>
        <v>0</v>
      </c>
      <c r="W58" s="55">
        <f>IFERROR((((J58 * VLOOKUP(B58,'Stock Purchase History'!B:G,5,FALSE)) - (VLOOKUP(B58,'Stock Purchase History'!B:G,5,FALSE) * VLOOKUP(B58,'Stock Purchase History'!B:G,6,FALSE))) / (VLOOKUP(B58,'Stock Purchase History'!B:G,5,FALSE)*VLOOKUP(B58,'Stock Purchase History'!B:G,6,FALSE))),0)</f>
        <v>0</v>
      </c>
    </row>
    <row r="59" spans="1:23">
      <c r="A59" s="47" t="e" vm="60">
        <v>#VALUE!</v>
      </c>
      <c r="B59" s="47" t="str" cm="1">
        <f t="array" ref="B59">_FV(A59,"Ticker symbol",TRUE)</f>
        <v>SPOT</v>
      </c>
      <c r="C59" s="74"/>
      <c r="D59" s="47"/>
      <c r="E59" s="56" t="str" cm="1">
        <f t="array" ref="E59">_FV(Table1[[#This Row],[Company]],"Industry")</f>
        <v>Software &amp; IT Services</v>
      </c>
      <c r="F59" s="48" cm="1">
        <f t="array" ref="F59">_FV(Table1[[#This Row],[Company]],"Previous close",TRUE)</f>
        <v>260.26</v>
      </c>
      <c r="G59" s="48" cm="1">
        <f t="array" ref="G59">_FV(Table1[[#This Row],[Company]],"Open")</f>
        <v>260.10000000000002</v>
      </c>
      <c r="H59" s="48" cm="1">
        <f t="array" ref="H59">_FV(Table1[[#This Row],[Company]],"High")</f>
        <v>267.74990000000003</v>
      </c>
      <c r="I59" s="48" cm="1">
        <f t="array" ref="I59">_FV(Table1[[#This Row],[Company]],"Low")</f>
        <v>255.501</v>
      </c>
      <c r="J59" s="48" cm="1">
        <f t="array" ref="J59">_FV(Table1[[#This Row],[Company]],"Price")</f>
        <v>261.99</v>
      </c>
      <c r="K59" s="48" cm="1">
        <f t="array" ref="K59">_FV(Table1[[#This Row],[Company]],"Change")</f>
        <v>1.73</v>
      </c>
      <c r="L59" s="49" cm="1">
        <f t="array" ref="L59">_FV(Table1[[#This Row],[Company]],"Change (%)",TRUE)</f>
        <v>6.6469999999999993E-3</v>
      </c>
      <c r="M59" s="50" cm="1">
        <f t="array" ref="M59">_FV(Table1[[#This Row],[Company]],"52 week high",TRUE)</f>
        <v>274.3</v>
      </c>
      <c r="N59" s="50" cm="1">
        <f t="array" ref="N59">_FV(Table1[[#This Row],[Company]],"52 week low",TRUE)</f>
        <v>109.18</v>
      </c>
      <c r="O59" s="76">
        <f>IFERROR(_FV(A59,"P/E",TRUE),"")</f>
        <v>0</v>
      </c>
      <c r="P59" s="50">
        <f>N59 + ((M59-N59)/2)</f>
        <v>191.74</v>
      </c>
      <c r="Q59" s="81">
        <f>(Table1[[#This Row],[Close]]-Table1[[#This Row],[Alert Price]])/Table1[[#This Row],[Alert Price]]</f>
        <v>0.36638155836027952</v>
      </c>
      <c r="R59" s="51" t="e" cm="1" vm="3">
        <f t="array" ref="R59">_FV(Table1[[#This Row],[Company]],"Beta")</f>
        <v>#VALUE!</v>
      </c>
      <c r="S59" s="52" t="str" cm="1">
        <f t="array" ref="S59">IF(_FV(Table1[[#This Row],[Company]],"Market cap",TRUE) &lt; 2000000000, "Small Cap", IF(_FV(Table1[[#This Row],[Company]],"Market cap",TRUE) &lt; 10000000000,"Medium Cap","Large Cap"))</f>
        <v>Large Cap</v>
      </c>
      <c r="T59" s="53">
        <f>IFERROR(VLOOKUP(B59,'Stock Purchase History'!B:G,5,FALSE) * VLOOKUP(B59,'Stock Purchase History'!B:G,6,FALSE),0)</f>
        <v>0</v>
      </c>
      <c r="U59" s="53">
        <f>IFERROR(J59 * VLOOKUP(B59,'Stock Purchase History'!B:G,5,FALSE),0)</f>
        <v>0</v>
      </c>
      <c r="V59" s="57">
        <f>IFERROR((((J59 * VLOOKUP(B59,'Stock Purchase History'!B:G,5,FALSE)) - (VLOOKUP(B59,'Stock Purchase History'!B:G,5,FALSE) * VLOOKUP(B59,'Stock Purchase History'!B:G,6,FALSE)))),0)</f>
        <v>0</v>
      </c>
      <c r="W59" s="55">
        <f>IFERROR((((J59 * VLOOKUP(B59,'Stock Purchase History'!B:G,5,FALSE)) - (VLOOKUP(B59,'Stock Purchase History'!B:G,5,FALSE) * VLOOKUP(B59,'Stock Purchase History'!B:G,6,FALSE))) / (VLOOKUP(B59,'Stock Purchase History'!B:G,5,FALSE)*VLOOKUP(B59,'Stock Purchase History'!B:G,6,FALSE))),0)</f>
        <v>0</v>
      </c>
    </row>
    <row r="60" spans="1:23">
      <c r="A60" s="47" t="e" vm="61">
        <v>#VALUE!</v>
      </c>
      <c r="B60" s="47" t="str" cm="1">
        <f t="array" ref="B60">_FV(A60,"Ticker symbol",TRUE)</f>
        <v>EBAY</v>
      </c>
      <c r="C60" s="74"/>
      <c r="D60" s="47" t="s">
        <v>25</v>
      </c>
      <c r="E60" s="47" t="str" cm="1">
        <f t="array" ref="E60">_FV(Table1[[#This Row],[Company]],"Industry")</f>
        <v>Software &amp; IT Services</v>
      </c>
      <c r="F60" s="48" cm="1">
        <f t="array" ref="F60">_FV(Table1[[#This Row],[Company]],"Previous close",TRUE)</f>
        <v>56.17</v>
      </c>
      <c r="G60" s="48" cm="1">
        <f t="array" ref="G60">_FV(Table1[[#This Row],[Company]],"Open")</f>
        <v>55.954900000000002</v>
      </c>
      <c r="H60" s="48" cm="1">
        <f t="array" ref="H60">_FV(Table1[[#This Row],[Company]],"High")</f>
        <v>57.55</v>
      </c>
      <c r="I60" s="48" cm="1">
        <f t="array" ref="I60">_FV(Table1[[#This Row],[Company]],"Low")</f>
        <v>55.93</v>
      </c>
      <c r="J60" s="48" cm="1">
        <f t="array" ref="J60">_FV(Table1[[#This Row],[Company]],"Price")</f>
        <v>57</v>
      </c>
      <c r="K60" s="48" cm="1">
        <f t="array" ref="K60">_FV(Table1[[#This Row],[Company]],"Change")</f>
        <v>0.83</v>
      </c>
      <c r="L60" s="49" cm="1">
        <f t="array" ref="L60">_FV(Table1[[#This Row],[Company]],"Change (%)",TRUE)</f>
        <v>1.4777E-2</v>
      </c>
      <c r="M60" s="50" cm="1">
        <f t="array" ref="M60">_FV(Table1[[#This Row],[Company]],"52 week high",TRUE)</f>
        <v>57</v>
      </c>
      <c r="N60" s="50" cm="1">
        <f t="array" ref="N60">_FV(Table1[[#This Row],[Company]],"52 week low",TRUE)</f>
        <v>26.02</v>
      </c>
      <c r="O60" s="76">
        <f>IFERROR(_FV(A60,"P/E",TRUE),"")</f>
        <v>25.988</v>
      </c>
      <c r="P60" s="50">
        <f>N60 + ((M60-N60)/2)</f>
        <v>41.51</v>
      </c>
      <c r="Q60" s="81">
        <f>(Table1[[#This Row],[Close]]-Table1[[#This Row],[Alert Price]])/Table1[[#This Row],[Alert Price]]</f>
        <v>0.37316309323054692</v>
      </c>
      <c r="R60" s="51" cm="1">
        <f t="array" ref="R60">_FV(Table1[[#This Row],[Company]],"Beta")</f>
        <v>1.3976</v>
      </c>
      <c r="S60" s="52" t="str" cm="1">
        <f t="array" ref="S60">IF(_FV(Table1[[#This Row],[Company]],"Market cap",TRUE) &lt; 2000000000, "Small Cap", IF(_FV(Table1[[#This Row],[Company]],"Market cap",TRUE) &lt; 10000000000,"Medium Cap","Large Cap"))</f>
        <v>Large Cap</v>
      </c>
      <c r="T60" s="53">
        <f>IFERROR(VLOOKUP(B60,'Stock Purchase History'!B:G,5,FALSE) * VLOOKUP(B60,'Stock Purchase History'!B:G,6,FALSE),0)</f>
        <v>0</v>
      </c>
      <c r="U60" s="53">
        <f>IFERROR(J60 * VLOOKUP(B60,'Stock Purchase History'!B:G,5,FALSE),0)</f>
        <v>0</v>
      </c>
      <c r="V60" s="54">
        <f>IFERROR((((J60 * VLOOKUP(B60,'Stock Purchase History'!B:G,5,FALSE)) - (VLOOKUP(B60,'Stock Purchase History'!B:G,5,FALSE) * VLOOKUP(B60,'Stock Purchase History'!B:G,6,FALSE)))),0)</f>
        <v>0</v>
      </c>
      <c r="W60" s="55">
        <f>IFERROR((((J60 * VLOOKUP(B60,'Stock Purchase History'!B:G,5,FALSE)) - (VLOOKUP(B60,'Stock Purchase History'!B:G,5,FALSE) * VLOOKUP(B60,'Stock Purchase History'!B:G,6,FALSE))) / (VLOOKUP(B60,'Stock Purchase History'!B:G,5,FALSE)*VLOOKUP(B60,'Stock Purchase History'!B:G,6,FALSE))),0)</f>
        <v>0</v>
      </c>
    </row>
    <row r="61" spans="1:23">
      <c r="A61" s="47" t="e" vm="62">
        <v>#VALUE!</v>
      </c>
      <c r="B61" s="47" t="str" cm="1">
        <f t="array" ref="B61">_FV(A61,"Ticker symbol",TRUE)</f>
        <v>OKTA</v>
      </c>
      <c r="C61" s="74"/>
      <c r="D61" s="47"/>
      <c r="E61" s="56" t="str" cm="1">
        <f t="array" ref="E61">_FV(Table1[[#This Row],[Company]],"Industry")</f>
        <v>Software &amp; IT Services</v>
      </c>
      <c r="F61" s="48" cm="1">
        <f t="array" ref="F61">_FV(Table1[[#This Row],[Company]],"Previous close",TRUE)</f>
        <v>207.26</v>
      </c>
      <c r="G61" s="48" cm="1">
        <f t="array" ref="G61">_FV(Table1[[#This Row],[Company]],"Open")</f>
        <v>206.49</v>
      </c>
      <c r="H61" s="48" cm="1">
        <f t="array" ref="H61">_FV(Table1[[#This Row],[Company]],"High")</f>
        <v>211.34</v>
      </c>
      <c r="I61" s="48" cm="1">
        <f t="array" ref="I61">_FV(Table1[[#This Row],[Company]],"Low")</f>
        <v>204.94</v>
      </c>
      <c r="J61" s="48" cm="1">
        <f t="array" ref="J61">_FV(Table1[[#This Row],[Company]],"Price")</f>
        <v>207.34</v>
      </c>
      <c r="K61" s="48" cm="1">
        <f t="array" ref="K61">_FV(Table1[[#This Row],[Company]],"Change")</f>
        <v>0.08</v>
      </c>
      <c r="L61" s="49" cm="1">
        <f t="array" ref="L61">_FV(Table1[[#This Row],[Company]],"Change (%)",TRUE)</f>
        <v>3.86E-4</v>
      </c>
      <c r="M61" s="50" cm="1">
        <f t="array" ref="M61">_FV(Table1[[#This Row],[Company]],"52 week high",TRUE)</f>
        <v>213.19</v>
      </c>
      <c r="N61" s="50" cm="1">
        <f t="array" ref="N61">_FV(Table1[[#This Row],[Company]],"52 week low",TRUE)</f>
        <v>88.66</v>
      </c>
      <c r="O61" s="76" t="str">
        <f>IFERROR(_FV(A61,"P/E",TRUE),"")</f>
        <v/>
      </c>
      <c r="P61" s="50">
        <f>N61 + ((M61-N61)/2)</f>
        <v>150.92500000000001</v>
      </c>
      <c r="Q61" s="81">
        <f>(Table1[[#This Row],[Close]]-Table1[[#This Row],[Alert Price]])/Table1[[#This Row],[Alert Price]]</f>
        <v>0.37379493125724689</v>
      </c>
      <c r="R61" s="51" t="e" cm="1" vm="3">
        <f t="array" ref="R61">_FV(Table1[[#This Row],[Company]],"Beta")</f>
        <v>#VALUE!</v>
      </c>
      <c r="S61" s="52" t="str" cm="1">
        <f t="array" ref="S61">IF(_FV(Table1[[#This Row],[Company]],"Market cap",TRUE) &lt; 2000000000, "Small Cap", IF(_FV(Table1[[#This Row],[Company]],"Market cap",TRUE) &lt; 10000000000,"Medium Cap","Large Cap"))</f>
        <v>Large Cap</v>
      </c>
      <c r="T61" s="53">
        <f>IFERROR(VLOOKUP(B61,'Stock Purchase History'!B:G,5,FALSE) * VLOOKUP(B61,'Stock Purchase History'!B:G,6,FALSE),0)</f>
        <v>0</v>
      </c>
      <c r="U61" s="53">
        <f>IFERROR(J61 * VLOOKUP(B61,'Stock Purchase History'!B:G,5,FALSE),0)</f>
        <v>0</v>
      </c>
      <c r="V61" s="57">
        <f>IFERROR((((J61 * VLOOKUP(B61,'Stock Purchase History'!B:G,5,FALSE)) - (VLOOKUP(B61,'Stock Purchase History'!B:G,5,FALSE) * VLOOKUP(B61,'Stock Purchase History'!B:G,6,FALSE)))),0)</f>
        <v>0</v>
      </c>
      <c r="W61" s="55">
        <f>IFERROR((((J61 * VLOOKUP(B61,'Stock Purchase History'!B:G,5,FALSE)) - (VLOOKUP(B61,'Stock Purchase History'!B:G,5,FALSE) * VLOOKUP(B61,'Stock Purchase History'!B:G,6,FALSE))) / (VLOOKUP(B61,'Stock Purchase History'!B:G,5,FALSE)*VLOOKUP(B61,'Stock Purchase History'!B:G,6,FALSE))),0)</f>
        <v>0</v>
      </c>
    </row>
    <row r="62" spans="1:23">
      <c r="A62" s="47" t="e" vm="63">
        <v>#VALUE!</v>
      </c>
      <c r="B62" s="47" t="str" cm="1">
        <f t="array" ref="B62">_FV(A62,"Ticker symbol",TRUE)</f>
        <v>FIVN</v>
      </c>
      <c r="C62" s="74"/>
      <c r="D62" s="47" t="s">
        <v>31</v>
      </c>
      <c r="E62" s="47" t="str" cm="1">
        <f t="array" ref="E62">_FV(Table1[[#This Row],[Company]],"Industry")</f>
        <v>Software &amp; IT Services</v>
      </c>
      <c r="F62" s="48" cm="1">
        <f t="array" ref="F62">_FV(Table1[[#This Row],[Company]],"Previous close",TRUE)</f>
        <v>115.35</v>
      </c>
      <c r="G62" s="48" cm="1">
        <f t="array" ref="G62">_FV(Table1[[#This Row],[Company]],"Open")</f>
        <v>115</v>
      </c>
      <c r="H62" s="48" cm="1">
        <f t="array" ref="H62">_FV(Table1[[#This Row],[Company]],"High")</f>
        <v>117.45</v>
      </c>
      <c r="I62" s="48" cm="1">
        <f t="array" ref="I62">_FV(Table1[[#This Row],[Company]],"Low")</f>
        <v>113.27</v>
      </c>
      <c r="J62" s="48" cm="1">
        <f t="array" ref="J62">_FV(Table1[[#This Row],[Company]],"Price")</f>
        <v>114.68</v>
      </c>
      <c r="K62" s="48" cm="1">
        <f t="array" ref="K62">_FV(Table1[[#This Row],[Company]],"Change")</f>
        <v>-0.67</v>
      </c>
      <c r="L62" s="49" cm="1">
        <f t="array" ref="L62">_FV(Table1[[#This Row],[Company]],"Change (%)",TRUE)</f>
        <v>-5.8079999999999998E-3</v>
      </c>
      <c r="M62" s="50" cm="1">
        <f t="array" ref="M62">_FV(Table1[[#This Row],[Company]],"52 week high",TRUE)</f>
        <v>116.56</v>
      </c>
      <c r="N62" s="50" cm="1">
        <f t="array" ref="N62">_FV(Table1[[#This Row],[Company]],"52 week low",TRUE)</f>
        <v>46.215000000000003</v>
      </c>
      <c r="O62" s="76">
        <f>IFERROR(_FV(A62,"P/E",TRUE),"")</f>
        <v>141.64619999999999</v>
      </c>
      <c r="P62" s="50">
        <f>N62 + ((M62-N62)/2)</f>
        <v>81.387500000000003</v>
      </c>
      <c r="Q62" s="81">
        <f>(Table1[[#This Row],[Close]]-Table1[[#This Row],[Alert Price]])/Table1[[#This Row],[Alert Price]]</f>
        <v>0.40906158808170789</v>
      </c>
      <c r="R62" s="51" cm="1">
        <f t="array" ref="R62">_FV(Table1[[#This Row],[Company]],"Beta")</f>
        <v>0.74219999999999997</v>
      </c>
      <c r="S62" s="52" t="str" cm="1">
        <f t="array" ref="S62">IF(_FV(Table1[[#This Row],[Company]],"Market cap",TRUE) &lt; 2000000000, "Small Cap", IF(_FV(Table1[[#This Row],[Company]],"Market cap",TRUE) &lt; 10000000000,"Medium Cap","Large Cap"))</f>
        <v>Medium Cap</v>
      </c>
      <c r="T62" s="53">
        <f>IFERROR(VLOOKUP(B62,'Stock Purchase History'!B:G,5,FALSE) * VLOOKUP(B62,'Stock Purchase History'!B:G,6,FALSE),0)</f>
        <v>0</v>
      </c>
      <c r="U62" s="53">
        <f>IFERROR(J62 * VLOOKUP(B62,'Stock Purchase History'!B:G,5,FALSE),0)</f>
        <v>0</v>
      </c>
      <c r="V62" s="54">
        <f>IFERROR((((J62 * VLOOKUP(B62,'Stock Purchase History'!B:G,5,FALSE)) - (VLOOKUP(B62,'Stock Purchase History'!B:G,5,FALSE) * VLOOKUP(B62,'Stock Purchase History'!B:G,6,FALSE)))),0)</f>
        <v>0</v>
      </c>
      <c r="W62" s="55">
        <f>IFERROR((((J62 * VLOOKUP(B62,'Stock Purchase History'!B:G,5,FALSE)) - (VLOOKUP(B62,'Stock Purchase History'!B:G,5,FALSE) * VLOOKUP(B62,'Stock Purchase History'!B:G,6,FALSE))) / (VLOOKUP(B62,'Stock Purchase History'!B:G,5,FALSE)*VLOOKUP(B62,'Stock Purchase History'!B:G,6,FALSE))),0)</f>
        <v>0</v>
      </c>
    </row>
    <row r="63" spans="1:23">
      <c r="A63" s="47" t="e" vm="64">
        <v>#VALUE!</v>
      </c>
      <c r="B63" s="47" t="str">
        <f t="array" ref="B63">_FV(A63,"Ticker symbol",TRUE)</f>
        <v>NET</v>
      </c>
      <c r="C63" s="74">
        <v>2</v>
      </c>
      <c r="D63" s="47"/>
      <c r="E63" s="56" t="str">
        <f t="array" ref="E63">_FV(Table1[[#This Row],[Company]],"Industry")</f>
        <v>Software &amp; IT Services</v>
      </c>
      <c r="F63" s="48">
        <f t="array" ref="F63">_FV(Table1[[#This Row],[Company]],"Previous close",TRUE)</f>
        <v>38.340000000000003</v>
      </c>
      <c r="G63" s="48">
        <f t="array" ref="G63">_FV(Table1[[#This Row],[Company]],"Open")</f>
        <v>38.28</v>
      </c>
      <c r="H63" s="48">
        <f t="array" ref="H63">_FV(Table1[[#This Row],[Company]],"High")</f>
        <v>38.39</v>
      </c>
      <c r="I63" s="48">
        <f t="array" ref="I63">_FV(Table1[[#This Row],[Company]],"Low")</f>
        <v>37.18</v>
      </c>
      <c r="J63" s="48">
        <f t="array" ref="J63">_FV(Table1[[#This Row],[Company]],"Price")</f>
        <v>37.909999999999997</v>
      </c>
      <c r="K63" s="48">
        <f t="array" ref="K63">_FV(Table1[[#This Row],[Company]],"Change")</f>
        <v>-0.43</v>
      </c>
      <c r="L63" s="49">
        <f t="array" ref="L63">_FV(Table1[[#This Row],[Company]],"Change (%)",TRUE)</f>
        <v>-1.1214999999999999E-2</v>
      </c>
      <c r="M63" s="50">
        <f t="array" ref="M63">_FV(Table1[[#This Row],[Company]],"52 week high",TRUE)</f>
        <v>39.24</v>
      </c>
      <c r="N63" s="50">
        <f t="array" ref="N63">_FV(Table1[[#This Row],[Company]],"52 week low",TRUE)</f>
        <v>14.5</v>
      </c>
      <c r="O63" s="76">
        <f>IFERROR(_FV(A63,"P/E",TRUE),"")</f>
        <v>0</v>
      </c>
      <c r="P63" s="50">
        <f>N63 + ((M63-N63)/2)</f>
        <v>26.87</v>
      </c>
      <c r="Q63" s="81">
        <f>(Table1[[#This Row],[Close]]-Table1[[#This Row],[Alert Price]])/Table1[[#This Row],[Alert Price]]</f>
        <v>0.41086713807219932</v>
      </c>
      <c r="R63" s="51" t="e" vm="3">
        <f t="array" ref="R63">_FV(Table1[[#This Row],[Company]],"Beta")</f>
        <v>#VALUE!</v>
      </c>
      <c r="S63" s="52" t="str">
        <f t="array" ref="S63">IF(_FV(Table1[[#This Row],[Company]],"Market cap",TRUE) &lt; 2000000000, "Small Cap", IF(_FV(Table1[[#This Row],[Company]],"Market cap",TRUE) &lt; 10000000000,"Medium Cap","Large Cap"))</f>
        <v>Large Cap</v>
      </c>
      <c r="T63" s="53">
        <f>IFERROR(VLOOKUP(B63,'Stock Purchase History'!B:G,5,FALSE) * VLOOKUP(B63,'Stock Purchase History'!B:G,6,FALSE),0)</f>
        <v>0</v>
      </c>
      <c r="U63" s="53">
        <f>IFERROR(J63 * VLOOKUP(B63,'Stock Purchase History'!B:G,5,FALSE),0)</f>
        <v>0</v>
      </c>
      <c r="V63" s="57">
        <f>IFERROR((((J63 * VLOOKUP(B63,'Stock Purchase History'!B:G,5,FALSE)) - (VLOOKUP(B63,'Stock Purchase History'!B:G,5,FALSE) * VLOOKUP(B63,'Stock Purchase History'!B:G,6,FALSE)))),0)</f>
        <v>0</v>
      </c>
      <c r="W63" s="55">
        <f>IFERROR((((J63 * VLOOKUP(B63,'Stock Purchase History'!B:G,5,FALSE)) - (VLOOKUP(B63,'Stock Purchase History'!B:G,5,FALSE) * VLOOKUP(B63,'Stock Purchase History'!B:G,6,FALSE))) / (VLOOKUP(B63,'Stock Purchase History'!B:G,5,FALSE)*VLOOKUP(B63,'Stock Purchase History'!B:G,6,FALSE))),0)</f>
        <v>0</v>
      </c>
    </row>
    <row r="64" spans="1:23">
      <c r="A64" s="47" t="e" vm="65">
        <v>#VALUE!</v>
      </c>
      <c r="B64" s="47" t="str" cm="1">
        <f t="array" ref="B64">_FV(A64,"Ticker symbol",TRUE)</f>
        <v>CHGG</v>
      </c>
      <c r="C64" s="74"/>
      <c r="D64" s="47" t="s">
        <v>25</v>
      </c>
      <c r="E64" s="56" t="str" cm="1">
        <f t="array" ref="E64">_FV(Table1[[#This Row],[Company]],"Industry")</f>
        <v>Professional &amp; Commercial Services</v>
      </c>
      <c r="F64" s="48" cm="1">
        <f t="array" ref="F64">_FV(Table1[[#This Row],[Company]],"Previous close",TRUE)</f>
        <v>71.27</v>
      </c>
      <c r="G64" s="48" cm="1">
        <f t="array" ref="G64">_FV(Table1[[#This Row],[Company]],"Open")</f>
        <v>71</v>
      </c>
      <c r="H64" s="48" cm="1">
        <f t="array" ref="H64">_FV(Table1[[#This Row],[Company]],"High")</f>
        <v>72.45</v>
      </c>
      <c r="I64" s="48" cm="1">
        <f t="array" ref="I64">_FV(Table1[[#This Row],[Company]],"Low")</f>
        <v>69.644999999999996</v>
      </c>
      <c r="J64" s="48" cm="1">
        <f t="array" ref="J64">_FV(Table1[[#This Row],[Company]],"Price")</f>
        <v>71.239999999999995</v>
      </c>
      <c r="K64" s="48" cm="1">
        <f t="array" ref="K64">_FV(Table1[[#This Row],[Company]],"Change")</f>
        <v>-0.03</v>
      </c>
      <c r="L64" s="49" cm="1">
        <f t="array" ref="L64">_FV(Table1[[#This Row],[Company]],"Change (%)",TRUE)</f>
        <v>-4.2090000000000004E-4</v>
      </c>
      <c r="M64" s="50" cm="1">
        <f t="array" ref="M64">_FV(Table1[[#This Row],[Company]],"52 week high",TRUE)</f>
        <v>72.75</v>
      </c>
      <c r="N64" s="50" cm="1">
        <f t="array" ref="N64">_FV(Table1[[#This Row],[Company]],"52 week low",TRUE)</f>
        <v>25.89</v>
      </c>
      <c r="O64" s="76">
        <f>IFERROR(_FV(A64,"P/E",TRUE),"")</f>
        <v>0</v>
      </c>
      <c r="P64" s="50">
        <f>N64 + ((M64-N64)/2)</f>
        <v>49.32</v>
      </c>
      <c r="Q64" s="81">
        <f>(Table1[[#This Row],[Close]]-Table1[[#This Row],[Alert Price]])/Table1[[#This Row],[Alert Price]]</f>
        <v>0.44444444444444431</v>
      </c>
      <c r="R64" s="51" cm="1">
        <f t="array" ref="R64">_FV(Table1[[#This Row],[Company]],"Beta")</f>
        <v>1.0733999999999999</v>
      </c>
      <c r="S64" s="52" t="str" cm="1">
        <f t="array" ref="S64">IF(_FV(Table1[[#This Row],[Company]],"Market cap",TRUE) &lt; 2000000000, "Small Cap", IF(_FV(Table1[[#This Row],[Company]],"Market cap",TRUE) &lt; 10000000000,"Medium Cap","Large Cap"))</f>
        <v>Medium Cap</v>
      </c>
      <c r="T64" s="53">
        <f>IFERROR(VLOOKUP(B64,'Stock Purchase History'!B:G,5,FALSE) * VLOOKUP(B64,'Stock Purchase History'!B:G,6,FALSE),0)</f>
        <v>0</v>
      </c>
      <c r="U64" s="53">
        <f>IFERROR(J64 * VLOOKUP(B64,'Stock Purchase History'!B:G,5,FALSE),0)</f>
        <v>0</v>
      </c>
      <c r="V64" s="57">
        <f>IFERROR((((J64 * VLOOKUP(B64,'Stock Purchase History'!B:G,5,FALSE)) - (VLOOKUP(B64,'Stock Purchase History'!B:G,5,FALSE) * VLOOKUP(B64,'Stock Purchase History'!B:G,6,FALSE)))),0)</f>
        <v>0</v>
      </c>
      <c r="W64" s="55">
        <f>IFERROR((((J64 * VLOOKUP(B64,'Stock Purchase History'!B:G,5,FALSE)) - (VLOOKUP(B64,'Stock Purchase History'!B:G,5,FALSE) * VLOOKUP(B64,'Stock Purchase History'!B:G,6,FALSE))) / (VLOOKUP(B64,'Stock Purchase History'!B:G,5,FALSE)*VLOOKUP(B64,'Stock Purchase History'!B:G,6,FALSE))),0)</f>
        <v>0</v>
      </c>
    </row>
    <row r="65" spans="1:23">
      <c r="A65" s="47" t="e" vm="66">
        <v>#VALUE!</v>
      </c>
      <c r="B65" s="47" t="str" cm="1">
        <f t="array" ref="B65">_FV(A65,"Ticker symbol",TRUE)</f>
        <v>NVDA</v>
      </c>
      <c r="C65" s="74"/>
      <c r="D65" s="47" t="s">
        <v>31</v>
      </c>
      <c r="E65" s="47" t="str" cm="1">
        <f t="array" ref="E65">_FV(Table1[[#This Row],[Company]],"Industry")</f>
        <v>Semiconductors &amp; Semiconductor Equipment</v>
      </c>
      <c r="F65" s="48" cm="1">
        <f t="array" ref="F65">_FV(Table1[[#This Row],[Company]],"Previous close",TRUE)</f>
        <v>393.57</v>
      </c>
      <c r="G65" s="48" cm="1">
        <f t="array" ref="G65">_FV(Table1[[#This Row],[Company]],"Open")</f>
        <v>397.85</v>
      </c>
      <c r="H65" s="48" cm="1">
        <f t="array" ref="H65">_FV(Table1[[#This Row],[Company]],"High")</f>
        <v>402.8</v>
      </c>
      <c r="I65" s="48" cm="1">
        <f t="array" ref="I65">_FV(Table1[[#This Row],[Company]],"Low")</f>
        <v>394.03</v>
      </c>
      <c r="J65" s="48" cm="1">
        <f t="array" ref="J65">_FV(Table1[[#This Row],[Company]],"Price")</f>
        <v>394.87</v>
      </c>
      <c r="K65" s="48" cm="1">
        <f t="array" ref="K65">_FV(Table1[[#This Row],[Company]],"Change")</f>
        <v>1.3</v>
      </c>
      <c r="L65" s="49" cm="1">
        <f t="array" ref="L65">_FV(Table1[[#This Row],[Company]],"Change (%)",TRUE)</f>
        <v>3.3029999999999999E-3</v>
      </c>
      <c r="M65" s="50" cm="1">
        <f t="array" ref="M65">_FV(Table1[[#This Row],[Company]],"52 week high",TRUE)</f>
        <v>396.35</v>
      </c>
      <c r="N65" s="50" cm="1">
        <f t="array" ref="N65">_FV(Table1[[#This Row],[Company]],"52 week low",TRUE)</f>
        <v>147.39400000000001</v>
      </c>
      <c r="O65" s="76">
        <f>IFERROR(_FV(A65,"P/E",TRUE),"")</f>
        <v>73.4756</v>
      </c>
      <c r="P65" s="50">
        <f>N65 + ((M65-N65)/2)</f>
        <v>271.87200000000001</v>
      </c>
      <c r="Q65" s="81">
        <f>(Table1[[#This Row],[Close]]-Table1[[#This Row],[Alert Price]])/Table1[[#This Row],[Alert Price]]</f>
        <v>0.45241142890772124</v>
      </c>
      <c r="R65" s="51" cm="1">
        <f t="array" ref="R65">_FV(Table1[[#This Row],[Company]],"Beta")</f>
        <v>1.3442000000000001</v>
      </c>
      <c r="S65" s="52" t="str" cm="1">
        <f t="array" ref="S65">IF(_FV(Table1[[#This Row],[Company]],"Market cap",TRUE) &lt; 2000000000, "Small Cap", IF(_FV(Table1[[#This Row],[Company]],"Market cap",TRUE) &lt; 10000000000,"Medium Cap","Large Cap"))</f>
        <v>Large Cap</v>
      </c>
      <c r="T65" s="53">
        <f>IFERROR(VLOOKUP(B65,'Stock Purchase History'!B:G,5,FALSE) * VLOOKUP(B65,'Stock Purchase History'!B:G,6,FALSE),0)</f>
        <v>0</v>
      </c>
      <c r="U65" s="53">
        <f>IFERROR(J65 * VLOOKUP(B65,'Stock Purchase History'!B:G,5,FALSE),0)</f>
        <v>0</v>
      </c>
      <c r="V65" s="54">
        <f>IFERROR((((J65 * VLOOKUP(B65,'Stock Purchase History'!B:G,5,FALSE)) - (VLOOKUP(B65,'Stock Purchase History'!B:G,5,FALSE) * VLOOKUP(B65,'Stock Purchase History'!B:G,6,FALSE)))),0)</f>
        <v>0</v>
      </c>
      <c r="W65" s="55">
        <f>IFERROR((((J65 * VLOOKUP(B65,'Stock Purchase History'!B:G,5,FALSE)) - (VLOOKUP(B65,'Stock Purchase History'!B:G,5,FALSE) * VLOOKUP(B65,'Stock Purchase History'!B:G,6,FALSE))) / (VLOOKUP(B65,'Stock Purchase History'!B:G,5,FALSE)*VLOOKUP(B65,'Stock Purchase History'!B:G,6,FALSE))),0)</f>
        <v>0</v>
      </c>
    </row>
    <row r="66" spans="1:23">
      <c r="A66" s="47" t="e" vm="67">
        <v>#VALUE!</v>
      </c>
      <c r="B66" s="47" t="str">
        <f t="array" ref="B66">_FV(A66,"Ticker symbol",TRUE)</f>
        <v>ZLAB</v>
      </c>
      <c r="C66" s="74"/>
      <c r="D66" s="47"/>
      <c r="E66" s="56" t="str">
        <f t="array" ref="E66">_FV(Table1[[#This Row],[Company]],"Industry")</f>
        <v>Biotechnology &amp; Medical Research</v>
      </c>
      <c r="F66" s="48">
        <f t="array" ref="F66">_FV(Table1[[#This Row],[Company]],"Previous close",TRUE)</f>
        <v>82.3</v>
      </c>
      <c r="G66" s="48">
        <f t="array" ref="G66">_FV(Table1[[#This Row],[Company]],"Open")</f>
        <v>82.6</v>
      </c>
      <c r="H66" s="48">
        <f t="array" ref="H66">_FV(Table1[[#This Row],[Company]],"High")</f>
        <v>86.21</v>
      </c>
      <c r="I66" s="48">
        <f t="array" ref="I66">_FV(Table1[[#This Row],[Company]],"Low")</f>
        <v>82.6</v>
      </c>
      <c r="J66" s="48">
        <f t="array" ref="J66">_FV(Table1[[#This Row],[Company]],"Price")</f>
        <v>82.81</v>
      </c>
      <c r="K66" s="48">
        <f t="array" ref="K66">_FV(Table1[[#This Row],[Company]],"Change")</f>
        <v>0.51</v>
      </c>
      <c r="L66" s="49">
        <f t="array" ref="L66">_FV(Table1[[#This Row],[Company]],"Change (%)",TRUE)</f>
        <v>6.1970000000000003E-3</v>
      </c>
      <c r="M66" s="50">
        <f t="array" ref="M66">_FV(Table1[[#This Row],[Company]],"52 week high",TRUE)</f>
        <v>83.97</v>
      </c>
      <c r="N66" s="50">
        <f t="array" ref="N66">_FV(Table1[[#This Row],[Company]],"52 week low",TRUE)</f>
        <v>29.43</v>
      </c>
      <c r="O66" s="76" t="str">
        <f>IFERROR(_FV(A66,"P/E",TRUE),"")</f>
        <v/>
      </c>
      <c r="P66" s="50">
        <f>N66 + ((M66-N66)/2)</f>
        <v>56.7</v>
      </c>
      <c r="Q66" s="81">
        <f>(Table1[[#This Row],[Close]]-Table1[[#This Row],[Alert Price]])/Table1[[#This Row],[Alert Price]]</f>
        <v>0.46049382716049381</v>
      </c>
      <c r="R66" s="51" t="e" vm="3">
        <f t="array" ref="R66">_FV(Table1[[#This Row],[Company]],"Beta")</f>
        <v>#VALUE!</v>
      </c>
      <c r="S66" s="52" t="str">
        <f t="array" ref="S66">IF(_FV(Table1[[#This Row],[Company]],"Market cap",TRUE) &lt; 2000000000, "Small Cap", IF(_FV(Table1[[#This Row],[Company]],"Market cap",TRUE) &lt; 10000000000,"Medium Cap","Large Cap"))</f>
        <v>Medium Cap</v>
      </c>
      <c r="T66" s="53">
        <f>IFERROR(VLOOKUP(B66,'Stock Purchase History'!B:G,5,FALSE) * VLOOKUP(B66,'Stock Purchase History'!B:G,6,FALSE),0)</f>
        <v>0</v>
      </c>
      <c r="U66" s="53">
        <f>IFERROR(J66 * VLOOKUP(B66,'Stock Purchase History'!B:G,5,FALSE),0)</f>
        <v>0</v>
      </c>
      <c r="V66" s="57">
        <f>IFERROR((((J66 * VLOOKUP(B66,'Stock Purchase History'!B:G,5,FALSE)) - (VLOOKUP(B66,'Stock Purchase History'!B:G,5,FALSE) * VLOOKUP(B66,'Stock Purchase History'!B:G,6,FALSE)))),0)</f>
        <v>0</v>
      </c>
      <c r="W66" s="55">
        <f>IFERROR((((J66 * VLOOKUP(B66,'Stock Purchase History'!B:G,5,FALSE)) - (VLOOKUP(B66,'Stock Purchase History'!B:G,5,FALSE) * VLOOKUP(B66,'Stock Purchase History'!B:G,6,FALSE))) / (VLOOKUP(B66,'Stock Purchase History'!B:G,5,FALSE)*VLOOKUP(B66,'Stock Purchase History'!B:G,6,FALSE))),0)</f>
        <v>0</v>
      </c>
    </row>
    <row r="67" spans="1:23">
      <c r="A67" s="47" t="e" vm="68">
        <v>#VALUE!</v>
      </c>
      <c r="B67" s="47" t="str" cm="1">
        <f t="array" ref="B67">_FV(A67,"Ticker symbol",TRUE)</f>
        <v>COUP</v>
      </c>
      <c r="C67" s="74"/>
      <c r="D67" s="47"/>
      <c r="E67" s="56" t="str" cm="1">
        <f t="array" ref="E67">_FV(Table1[[#This Row],[Company]],"Industry")</f>
        <v>Software &amp; IT Services</v>
      </c>
      <c r="F67" s="48" cm="1">
        <f t="array" ref="F67">_FV(Table1[[#This Row],[Company]],"Previous close",TRUE)</f>
        <v>287.04000000000002</v>
      </c>
      <c r="G67" s="48" cm="1">
        <f t="array" ref="G67">_FV(Table1[[#This Row],[Company]],"Open")</f>
        <v>288.32</v>
      </c>
      <c r="H67" s="48" cm="1">
        <f t="array" ref="H67">_FV(Table1[[#This Row],[Company]],"High")</f>
        <v>293.99</v>
      </c>
      <c r="I67" s="48" cm="1">
        <f t="array" ref="I67">_FV(Table1[[#This Row],[Company]],"Low")</f>
        <v>284.17</v>
      </c>
      <c r="J67" s="48" cm="1">
        <f t="array" ref="J67">_FV(Table1[[#This Row],[Company]],"Price")</f>
        <v>290.38</v>
      </c>
      <c r="K67" s="48" cm="1">
        <f t="array" ref="K67">_FV(Table1[[#This Row],[Company]],"Change")</f>
        <v>3.34</v>
      </c>
      <c r="L67" s="49" cm="1">
        <f t="array" ref="L67">_FV(Table1[[#This Row],[Company]],"Change (%)",TRUE)</f>
        <v>1.1636000000000001E-2</v>
      </c>
      <c r="M67" s="50" cm="1">
        <f t="array" ref="M67">_FV(Table1[[#This Row],[Company]],"52 week high",TRUE)</f>
        <v>297</v>
      </c>
      <c r="N67" s="50" cm="1">
        <f t="array" ref="N67">_FV(Table1[[#This Row],[Company]],"52 week low",TRUE)</f>
        <v>99.01</v>
      </c>
      <c r="O67" s="76" t="str">
        <f>IFERROR(_FV(A67,"P/E",TRUE),"")</f>
        <v/>
      </c>
      <c r="P67" s="50">
        <f>N67 + ((M67-N67)/2)</f>
        <v>198.005</v>
      </c>
      <c r="Q67" s="81">
        <f>(Table1[[#This Row],[Close]]-Table1[[#This Row],[Alert Price]])/Table1[[#This Row],[Alert Price]]</f>
        <v>0.46652862301457038</v>
      </c>
      <c r="R67" s="51" cm="1">
        <f t="array" ref="R67">_FV(Table1[[#This Row],[Company]],"Beta")</f>
        <v>1.4813000000000001</v>
      </c>
      <c r="S67" s="52" t="str" cm="1">
        <f t="array" ref="S67">IF(_FV(Table1[[#This Row],[Company]],"Market cap",TRUE) &lt; 2000000000, "Small Cap", IF(_FV(Table1[[#This Row],[Company]],"Market cap",TRUE) &lt; 10000000000,"Medium Cap","Large Cap"))</f>
        <v>Large Cap</v>
      </c>
      <c r="T67" s="53">
        <f>IFERROR(VLOOKUP(B67,'Stock Purchase History'!B:G,5,FALSE) * VLOOKUP(B67,'Stock Purchase History'!B:G,6,FALSE),0)</f>
        <v>0</v>
      </c>
      <c r="U67" s="53">
        <f>IFERROR(J67 * VLOOKUP(B67,'Stock Purchase History'!B:G,5,FALSE),0)</f>
        <v>0</v>
      </c>
      <c r="V67" s="57">
        <f>IFERROR((((J67 * VLOOKUP(B67,'Stock Purchase History'!B:G,5,FALSE)) - (VLOOKUP(B67,'Stock Purchase History'!B:G,5,FALSE) * VLOOKUP(B67,'Stock Purchase History'!B:G,6,FALSE)))),0)</f>
        <v>0</v>
      </c>
      <c r="W67" s="55">
        <f>IFERROR((((J67 * VLOOKUP(B67,'Stock Purchase History'!B:G,5,FALSE)) - (VLOOKUP(B67,'Stock Purchase History'!B:G,5,FALSE) * VLOOKUP(B67,'Stock Purchase History'!B:G,6,FALSE))) / (VLOOKUP(B67,'Stock Purchase History'!B:G,5,FALSE)*VLOOKUP(B67,'Stock Purchase History'!B:G,6,FALSE))),0)</f>
        <v>0</v>
      </c>
    </row>
    <row r="68" spans="1:23">
      <c r="A68" s="47" t="e" vm="69">
        <v>#VALUE!</v>
      </c>
      <c r="B68" s="47" t="str" cm="1">
        <f t="array" ref="B68">_FV(A68,"Ticker symbol",TRUE)</f>
        <v>WING</v>
      </c>
      <c r="C68" s="74"/>
      <c r="D68" s="47" t="s">
        <v>25</v>
      </c>
      <c r="E68" s="47" t="str" cm="1">
        <f t="array" ref="E68">_FV(Table1[[#This Row],[Company]],"Industry")</f>
        <v>Hotels &amp; Entertainment Services</v>
      </c>
      <c r="F68" s="48" cm="1">
        <f t="array" ref="F68">_FV(Table1[[#This Row],[Company]],"Previous close",TRUE)</f>
        <v>143.11000000000001</v>
      </c>
      <c r="G68" s="48" cm="1">
        <f t="array" ref="G68">_FV(Table1[[#This Row],[Company]],"Open")</f>
        <v>142.12</v>
      </c>
      <c r="H68" s="48" cm="1">
        <f t="array" ref="H68">_FV(Table1[[#This Row],[Company]],"High")</f>
        <v>143.97999999999999</v>
      </c>
      <c r="I68" s="48" cm="1">
        <f t="array" ref="I68">_FV(Table1[[#This Row],[Company]],"Low")</f>
        <v>139.61000000000001</v>
      </c>
      <c r="J68" s="48" cm="1">
        <f t="array" ref="J68">_FV(Table1[[#This Row],[Company]],"Price")</f>
        <v>139.91999999999999</v>
      </c>
      <c r="K68" s="48" cm="1">
        <f t="array" ref="K68">_FV(Table1[[#This Row],[Company]],"Change")</f>
        <v>-3.19</v>
      </c>
      <c r="L68" s="49" cm="1">
        <f t="array" ref="L68">_FV(Table1[[#This Row],[Company]],"Change (%)",TRUE)</f>
        <v>-2.2290999999999998E-2</v>
      </c>
      <c r="M68" s="50" cm="1">
        <f t="array" ref="M68">_FV(Table1[[#This Row],[Company]],"52 week high",TRUE)</f>
        <v>146.13</v>
      </c>
      <c r="N68" s="50" cm="1">
        <f t="array" ref="N68">_FV(Table1[[#This Row],[Company]],"52 week low",TRUE)</f>
        <v>44.27</v>
      </c>
      <c r="O68" s="76">
        <f>IFERROR(_FV(A68,"P/E",TRUE),"")</f>
        <v>193.52269999999999</v>
      </c>
      <c r="P68" s="50">
        <f>N68 + ((M68-N68)/2)</f>
        <v>95.199999999999989</v>
      </c>
      <c r="Q68" s="81">
        <f>(Table1[[#This Row],[Close]]-Table1[[#This Row],[Alert Price]])/Table1[[#This Row],[Alert Price]]</f>
        <v>0.46974789915966392</v>
      </c>
      <c r="R68" s="51" cm="1">
        <f t="array" ref="R68">_FV(Table1[[#This Row],[Company]],"Beta")</f>
        <v>1.1511</v>
      </c>
      <c r="S68" s="52" t="str" cm="1">
        <f t="array" ref="S68">IF(_FV(Table1[[#This Row],[Company]],"Market cap",TRUE) &lt; 2000000000, "Small Cap", IF(_FV(Table1[[#This Row],[Company]],"Market cap",TRUE) &lt; 10000000000,"Medium Cap","Large Cap"))</f>
        <v>Medium Cap</v>
      </c>
      <c r="T68" s="53">
        <f>IFERROR(VLOOKUP(B68,'Stock Purchase History'!B:G,5,FALSE) * VLOOKUP(B68,'Stock Purchase History'!B:G,6,FALSE),0)</f>
        <v>0</v>
      </c>
      <c r="U68" s="53">
        <f>IFERROR(J68 * VLOOKUP(B68,'Stock Purchase History'!B:G,5,FALSE),0)</f>
        <v>0</v>
      </c>
      <c r="V68" s="54">
        <f>IFERROR((((J68 * VLOOKUP(B68,'Stock Purchase History'!B:G,5,FALSE)) - (VLOOKUP(B68,'Stock Purchase History'!B:G,5,FALSE) * VLOOKUP(B68,'Stock Purchase History'!B:G,6,FALSE)))),0)</f>
        <v>0</v>
      </c>
      <c r="W68" s="55">
        <f>IFERROR((((J68 * VLOOKUP(B68,'Stock Purchase History'!B:G,5,FALSE)) - (VLOOKUP(B68,'Stock Purchase History'!B:G,5,FALSE) * VLOOKUP(B68,'Stock Purchase History'!B:G,6,FALSE))) / (VLOOKUP(B68,'Stock Purchase History'!B:G,5,FALSE)*VLOOKUP(B68,'Stock Purchase History'!B:G,6,FALSE))),0)</f>
        <v>0</v>
      </c>
    </row>
    <row r="69" spans="1:23">
      <c r="A69" s="47" t="e" vm="70">
        <v>#VALUE!</v>
      </c>
      <c r="B69" s="47" t="str" cm="1">
        <f t="array" ref="B69">_FV(A69,"Ticker symbol",TRUE)</f>
        <v>DXCM</v>
      </c>
      <c r="C69" s="74"/>
      <c r="D69" s="47" t="s">
        <v>27</v>
      </c>
      <c r="E69" s="47" t="str" cm="1">
        <f t="array" ref="E69">_FV(Table1[[#This Row],[Company]],"Industry")</f>
        <v>Healthcare Equipment &amp; Supplies</v>
      </c>
      <c r="F69" s="48" cm="1">
        <f t="array" ref="F69">_FV(Table1[[#This Row],[Company]],"Previous close",TRUE)</f>
        <v>423.18</v>
      </c>
      <c r="G69" s="48" cm="1">
        <f t="array" ref="G69">_FV(Table1[[#This Row],[Company]],"Open")</f>
        <v>427.4</v>
      </c>
      <c r="H69" s="48" cm="1">
        <f t="array" ref="H69">_FV(Table1[[#This Row],[Company]],"High")</f>
        <v>439.49</v>
      </c>
      <c r="I69" s="48" cm="1">
        <f t="array" ref="I69">_FV(Table1[[#This Row],[Company]],"Low")</f>
        <v>424.18</v>
      </c>
      <c r="J69" s="48" cm="1">
        <f t="array" ref="J69">_FV(Table1[[#This Row],[Company]],"Price")</f>
        <v>425.86</v>
      </c>
      <c r="K69" s="48" cm="1">
        <f t="array" ref="K69">_FV(Table1[[#This Row],[Company]],"Change")</f>
        <v>2.68</v>
      </c>
      <c r="L69" s="49" cm="1">
        <f t="array" ref="L69">_FV(Table1[[#This Row],[Company]],"Change (%)",TRUE)</f>
        <v>6.3330000000000001E-3</v>
      </c>
      <c r="M69" s="50" cm="1">
        <f t="array" ref="M69">_FV(Table1[[#This Row],[Company]],"52 week high",TRUE)</f>
        <v>432.89620000000002</v>
      </c>
      <c r="N69" s="50" cm="1">
        <f t="array" ref="N69">_FV(Table1[[#This Row],[Company]],"52 week low",TRUE)</f>
        <v>138.28</v>
      </c>
      <c r="O69" s="76">
        <f>IFERROR(_FV(A69,"P/E",TRUE),"")</f>
        <v>265.74310000000003</v>
      </c>
      <c r="P69" s="50">
        <f>N69 + ((M69-N69)/2)</f>
        <v>285.58810000000005</v>
      </c>
      <c r="Q69" s="81">
        <f>(Table1[[#This Row],[Close]]-Table1[[#This Row],[Alert Price]])/Table1[[#This Row],[Alert Price]]</f>
        <v>0.4911685746009723</v>
      </c>
      <c r="R69" s="51" cm="1">
        <f t="array" ref="R69">_FV(Table1[[#This Row],[Company]],"Beta")</f>
        <v>0.77759999999999996</v>
      </c>
      <c r="S69" s="52" t="str" cm="1">
        <f t="array" ref="S69">IF(_FV(Table1[[#This Row],[Company]],"Market cap",TRUE) &lt; 2000000000, "Small Cap", IF(_FV(Table1[[#This Row],[Company]],"Market cap",TRUE) &lt; 10000000000,"Medium Cap","Large Cap"))</f>
        <v>Large Cap</v>
      </c>
      <c r="T69" s="53">
        <f>IFERROR(VLOOKUP(B69,'Stock Purchase History'!B:G,5,FALSE) * VLOOKUP(B69,'Stock Purchase History'!B:G,6,FALSE),0)</f>
        <v>0</v>
      </c>
      <c r="U69" s="53">
        <f>IFERROR(J69 * VLOOKUP(B69,'Stock Purchase History'!B:G,5,FALSE),0)</f>
        <v>0</v>
      </c>
      <c r="V69" s="54">
        <f>IFERROR((((J69 * VLOOKUP(B69,'Stock Purchase History'!B:G,5,FALSE)) - (VLOOKUP(B69,'Stock Purchase History'!B:G,5,FALSE) * VLOOKUP(B69,'Stock Purchase History'!B:G,6,FALSE)))),0)</f>
        <v>0</v>
      </c>
      <c r="W69" s="55">
        <f>IFERROR((((J69 * VLOOKUP(B69,'Stock Purchase History'!B:G,5,FALSE)) - (VLOOKUP(B69,'Stock Purchase History'!B:G,5,FALSE) * VLOOKUP(B69,'Stock Purchase History'!B:G,6,FALSE))) / (VLOOKUP(B69,'Stock Purchase History'!B:G,5,FALSE)*VLOOKUP(B69,'Stock Purchase History'!B:G,6,FALSE))),0)</f>
        <v>0</v>
      </c>
    </row>
    <row r="70" spans="1:23">
      <c r="A70" s="47" t="e" vm="71">
        <v>#VALUE!</v>
      </c>
      <c r="B70" s="47" t="str" cm="1">
        <f t="array" ref="B70">_FV(A70,"Ticker symbol",TRUE)</f>
        <v>SHOP</v>
      </c>
      <c r="C70" s="74">
        <v>2</v>
      </c>
      <c r="D70" s="47"/>
      <c r="E70" s="56" t="str" cm="1">
        <f t="array" ref="E70">_FV(Table1[[#This Row],[Company]],"Industry")</f>
        <v>Software &amp; IT Services</v>
      </c>
      <c r="F70" s="48" cm="1">
        <f t="array" ref="F70">_FV(Table1[[#This Row],[Company]],"Previous close",TRUE)</f>
        <v>986.77</v>
      </c>
      <c r="G70" s="48" cm="1">
        <f t="array" ref="G70">_FV(Table1[[#This Row],[Company]],"Open")</f>
        <v>985</v>
      </c>
      <c r="H70" s="48" cm="1">
        <f t="array" ref="H70">_FV(Table1[[#This Row],[Company]],"High")</f>
        <v>1040</v>
      </c>
      <c r="I70" s="48" cm="1">
        <f t="array" ref="I70">_FV(Table1[[#This Row],[Company]],"Low")</f>
        <v>973</v>
      </c>
      <c r="J70" s="48" cm="1">
        <f t="array" ref="J70">_FV(Table1[[#This Row],[Company]],"Price")</f>
        <v>1013.99</v>
      </c>
      <c r="K70" s="48" cm="1">
        <f t="array" ref="K70">_FV(Table1[[#This Row],[Company]],"Change")</f>
        <v>27.22</v>
      </c>
      <c r="L70" s="49" cm="1">
        <f t="array" ref="L70">_FV(Table1[[#This Row],[Company]],"Change (%)",TRUE)</f>
        <v>2.7585000000000002E-2</v>
      </c>
      <c r="M70" s="50" cm="1">
        <f t="array" ref="M70">_FV(Table1[[#This Row],[Company]],"52 week high",TRUE)</f>
        <v>1059.44</v>
      </c>
      <c r="N70" s="50" cm="1">
        <f t="array" ref="N70">_FV(Table1[[#This Row],[Company]],"52 week low",TRUE)</f>
        <v>282.08</v>
      </c>
      <c r="O70" s="76">
        <f>IFERROR(_FV(A70,"P/E",TRUE),"")</f>
        <v>0</v>
      </c>
      <c r="P70" s="50">
        <f>N70 + ((M70-N70)/2)</f>
        <v>670.76</v>
      </c>
      <c r="Q70" s="81">
        <f>(Table1[[#This Row],[Close]]-Table1[[#This Row],[Alert Price]])/Table1[[#This Row],[Alert Price]]</f>
        <v>0.51170314270379869</v>
      </c>
      <c r="R70" s="51" cm="1">
        <f t="array" ref="R70">_FV(Table1[[#This Row],[Company]],"Beta")</f>
        <v>1.5981000000000001</v>
      </c>
      <c r="S70" s="52" t="str" cm="1">
        <f t="array" ref="S70">IF(_FV(Table1[[#This Row],[Company]],"Market cap",TRUE) &lt; 2000000000, "Small Cap", IF(_FV(Table1[[#This Row],[Company]],"Market cap",TRUE) &lt; 10000000000,"Medium Cap","Large Cap"))</f>
        <v>Large Cap</v>
      </c>
      <c r="T70" s="53">
        <f>IFERROR(VLOOKUP(B70,'Stock Purchase History'!B:G,5,FALSE) * VLOOKUP(B70,'Stock Purchase History'!B:G,6,FALSE),0)</f>
        <v>0</v>
      </c>
      <c r="U70" s="53">
        <f>IFERROR(J70 * VLOOKUP(B70,'Stock Purchase History'!B:G,5,FALSE),0)</f>
        <v>0</v>
      </c>
      <c r="V70" s="57">
        <f>IFERROR((((J70 * VLOOKUP(B70,'Stock Purchase History'!B:G,5,FALSE)) - (VLOOKUP(B70,'Stock Purchase History'!B:G,5,FALSE) * VLOOKUP(B70,'Stock Purchase History'!B:G,6,FALSE)))),0)</f>
        <v>0</v>
      </c>
      <c r="W70" s="55">
        <f>IFERROR((((J70 * VLOOKUP(B70,'Stock Purchase History'!B:G,5,FALSE)) - (VLOOKUP(B70,'Stock Purchase History'!B:G,5,FALSE) * VLOOKUP(B70,'Stock Purchase History'!B:G,6,FALSE))) / (VLOOKUP(B70,'Stock Purchase History'!B:G,5,FALSE)*VLOOKUP(B70,'Stock Purchase History'!B:G,6,FALSE))),0)</f>
        <v>0</v>
      </c>
    </row>
    <row r="71" spans="1:23">
      <c r="A71" s="47" t="e" vm="72">
        <v>#VALUE!</v>
      </c>
      <c r="B71" s="47" t="str" cm="1">
        <f t="array" ref="B71">_FV(A71,"Ticker symbol",TRUE)</f>
        <v>ZM</v>
      </c>
      <c r="C71" s="74"/>
      <c r="D71" s="47"/>
      <c r="E71" s="56" t="str" cm="1">
        <f t="array" ref="E71">_FV(Table1[[#This Row],[Company]],"Industry")</f>
        <v>Software &amp; IT Services</v>
      </c>
      <c r="F71" s="48" cm="1">
        <f t="array" ref="F71">_FV(Table1[[#This Row],[Company]],"Previous close",TRUE)</f>
        <v>261</v>
      </c>
      <c r="G71" s="48" cm="1">
        <f t="array" ref="G71">_FV(Table1[[#This Row],[Company]],"Open")</f>
        <v>261.55</v>
      </c>
      <c r="H71" s="48" cm="1">
        <f t="array" ref="H71">_FV(Table1[[#This Row],[Company]],"High")</f>
        <v>266.45</v>
      </c>
      <c r="I71" s="48" cm="1">
        <f t="array" ref="I71">_FV(Table1[[#This Row],[Company]],"Low")</f>
        <v>258.10000000000002</v>
      </c>
      <c r="J71" s="48" cm="1">
        <f t="array" ref="J71">_FV(Table1[[#This Row],[Company]],"Price")</f>
        <v>262.10000000000002</v>
      </c>
      <c r="K71" s="48" cm="1">
        <f t="array" ref="K71">_FV(Table1[[#This Row],[Company]],"Change")</f>
        <v>1.1000000000000001</v>
      </c>
      <c r="L71" s="49" cm="1">
        <f t="array" ref="L71">_FV(Table1[[#This Row],[Company]],"Change (%)",TRUE)</f>
        <v>4.215E-3</v>
      </c>
      <c r="M71" s="50" cm="1">
        <f t="array" ref="M71">_FV(Table1[[#This Row],[Company]],"52 week high",TRUE)</f>
        <v>275.08</v>
      </c>
      <c r="N71" s="50" cm="1">
        <f t="array" ref="N71">_FV(Table1[[#This Row],[Company]],"52 week low",TRUE)</f>
        <v>60.967500000000001</v>
      </c>
      <c r="O71" s="76">
        <f>IFERROR(_FV(A71,"P/E",TRUE),"")</f>
        <v>1535.2940000000001</v>
      </c>
      <c r="P71" s="50">
        <f>N71 + ((M71-N71)/2)</f>
        <v>168.02375000000001</v>
      </c>
      <c r="Q71" s="81">
        <f>(Table1[[#This Row],[Close]]-Table1[[#This Row],[Alert Price]])/Table1[[#This Row],[Alert Price]]</f>
        <v>0.55989852625000935</v>
      </c>
      <c r="R71" s="51" t="e" cm="1" vm="3">
        <f t="array" ref="R71">_FV(Table1[[#This Row],[Company]],"Beta")</f>
        <v>#VALUE!</v>
      </c>
      <c r="S71" s="52" t="str" cm="1">
        <f t="array" ref="S71">IF(_FV(Table1[[#This Row],[Company]],"Market cap",TRUE) &lt; 2000000000, "Small Cap", IF(_FV(Table1[[#This Row],[Company]],"Market cap",TRUE) &lt; 10000000000,"Medium Cap","Large Cap"))</f>
        <v>Large Cap</v>
      </c>
      <c r="T71" s="53">
        <f>IFERROR(VLOOKUP(B71,'Stock Purchase History'!B:G,5,FALSE) * VLOOKUP(B71,'Stock Purchase History'!B:G,6,FALSE),0)</f>
        <v>0</v>
      </c>
      <c r="U71" s="53">
        <f>IFERROR(J71 * VLOOKUP(B71,'Stock Purchase History'!B:G,5,FALSE),0)</f>
        <v>0</v>
      </c>
      <c r="V71" s="57">
        <f>IFERROR((((J71 * VLOOKUP(B71,'Stock Purchase History'!B:G,5,FALSE)) - (VLOOKUP(B71,'Stock Purchase History'!B:G,5,FALSE) * VLOOKUP(B71,'Stock Purchase History'!B:G,6,FALSE)))),0)</f>
        <v>0</v>
      </c>
      <c r="W71" s="55">
        <f>IFERROR((((J71 * VLOOKUP(B71,'Stock Purchase History'!B:G,5,FALSE)) - (VLOOKUP(B71,'Stock Purchase History'!B:G,5,FALSE) * VLOOKUP(B71,'Stock Purchase History'!B:G,6,FALSE))) / (VLOOKUP(B71,'Stock Purchase History'!B:G,5,FALSE)*VLOOKUP(B71,'Stock Purchase History'!B:G,6,FALSE))),0)</f>
        <v>0</v>
      </c>
    </row>
    <row r="72" spans="1:23">
      <c r="A72" s="47" t="e" vm="73">
        <v>#VALUE!</v>
      </c>
      <c r="B72" s="47" t="str">
        <f t="array" ref="B72">_FV(A72,"Ticker symbol",TRUE)</f>
        <v>SQ</v>
      </c>
      <c r="C72" s="74">
        <v>2</v>
      </c>
      <c r="D72" s="47"/>
      <c r="E72" s="56" t="str">
        <f t="array" ref="E72">_FV(Table1[[#This Row],[Company]],"Industry")</f>
        <v>Software &amp; IT Services</v>
      </c>
      <c r="F72" s="48">
        <f t="array" ref="F72">_FV(Table1[[#This Row],[Company]],"Previous close",TRUE)</f>
        <v>118.97</v>
      </c>
      <c r="G72" s="48">
        <f t="array" ref="G72">_FV(Table1[[#This Row],[Company]],"Open")</f>
        <v>121.2</v>
      </c>
      <c r="H72" s="48">
        <f t="array" ref="H72">_FV(Table1[[#This Row],[Company]],"High")</f>
        <v>129.84</v>
      </c>
      <c r="I72" s="48">
        <f t="array" ref="I72">_FV(Table1[[#This Row],[Company]],"Low")</f>
        <v>120.03</v>
      </c>
      <c r="J72" s="48">
        <f t="array" ref="J72">_FV(Table1[[#This Row],[Company]],"Price")</f>
        <v>125.6</v>
      </c>
      <c r="K72" s="48">
        <f t="array" ref="K72">_FV(Table1[[#This Row],[Company]],"Change")</f>
        <v>6.63</v>
      </c>
      <c r="L72" s="49">
        <f t="array" ref="L72">_FV(Table1[[#This Row],[Company]],"Change (%)",TRUE)</f>
        <v>5.5728E-2</v>
      </c>
      <c r="M72" s="50">
        <f t="array" ref="M72">_FV(Table1[[#This Row],[Company]],"52 week high",TRUE)</f>
        <v>128.36000000000001</v>
      </c>
      <c r="N72" s="50">
        <f t="array" ref="N72">_FV(Table1[[#This Row],[Company]],"52 week low",TRUE)</f>
        <v>32.33</v>
      </c>
      <c r="O72" s="76">
        <f>IFERROR(_FV(A72,"P/E",TRUE),"")</f>
        <v>256.04219999999998</v>
      </c>
      <c r="P72" s="50">
        <f>N72 + ((M72-N72)/2)</f>
        <v>80.344999999999999</v>
      </c>
      <c r="Q72" s="81">
        <f>(Table1[[#This Row],[Close]]-Table1[[#This Row],[Alert Price]])/Table1[[#This Row],[Alert Price]]</f>
        <v>0.56325844794324476</v>
      </c>
      <c r="R72" s="51">
        <f t="array" ref="R72">_FV(Table1[[#This Row],[Company]],"Beta")</f>
        <v>2.6947999999999999</v>
      </c>
      <c r="S72" s="52" t="str">
        <f t="array" ref="S72">IF(_FV(Table1[[#This Row],[Company]],"Market cap",TRUE) &lt; 2000000000, "Small Cap", IF(_FV(Table1[[#This Row],[Company]],"Market cap",TRUE) &lt; 10000000000,"Medium Cap","Large Cap"))</f>
        <v>Large Cap</v>
      </c>
      <c r="T72" s="53">
        <f>IFERROR(VLOOKUP(B72,'Stock Purchase History'!B:G,5,FALSE) * VLOOKUP(B72,'Stock Purchase History'!B:G,6,FALSE),0)</f>
        <v>0</v>
      </c>
      <c r="U72" s="53">
        <f>IFERROR(J72 * VLOOKUP(B72,'Stock Purchase History'!B:G,5,FALSE),0)</f>
        <v>0</v>
      </c>
      <c r="V72" s="57">
        <f>IFERROR((((J72 * VLOOKUP(B72,'Stock Purchase History'!B:G,5,FALSE)) - (VLOOKUP(B72,'Stock Purchase History'!B:G,5,FALSE) * VLOOKUP(B72,'Stock Purchase History'!B:G,6,FALSE)))),0)</f>
        <v>0</v>
      </c>
      <c r="W72" s="55">
        <f>IFERROR((((J72 * VLOOKUP(B72,'Stock Purchase History'!B:G,5,FALSE)) - (VLOOKUP(B72,'Stock Purchase History'!B:G,5,FALSE) * VLOOKUP(B72,'Stock Purchase History'!B:G,6,FALSE))) / (VLOOKUP(B72,'Stock Purchase History'!B:G,5,FALSE)*VLOOKUP(B72,'Stock Purchase History'!B:G,6,FALSE))),0)</f>
        <v>0</v>
      </c>
    </row>
    <row r="73" spans="1:23">
      <c r="A73" s="47" t="e" vm="74">
        <v>#VALUE!</v>
      </c>
      <c r="B73" s="47" t="str">
        <f t="array" ref="B73">_FV(A73,"Ticker symbol",TRUE)</f>
        <v>PRPL</v>
      </c>
      <c r="C73" s="74">
        <v>2</v>
      </c>
      <c r="D73" s="47"/>
      <c r="E73" s="56" t="str">
        <f t="array" ref="E73">_FV(Table1[[#This Row],[Company]],"Industry")</f>
        <v>Specialty Retailers</v>
      </c>
      <c r="F73" s="48">
        <f t="array" ref="F73">_FV(Table1[[#This Row],[Company]],"Previous close",TRUE)</f>
        <v>18.760000000000002</v>
      </c>
      <c r="G73" s="48">
        <f t="array" ref="G73">_FV(Table1[[#This Row],[Company]],"Open")</f>
        <v>18.61</v>
      </c>
      <c r="H73" s="48">
        <f t="array" ref="H73">_FV(Table1[[#This Row],[Company]],"High")</f>
        <v>18.91</v>
      </c>
      <c r="I73" s="48">
        <f t="array" ref="I73">_FV(Table1[[#This Row],[Company]],"Low")</f>
        <v>18.3</v>
      </c>
      <c r="J73" s="48">
        <f t="array" ref="J73">_FV(Table1[[#This Row],[Company]],"Price")</f>
        <v>18.420000000000002</v>
      </c>
      <c r="K73" s="48">
        <f t="array" ref="K73">_FV(Table1[[#This Row],[Company]],"Change")</f>
        <v>-0.34</v>
      </c>
      <c r="L73" s="49">
        <f t="array" ref="L73">_FV(Table1[[#This Row],[Company]],"Change (%)",TRUE)</f>
        <v>-1.8124000000000001E-2</v>
      </c>
      <c r="M73" s="50">
        <f t="array" ref="M73">_FV(Table1[[#This Row],[Company]],"52 week high",TRUE)</f>
        <v>19.059999999999999</v>
      </c>
      <c r="N73" s="50">
        <f t="array" ref="N73">_FV(Table1[[#This Row],[Company]],"52 week low",TRUE)</f>
        <v>4.42</v>
      </c>
      <c r="O73" s="76" t="str">
        <f>IFERROR(_FV(A73,"P/E",TRUE),"")</f>
        <v/>
      </c>
      <c r="P73" s="50">
        <f>N73 + ((M73-N73)/2)</f>
        <v>11.739999999999998</v>
      </c>
      <c r="Q73" s="81">
        <f>(Table1[[#This Row],[Close]]-Table1[[#This Row],[Alert Price]])/Table1[[#This Row],[Alert Price]]</f>
        <v>0.568994889267462</v>
      </c>
      <c r="R73" s="51">
        <f t="array" ref="R73">_FV(Table1[[#This Row],[Company]],"Beta")</f>
        <v>1.7937000000000001</v>
      </c>
      <c r="S73" s="52" t="str">
        <f t="array" ref="S73">IF(_FV(Table1[[#This Row],[Company]],"Market cap",TRUE) &lt; 2000000000, "Small Cap", IF(_FV(Table1[[#This Row],[Company]],"Market cap",TRUE) &lt; 10000000000,"Medium Cap","Large Cap"))</f>
        <v>Small Cap</v>
      </c>
      <c r="T73" s="53">
        <f>IFERROR(VLOOKUP(B73,'Stock Purchase History'!B:G,5,FALSE) * VLOOKUP(B73,'Stock Purchase History'!B:G,6,FALSE),0)</f>
        <v>0</v>
      </c>
      <c r="U73" s="53">
        <f>IFERROR(J73 * VLOOKUP(B73,'Stock Purchase History'!B:G,5,FALSE),0)</f>
        <v>0</v>
      </c>
      <c r="V73" s="57">
        <f>IFERROR((((J73 * VLOOKUP(B73,'Stock Purchase History'!B:G,5,FALSE)) - (VLOOKUP(B73,'Stock Purchase History'!B:G,5,FALSE) * VLOOKUP(B73,'Stock Purchase History'!B:G,6,FALSE)))),0)</f>
        <v>0</v>
      </c>
      <c r="W73" s="55">
        <f>IFERROR((((J73 * VLOOKUP(B73,'Stock Purchase History'!B:G,5,FALSE)) - (VLOOKUP(B73,'Stock Purchase History'!B:G,5,FALSE) * VLOOKUP(B73,'Stock Purchase History'!B:G,6,FALSE))) / (VLOOKUP(B73,'Stock Purchase History'!B:G,5,FALSE)*VLOOKUP(B73,'Stock Purchase History'!B:G,6,FALSE))),0)</f>
        <v>0</v>
      </c>
    </row>
    <row r="74" spans="1:23">
      <c r="A74" s="47" t="e" vm="75">
        <v>#VALUE!</v>
      </c>
      <c r="B74" s="47" t="str" cm="1">
        <f t="array" ref="B74">_FV(A74,"Ticker symbol",TRUE)</f>
        <v>TDOC</v>
      </c>
      <c r="C74" s="74">
        <v>3</v>
      </c>
      <c r="D74" s="47" t="s">
        <v>27</v>
      </c>
      <c r="E74" s="47" t="str" cm="1">
        <f t="array" ref="E74">_FV(Table1[[#This Row],[Company]],"Industry")</f>
        <v>Healthcare Providers &amp; Services</v>
      </c>
      <c r="F74" s="48" cm="1">
        <f t="array" ref="F74">_FV(Table1[[#This Row],[Company]],"Previous close",TRUE)</f>
        <v>218</v>
      </c>
      <c r="G74" s="48" cm="1">
        <f t="array" ref="G74">_FV(Table1[[#This Row],[Company]],"Open")</f>
        <v>219.55</v>
      </c>
      <c r="H74" s="48" cm="1">
        <f t="array" ref="H74">_FV(Table1[[#This Row],[Company]],"High")</f>
        <v>223.73</v>
      </c>
      <c r="I74" s="48" cm="1">
        <f t="array" ref="I74">_FV(Table1[[#This Row],[Company]],"Low")</f>
        <v>214.61</v>
      </c>
      <c r="J74" s="48" cm="1">
        <f t="array" ref="J74">_FV(Table1[[#This Row],[Company]],"Price")</f>
        <v>217.26</v>
      </c>
      <c r="K74" s="48" cm="1">
        <f t="array" ref="K74">_FV(Table1[[#This Row],[Company]],"Change")</f>
        <v>-0.74</v>
      </c>
      <c r="L74" s="49" cm="1">
        <f t="array" ref="L74">_FV(Table1[[#This Row],[Company]],"Change (%)",TRUE)</f>
        <v>-3.3939999999999999E-3</v>
      </c>
      <c r="M74" s="50" cm="1">
        <f t="array" ref="M74">_FV(Table1[[#This Row],[Company]],"52 week high",TRUE)</f>
        <v>219.86</v>
      </c>
      <c r="N74" s="50" cm="1">
        <f t="array" ref="N74">_FV(Table1[[#This Row],[Company]],"52 week low",TRUE)</f>
        <v>54.581000000000003</v>
      </c>
      <c r="O74" s="76">
        <f>IFERROR(_FV(A74,"P/E",TRUE),"")</f>
        <v>0</v>
      </c>
      <c r="P74" s="50">
        <f>N74 + ((M74-N74)/2)</f>
        <v>137.22050000000002</v>
      </c>
      <c r="Q74" s="81">
        <f>(Table1[[#This Row],[Close]]-Table1[[#This Row],[Alert Price]])/Table1[[#This Row],[Alert Price]]</f>
        <v>0.58329112632587676</v>
      </c>
      <c r="R74" s="51" cm="1">
        <f t="array" ref="R74">_FV(Table1[[#This Row],[Company]],"Beta")</f>
        <v>0.45979999999999999</v>
      </c>
      <c r="S74" s="52" t="str" cm="1">
        <f t="array" ref="S74">IF(_FV(Table1[[#This Row],[Company]],"Market cap",TRUE) &lt; 2000000000, "Small Cap", IF(_FV(Table1[[#This Row],[Company]],"Market cap",TRUE) &lt; 10000000000,"Medium Cap","Large Cap"))</f>
        <v>Large Cap</v>
      </c>
      <c r="T74" s="53">
        <f>IFERROR(VLOOKUP(B74,'Stock Purchase History'!B:G,5,FALSE) * VLOOKUP(B74,'Stock Purchase History'!B:G,6,FALSE),0)</f>
        <v>0</v>
      </c>
      <c r="U74" s="53">
        <f>IFERROR(J74 * VLOOKUP(B74,'Stock Purchase History'!B:G,5,FALSE),0)</f>
        <v>0</v>
      </c>
      <c r="V74" s="54">
        <f>IFERROR((((J74 * VLOOKUP(B74,'Stock Purchase History'!B:G,5,FALSE)) - (VLOOKUP(B74,'Stock Purchase History'!B:G,5,FALSE) * VLOOKUP(B74,'Stock Purchase History'!B:G,6,FALSE)))),0)</f>
        <v>0</v>
      </c>
      <c r="W74" s="55">
        <f>IFERROR((((J74 * VLOOKUP(B74,'Stock Purchase History'!B:G,5,FALSE)) - (VLOOKUP(B74,'Stock Purchase History'!B:G,5,FALSE) * VLOOKUP(B74,'Stock Purchase History'!B:G,6,FALSE))) / (VLOOKUP(B74,'Stock Purchase History'!B:G,5,FALSE)*VLOOKUP(B74,'Stock Purchase History'!B:G,6,FALSE))),0)</f>
        <v>0</v>
      </c>
    </row>
    <row r="75" spans="1:23">
      <c r="A75" s="47" t="e" vm="76">
        <v>#VALUE!</v>
      </c>
      <c r="B75" s="47" t="str">
        <f t="array" ref="B75">_FV(A75,"Ticker symbol",TRUE)</f>
        <v>NIU</v>
      </c>
      <c r="C75" s="74">
        <v>3</v>
      </c>
      <c r="D75" s="47"/>
      <c r="E75" s="56" t="str">
        <f t="array" ref="E75">_FV(Table1[[#This Row],[Company]],"Industry")</f>
        <v>Automobiles &amp; Auto Parts</v>
      </c>
      <c r="F75" s="48">
        <f t="array" ref="F75">_FV(Table1[[#This Row],[Company]],"Previous close",TRUE)</f>
        <v>22.11</v>
      </c>
      <c r="G75" s="48">
        <f t="array" ref="G75">_FV(Table1[[#This Row],[Company]],"Open")</f>
        <v>21.27</v>
      </c>
      <c r="H75" s="48">
        <f t="array" ref="H75">_FV(Table1[[#This Row],[Company]],"High")</f>
        <v>23.796700000000001</v>
      </c>
      <c r="I75" s="48">
        <f t="array" ref="I75">_FV(Table1[[#This Row],[Company]],"Low")</f>
        <v>21.23</v>
      </c>
      <c r="J75" s="48">
        <f t="array" ref="J75">_FV(Table1[[#This Row],[Company]],"Price")</f>
        <v>22.5</v>
      </c>
      <c r="K75" s="48">
        <f t="array" ref="K75">_FV(Table1[[#This Row],[Company]],"Change")</f>
        <v>0.39</v>
      </c>
      <c r="L75" s="49">
        <f t="array" ref="L75">_FV(Table1[[#This Row],[Company]],"Change (%)",TRUE)</f>
        <v>1.7639000000000002E-2</v>
      </c>
      <c r="M75" s="50">
        <f t="array" ref="M75">_FV(Table1[[#This Row],[Company]],"52 week high",TRUE)</f>
        <v>22.59</v>
      </c>
      <c r="N75" s="50">
        <f t="array" ref="N75">_FV(Table1[[#This Row],[Company]],"52 week low",TRUE)</f>
        <v>5.33</v>
      </c>
      <c r="O75" s="76" t="str">
        <f>IFERROR(_FV(A75,"P/E",TRUE),"")</f>
        <v/>
      </c>
      <c r="P75" s="50">
        <f>N75 + ((M75-N75)/2)</f>
        <v>13.959999999999999</v>
      </c>
      <c r="Q75" s="81">
        <f>(Table1[[#This Row],[Close]]-Table1[[#This Row],[Alert Price]])/Table1[[#This Row],[Alert Price]]</f>
        <v>0.61174785100286544</v>
      </c>
      <c r="R75" s="51" t="e" vm="3">
        <f t="array" ref="R75">_FV(Table1[[#This Row],[Company]],"Beta")</f>
        <v>#VALUE!</v>
      </c>
      <c r="S75" s="52" t="str">
        <f t="array" ref="S75">IF(_FV(Table1[[#This Row],[Company]],"Market cap",TRUE) &lt; 2000000000, "Small Cap", IF(_FV(Table1[[#This Row],[Company]],"Market cap",TRUE) &lt; 10000000000,"Medium Cap","Large Cap"))</f>
        <v>Small Cap</v>
      </c>
      <c r="T75" s="53">
        <f>IFERROR(VLOOKUP(B75,'Stock Purchase History'!B:G,5,FALSE) * VLOOKUP(B75,'Stock Purchase History'!B:G,6,FALSE),0)</f>
        <v>0</v>
      </c>
      <c r="U75" s="53">
        <f>IFERROR(J75 * VLOOKUP(B75,'Stock Purchase History'!B:G,5,FALSE),0)</f>
        <v>0</v>
      </c>
      <c r="V75" s="57">
        <f>IFERROR((((J75 * VLOOKUP(B75,'Stock Purchase History'!B:G,5,FALSE)) - (VLOOKUP(B75,'Stock Purchase History'!B:G,5,FALSE) * VLOOKUP(B75,'Stock Purchase History'!B:G,6,FALSE)))),0)</f>
        <v>0</v>
      </c>
      <c r="W75" s="55">
        <f>IFERROR((((J75 * VLOOKUP(B75,'Stock Purchase History'!B:G,5,FALSE)) - (VLOOKUP(B75,'Stock Purchase History'!B:G,5,FALSE) * VLOOKUP(B75,'Stock Purchase History'!B:G,6,FALSE))) / (VLOOKUP(B75,'Stock Purchase History'!B:G,5,FALSE)*VLOOKUP(B75,'Stock Purchase History'!B:G,6,FALSE))),0)</f>
        <v>0</v>
      </c>
    </row>
    <row r="76" spans="1:23">
      <c r="A76" s="47" t="e" vm="77">
        <v>#VALUE!</v>
      </c>
      <c r="B76" s="47" t="str">
        <f t="array" ref="B76">_FV(A76,"Ticker symbol",TRUE)</f>
        <v>FSLY</v>
      </c>
      <c r="C76" s="74">
        <v>2</v>
      </c>
      <c r="D76" s="47"/>
      <c r="E76" s="56" t="str">
        <f t="array" ref="E76">_FV(Table1[[#This Row],[Company]],"Industry")</f>
        <v>Software &amp; IT Services</v>
      </c>
      <c r="F76" s="48">
        <f t="array" ref="F76">_FV(Table1[[#This Row],[Company]],"Previous close",TRUE)</f>
        <v>84.37</v>
      </c>
      <c r="G76" s="48">
        <f t="array" ref="G76">_FV(Table1[[#This Row],[Company]],"Open")</f>
        <v>83.99</v>
      </c>
      <c r="H76" s="48">
        <f t="array" ref="H76">_FV(Table1[[#This Row],[Company]],"High")</f>
        <v>90.49</v>
      </c>
      <c r="I76" s="48">
        <f t="array" ref="I76">_FV(Table1[[#This Row],[Company]],"Low")</f>
        <v>83.29</v>
      </c>
      <c r="J76" s="48">
        <f t="array" ref="J76">_FV(Table1[[#This Row],[Company]],"Price")</f>
        <v>87.51</v>
      </c>
      <c r="K76" s="48">
        <f t="array" ref="K76">_FV(Table1[[#This Row],[Company]],"Change")</f>
        <v>3.14</v>
      </c>
      <c r="L76" s="49">
        <f t="array" ref="L76">_FV(Table1[[#This Row],[Company]],"Change (%)",TRUE)</f>
        <v>3.7217E-2</v>
      </c>
      <c r="M76" s="50">
        <f t="array" ref="M76">_FV(Table1[[#This Row],[Company]],"52 week high",TRUE)</f>
        <v>89.05</v>
      </c>
      <c r="N76" s="50">
        <f t="array" ref="N76">_FV(Table1[[#This Row],[Company]],"52 week low",TRUE)</f>
        <v>10.63</v>
      </c>
      <c r="O76" s="76">
        <f>IFERROR(_FV(A76,"P/E",TRUE),"")</f>
        <v>0</v>
      </c>
      <c r="P76" s="50">
        <f>N76 + ((M76-N76)/2)</f>
        <v>49.84</v>
      </c>
      <c r="Q76" s="81">
        <f>(Table1[[#This Row],[Close]]-Table1[[#This Row],[Alert Price]])/Table1[[#This Row],[Alert Price]]</f>
        <v>0.7558186195826645</v>
      </c>
      <c r="R76" s="51" t="e" vm="3">
        <f t="array" ref="R76">_FV(Table1[[#This Row],[Company]],"Beta")</f>
        <v>#VALUE!</v>
      </c>
      <c r="S76" s="52" t="str">
        <f t="array" ref="S76">IF(_FV(Table1[[#This Row],[Company]],"Market cap",TRUE) &lt; 2000000000, "Small Cap", IF(_FV(Table1[[#This Row],[Company]],"Market cap",TRUE) &lt; 10000000000,"Medium Cap","Large Cap"))</f>
        <v>Medium Cap</v>
      </c>
      <c r="T76" s="53">
        <f>IFERROR(VLOOKUP(B76,'Stock Purchase History'!B:G,5,FALSE) * VLOOKUP(B76,'Stock Purchase History'!B:G,6,FALSE),0)</f>
        <v>0</v>
      </c>
      <c r="U76" s="53">
        <f>IFERROR(J76 * VLOOKUP(B76,'Stock Purchase History'!B:G,5,FALSE),0)</f>
        <v>0</v>
      </c>
      <c r="V76" s="57">
        <f>IFERROR((((J76 * VLOOKUP(B76,'Stock Purchase History'!B:G,5,FALSE)) - (VLOOKUP(B76,'Stock Purchase History'!B:G,5,FALSE) * VLOOKUP(B76,'Stock Purchase History'!B:G,6,FALSE)))),0)</f>
        <v>0</v>
      </c>
      <c r="W76" s="55">
        <f>IFERROR((((J76 * VLOOKUP(B76,'Stock Purchase History'!B:G,5,FALSE)) - (VLOOKUP(B76,'Stock Purchase History'!B:G,5,FALSE) * VLOOKUP(B76,'Stock Purchase History'!B:G,6,FALSE))) / (VLOOKUP(B76,'Stock Purchase History'!B:G,5,FALSE)*VLOOKUP(B76,'Stock Purchase History'!B:G,6,FALSE))),0)</f>
        <v>0</v>
      </c>
    </row>
  </sheetData>
  <conditionalFormatting sqref="O2:O76">
    <cfRule type="colorScale" priority="5">
      <colorScale>
        <cfvo type="num" val="10"/>
        <cfvo type="num" val="15"/>
        <cfvo type="num" val="20"/>
        <color theme="9" tint="0.59999389629810485"/>
        <color theme="7" tint="0.79998168889431442"/>
        <color theme="5" tint="0.59999389629810485"/>
      </colorScale>
    </cfRule>
  </conditionalFormatting>
  <conditionalFormatting sqref="C1:C1048576">
    <cfRule type="iconSet" priority="3">
      <iconSet showValue="0">
        <cfvo type="percent" val="0"/>
        <cfvo type="num" val="1" gte="0"/>
        <cfvo type="num" val="2" gte="0"/>
      </iconSet>
    </cfRule>
  </conditionalFormatting>
  <conditionalFormatting sqref="A1:A1048576">
    <cfRule type="duplicateValues" dxfId="34" priority="2"/>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E6C5-30A4-400F-8AA8-04785EB2632A}">
  <dimension ref="A1:G2"/>
  <sheetViews>
    <sheetView topLeftCell="D1" workbookViewId="0">
      <selection activeCell="D11" sqref="D11"/>
    </sheetView>
  </sheetViews>
  <sheetFormatPr defaultColWidth="13.42578125" defaultRowHeight="12.75"/>
  <cols>
    <col min="1" max="2" width="13.42578125" style="1"/>
    <col min="3" max="3" width="14.42578125" style="1" bestFit="1" customWidth="1"/>
    <col min="4" max="4" width="14.7109375" style="1" bestFit="1" customWidth="1"/>
    <col min="5" max="5" width="16.7109375" style="1" bestFit="1" customWidth="1"/>
    <col min="6" max="6" width="16.7109375" style="1" customWidth="1"/>
    <col min="7" max="7" width="18.5703125" style="2" bestFit="1" customWidth="1"/>
    <col min="8" max="16384" width="13.42578125" style="1"/>
  </cols>
  <sheetData>
    <row r="1" spans="1:7">
      <c r="A1" s="1" t="s">
        <v>35</v>
      </c>
      <c r="B1" s="1" t="s">
        <v>36</v>
      </c>
      <c r="C1" s="1" t="s">
        <v>37</v>
      </c>
      <c r="D1" s="1" t="s">
        <v>38</v>
      </c>
      <c r="E1" s="1" t="s">
        <v>39</v>
      </c>
      <c r="F1" s="1" t="s">
        <v>40</v>
      </c>
      <c r="G1" s="2" t="s">
        <v>41</v>
      </c>
    </row>
    <row r="2" spans="1:7">
      <c r="A2" s="1" t="s">
        <v>42</v>
      </c>
      <c r="B2" s="1" t="s">
        <v>43</v>
      </c>
      <c r="C2" s="1">
        <v>25.9</v>
      </c>
      <c r="D2" s="1">
        <v>259</v>
      </c>
      <c r="E2" s="1">
        <f>D2/C2</f>
        <v>10</v>
      </c>
      <c r="F2" s="1">
        <f>SUMIF(B:B,B2,E:E)</f>
        <v>10</v>
      </c>
      <c r="G2" s="2">
        <f>SUMIF(B:B,B2,D:D) / SUMIF(B:B,B2,E:E)</f>
        <v>25.9</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cols>
    <col min="1" max="1" width="66.42578125" style="30" bestFit="1" customWidth="1"/>
    <col min="2" max="2" width="11.42578125" style="30" bestFit="1" customWidth="1"/>
    <col min="3" max="3" width="121.140625" style="32" customWidth="1"/>
    <col min="4" max="4" width="17" style="30" customWidth="1"/>
    <col min="5" max="16384" width="9.140625" style="30"/>
  </cols>
  <sheetData>
    <row r="1" spans="1:4" ht="19.5">
      <c r="A1" s="33" t="s">
        <v>0</v>
      </c>
      <c r="B1" s="33" t="s">
        <v>44</v>
      </c>
      <c r="C1" s="34" t="s">
        <v>45</v>
      </c>
      <c r="D1" s="33" t="s">
        <v>46</v>
      </c>
    </row>
    <row r="2" spans="1:4" ht="194.25" customHeight="1">
      <c r="A2" s="30" t="e" vm="51">
        <v>#VALUE!</v>
      </c>
      <c r="B2" s="30" t="str" cm="1">
        <f t="array" ref="B2">_FV(A2,"Ticker symbol",TRUE)</f>
        <v>ADBE</v>
      </c>
      <c r="C2" s="32"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31" cm="1">
        <f t="array" ref="D2">_FV(A2,"Employees")</f>
        <v>22634</v>
      </c>
    </row>
    <row r="3" spans="1:4" ht="194.25" customHeight="1">
      <c r="A3" s="30" t="e" vm="40">
        <v>#VALUE!</v>
      </c>
      <c r="B3" s="30" t="str" cm="1">
        <f t="array" ref="B3">_FV(A3,"Ticker symbol",TRUE)</f>
        <v>GOOG</v>
      </c>
      <c r="C3" s="32"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31" cm="1">
        <f t="array" ref="D3">_FV(A3,"Employees")</f>
        <v>123048</v>
      </c>
    </row>
    <row r="4" spans="1:4" ht="194.25" customHeight="1">
      <c r="A4" s="30" t="e" vm="78">
        <v>#VALUE!</v>
      </c>
      <c r="B4" s="30" t="str" cm="1">
        <f t="array" ref="B4">_FV(A4,"Ticker symbol",TRUE)</f>
        <v>GOOGL</v>
      </c>
      <c r="C4" s="32"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31" cm="1">
        <f t="array" ref="D4">_FV(A4,"Employees")</f>
        <v>123048</v>
      </c>
    </row>
    <row r="5" spans="1:4" ht="194.25" customHeight="1">
      <c r="A5" s="30" t="e" vm="52">
        <v>#VALUE!</v>
      </c>
      <c r="B5" s="30" t="str" cm="1">
        <f t="array" ref="B5">_FV(A5,"Ticker symbol",TRUE)</f>
        <v>AMZN</v>
      </c>
      <c r="C5" s="32"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31" cm="1">
        <f t="array" ref="D5">_FV(A5,"Employees")</f>
        <v>840400</v>
      </c>
    </row>
    <row r="6" spans="1:4" ht="194.25" customHeight="1">
      <c r="A6" s="30" t="e" vm="55">
        <v>#VALUE!</v>
      </c>
      <c r="B6" s="30" t="str" cm="1">
        <f t="array" ref="B6">_FV(A6,"Ticker symbol",TRUE)</f>
        <v>AAPL</v>
      </c>
      <c r="C6" s="32"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31" cm="1">
        <f t="array" ref="D6">_FV(A6,"Employees")</f>
        <v>137000</v>
      </c>
    </row>
    <row r="7" spans="1:4" ht="194.25" customHeight="1">
      <c r="A7" s="30" t="e" vm="13">
        <v>#VALUE!</v>
      </c>
      <c r="B7" s="30" t="str" cm="1">
        <f t="array" ref="B7">_FV(A7,"Ticker symbol",TRUE)</f>
        <v>T</v>
      </c>
      <c r="C7" s="32"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31" cm="1">
        <f t="array" ref="D7">_FV(A7,"Employees")</f>
        <v>244000</v>
      </c>
    </row>
    <row r="8" spans="1:4" ht="194.25" customHeight="1">
      <c r="A8" s="30" t="e" vm="10">
        <v>#VALUE!</v>
      </c>
      <c r="B8" s="30" t="str" cm="1">
        <f t="array" ref="B8">_FV(A8,"Ticker symbol",TRUE)</f>
        <v>BAC</v>
      </c>
      <c r="C8" s="32"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31" cm="1">
        <f t="array" ref="D8">_FV(A8,"Employees")</f>
        <v>209000</v>
      </c>
    </row>
    <row r="9" spans="1:4" ht="194.25" customHeight="1">
      <c r="A9" s="30" t="e" vm="79">
        <v>#VALUE!</v>
      </c>
      <c r="B9" s="30" t="str" cm="1">
        <f t="array" ref="B9">_FV(A9,"Ticker symbol",TRUE)</f>
        <v>BA</v>
      </c>
      <c r="C9" s="32"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31" cm="1">
        <f t="array" ref="D9">_FV(A9,"Employees")</f>
        <v>161100</v>
      </c>
    </row>
    <row r="10" spans="1:4" ht="194.25" customHeight="1">
      <c r="A10" s="30" t="e" vm="65">
        <v>#VALUE!</v>
      </c>
      <c r="B10" s="30" t="str" cm="1">
        <f t="array" ref="B10">_FV(A10,"Ticker symbol",TRUE)</f>
        <v>CHGG</v>
      </c>
      <c r="C10" s="32"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31" cm="1">
        <f t="array" ref="D10">_FV(A10,"Employees")</f>
        <v>1401</v>
      </c>
    </row>
    <row r="11" spans="1:4" ht="194.25" customHeight="1">
      <c r="A11" s="30" t="e" vm="18">
        <v>#VALUE!</v>
      </c>
      <c r="B11" s="30" t="str" cm="1">
        <f t="array" ref="B11">_FV(A11,"Ticker symbol",TRUE)</f>
        <v>CVX</v>
      </c>
      <c r="C11" s="32"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31" cm="1">
        <f t="array" ref="D11">_FV(A11,"Employees")</f>
        <v>48200</v>
      </c>
    </row>
    <row r="12" spans="1:4" ht="194.25" customHeight="1">
      <c r="A12" s="30" t="e" vm="21">
        <v>#VALUE!</v>
      </c>
      <c r="B12" s="30" t="str" cm="1">
        <f t="array" ref="B12">_FV(A12,"Ticker symbol",TRUE)</f>
        <v>CSCO</v>
      </c>
      <c r="C12" s="32" t="str" cm="1">
        <f t="array" ref="C12">_FV(A12,"Description")</f>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31" cm="1">
        <f t="array" ref="D12">_FV(A12,"Employees")</f>
        <v>75900</v>
      </c>
    </row>
    <row r="13" spans="1:4" ht="194.25" customHeight="1">
      <c r="A13" s="30" t="e" vm="46">
        <v>#VALUE!</v>
      </c>
      <c r="B13" s="30" t="str" cm="1">
        <f t="array" ref="B13">_FV(A13,"Ticker symbol",TRUE)</f>
        <v>CLX</v>
      </c>
      <c r="C13" s="32"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31" cm="1">
        <f t="array" ref="D13">_FV(A13,"Employees")</f>
        <v>8800</v>
      </c>
    </row>
    <row r="14" spans="1:4" ht="194.25" customHeight="1">
      <c r="A14" s="30" t="e" vm="14">
        <v>#VALUE!</v>
      </c>
      <c r="B14" s="30" t="str" cm="1">
        <f t="array" ref="B14">_FV(A14,"Ticker symbol",TRUE)</f>
        <v>CME</v>
      </c>
      <c r="C14" s="32"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31" cm="1">
        <f t="array" ref="D14">_FV(A14,"Employees")</f>
        <v>4360</v>
      </c>
    </row>
    <row r="15" spans="1:4" ht="194.25" customHeight="1">
      <c r="A15" s="30" t="e" vm="15">
        <v>#VALUE!</v>
      </c>
      <c r="B15" s="30" t="str" cm="1">
        <f t="array" ref="B15">_FV(A15,"Ticker symbol",TRUE)</f>
        <v>KO</v>
      </c>
      <c r="C15" s="32"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31" cm="1">
        <f t="array" ref="D15">_FV(A15,"Employees")</f>
        <v>86200</v>
      </c>
    </row>
    <row r="16" spans="1:4" ht="194.25" customHeight="1">
      <c r="A16" s="30" t="e" vm="27">
        <v>#VALUE!</v>
      </c>
      <c r="B16" s="30" t="str" cm="1">
        <f t="array" ref="B16">_FV(A16,"Ticker symbol",TRUE)</f>
        <v>COST</v>
      </c>
      <c r="C16" s="32"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31" cm="1">
        <f t="array" ref="D16">_FV(A16,"Employees")</f>
        <v>149000</v>
      </c>
    </row>
    <row r="17" spans="1:4" ht="194.25" customHeight="1">
      <c r="A17" s="30" t="e" vm="39">
        <v>#VALUE!</v>
      </c>
      <c r="B17" s="30" t="str" cm="1">
        <f t="array" ref="B17">_FV(A17,"Ticker symbol",TRUE)</f>
        <v>CCI</v>
      </c>
      <c r="C17" s="32"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31" cm="1">
        <f t="array" ref="D17">_FV(A17,"Employees")</f>
        <v>5100</v>
      </c>
    </row>
    <row r="18" spans="1:4" ht="194.25" customHeight="1">
      <c r="A18" s="30" t="e" vm="20">
        <v>#VALUE!</v>
      </c>
      <c r="B18" s="30" t="str" cm="1">
        <f t="array" ref="B18">_FV(A18,"Ticker symbol",TRUE)</f>
        <v>CVS</v>
      </c>
      <c r="C18" s="32"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31" cm="1">
        <f t="array" ref="D18">_FV(A18,"Employees")</f>
        <v>290000</v>
      </c>
    </row>
    <row r="19" spans="1:4" ht="194.25" customHeight="1">
      <c r="A19" s="30" t="e" vm="50">
        <v>#VALUE!</v>
      </c>
      <c r="B19" s="30" t="str" cm="1">
        <f t="array" ref="B19">_FV(A19,"Ticker symbol",TRUE)</f>
        <v>DELL</v>
      </c>
      <c r="C19" s="32"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31" cm="1">
        <f t="array" ref="D19">_FV(A19,"Employees")</f>
        <v>165000</v>
      </c>
    </row>
    <row r="20" spans="1:4" ht="194.25" customHeight="1">
      <c r="A20" s="30" t="e" vm="70">
        <v>#VALUE!</v>
      </c>
      <c r="B20" s="30" t="str" cm="1">
        <f t="array" ref="B20">_FV(A20,"Ticker symbol",TRUE)</f>
        <v>DXCM</v>
      </c>
      <c r="C20" s="32"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31" cm="1">
        <f t="array" ref="D20">_FV(A20,"Employees")</f>
        <v>3900</v>
      </c>
    </row>
    <row r="21" spans="1:4" ht="194.25" customHeight="1">
      <c r="A21" s="30" t="e" vm="80">
        <v>#VALUE!</v>
      </c>
      <c r="B21" s="30" t="str" cm="1">
        <f t="array" ref="B21">_FV(A21,"Ticker symbol",TRUE)</f>
        <v>EBAYL</v>
      </c>
      <c r="C21" s="32" t="str" cm="1">
        <f t="array" ref="C21">_FV(A21,"Description")</f>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c>
      <c r="D21" s="31" cm="1">
        <f t="array" ref="D21">_FV(A21,"Employees")</f>
        <v>13300</v>
      </c>
    </row>
    <row r="22" spans="1:4" ht="194.25" customHeight="1">
      <c r="A22" s="30" t="e" vm="38">
        <v>#VALUE!</v>
      </c>
      <c r="B22" s="30" t="str" cm="1">
        <f t="array" ref="B22">_FV(A22,"Ticker symbol",TRUE)</f>
        <v>ECL</v>
      </c>
      <c r="C22" s="32"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31" cm="1">
        <f t="array" ref="D22">_FV(A22,"Employees")</f>
        <v>50200</v>
      </c>
    </row>
    <row r="23" spans="1:4" ht="194.25" customHeight="1">
      <c r="A23" s="30" t="e" vm="81">
        <v>#VALUE!</v>
      </c>
      <c r="B23" s="30" t="str" cm="1">
        <f t="array" ref="B23">_FV(A23,"Ticker symbol",TRUE)</f>
        <v>FB</v>
      </c>
      <c r="C23" s="32"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31" cm="1">
        <f t="array" ref="D23">_FV(A23,"Employees")</f>
        <v>48268</v>
      </c>
    </row>
    <row r="24" spans="1:4" ht="194.25" customHeight="1">
      <c r="A24" s="30" t="e" vm="63">
        <v>#VALUE!</v>
      </c>
      <c r="B24" s="30" t="str" cm="1">
        <f t="array" ref="B24">_FV(A24,"Ticker symbol",TRUE)</f>
        <v>FIVN</v>
      </c>
      <c r="C24" s="32"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31" cm="1">
        <f t="array" ref="D24">_FV(A24,"Employees")</f>
        <v>1210</v>
      </c>
    </row>
    <row r="25" spans="1:4" ht="194.25" customHeight="1">
      <c r="A25" s="30" t="e" vm="24">
        <v>#VALUE!</v>
      </c>
      <c r="B25" s="30" t="str" cm="1">
        <f t="array" ref="B25">_FV(A25,"Ticker symbol",TRUE)</f>
        <v>GILD</v>
      </c>
      <c r="C25" s="32"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31" cm="1">
        <f t="array" ref="D25">_FV(A25,"Employees")</f>
        <v>11800</v>
      </c>
    </row>
    <row r="26" spans="1:4" ht="194.25" customHeight="1">
      <c r="A26" s="30" t="e" vm="12">
        <v>#VALUE!</v>
      </c>
      <c r="B26" s="30" t="str" cm="1">
        <f t="array" ref="B26">_FV(A26,"Ticker symbol",TRUE)</f>
        <v>HBI</v>
      </c>
      <c r="C26" s="32"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31" cm="1">
        <f t="array" ref="D26">_FV(A26,"Employees")</f>
        <v>63000</v>
      </c>
    </row>
    <row r="27" spans="1:4" ht="194.25" customHeight="1">
      <c r="A27" s="30" t="e" vm="22">
        <v>#VALUE!</v>
      </c>
      <c r="B27" s="30" t="str" cm="1">
        <f t="array" ref="B27">_FV(A27,"Ticker symbol",TRUE)</f>
        <v>HDB</v>
      </c>
      <c r="C27" s="32"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31" cm="1">
        <f t="array" ref="D27">_FV(A27,"Employees")</f>
        <v>116971</v>
      </c>
    </row>
    <row r="28" spans="1:4" ht="194.25" customHeight="1">
      <c r="A28" s="30" t="e" vm="82">
        <v>#VALUE!</v>
      </c>
      <c r="B28" s="30" t="str" cm="1">
        <f t="array" ref="B28">_FV(A28,"Ticker symbol",TRUE)</f>
        <v>HD</v>
      </c>
      <c r="C28" s="32"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31" cm="1">
        <f t="array" ref="D28">_FV(A28,"Employees")</f>
        <v>415700</v>
      </c>
    </row>
    <row r="29" spans="1:4" ht="194.25" customHeight="1">
      <c r="A29" s="30" t="e" vm="23">
        <v>#VALUE!</v>
      </c>
      <c r="B29" s="30" t="str" cm="1">
        <f t="array" ref="B29">_FV(A29,"Ticker symbol",TRUE)</f>
        <v>HON</v>
      </c>
      <c r="C29" s="32"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31" cm="1">
        <f t="array" ref="D29">_FV(A29,"Employees")</f>
        <v>113000</v>
      </c>
    </row>
    <row r="30" spans="1:4" ht="194.25" customHeight="1">
      <c r="A30" s="30" t="e" vm="9">
        <v>#VALUE!</v>
      </c>
      <c r="B30" s="30" t="str" cm="1">
        <f t="array" ref="B30">_FV(A30,"Ticker symbol",TRUE)</f>
        <v>JPM</v>
      </c>
      <c r="C30" s="32"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31" cm="1">
        <f t="array" ref="D30">_FV(A30,"Employees")</f>
        <v>256720</v>
      </c>
    </row>
    <row r="31" spans="1:4" ht="194.25" customHeight="1">
      <c r="A31" s="30" t="e" vm="30">
        <v>#VALUE!</v>
      </c>
      <c r="B31" s="30" t="str" cm="1">
        <f t="array" ref="B31">_FV(A31,"Ticker symbol",TRUE)</f>
        <v>MA</v>
      </c>
      <c r="C31" s="32" t="str" cm="1">
        <f t="array" ref="C31">_FV(A31,"Description")</f>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c>
      <c r="D31" s="31" cm="1">
        <f t="array" ref="D31">_FV(A31,"Employees")</f>
        <v>18600</v>
      </c>
    </row>
    <row r="32" spans="1:4" ht="194.25" customHeight="1">
      <c r="A32" s="30" t="e" vm="83">
        <v>#VALUE!</v>
      </c>
      <c r="B32" s="30" t="str" cm="1">
        <f t="array" ref="B32">_FV(A32,"Ticker symbol",TRUE)</f>
        <v>MRK</v>
      </c>
      <c r="C32" s="32"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31" cm="1">
        <f t="array" ref="D32">_FV(A32,"Employees")</f>
        <v>71000</v>
      </c>
    </row>
    <row r="33" spans="1:4" ht="194.25" customHeight="1">
      <c r="A33" s="30" t="e" vm="47">
        <v>#VALUE!</v>
      </c>
      <c r="B33" s="30" t="str" cm="1">
        <f t="array" ref="B33">_FV(A33,"Ticker symbol",TRUE)</f>
        <v>MSFT</v>
      </c>
      <c r="C33" s="32"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31" cm="1">
        <f t="array" ref="D33">_FV(A33,"Employees")</f>
        <v>144000</v>
      </c>
    </row>
    <row r="34" spans="1:4" ht="194.25" customHeight="1">
      <c r="A34" s="30" t="e" vm="28">
        <v>#VALUE!</v>
      </c>
      <c r="B34" s="30" t="str" cm="1">
        <f t="array" ref="B34">_FV(A34,"Ticker symbol",TRUE)</f>
        <v>NEE</v>
      </c>
      <c r="C34" s="32"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31" cm="1">
        <f t="array" ref="D34">_FV(A34,"Employees")</f>
        <v>8900</v>
      </c>
    </row>
    <row r="35" spans="1:4" ht="194.25" customHeight="1">
      <c r="A35" s="30" t="e" vm="66">
        <v>#VALUE!</v>
      </c>
      <c r="B35" s="30" t="str" cm="1">
        <f t="array" ref="B35">_FV(A35,"Ticker symbol",TRUE)</f>
        <v>NVDA</v>
      </c>
      <c r="C35" s="32"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31" cm="1">
        <f t="array" ref="D35">_FV(A35,"Employees")</f>
        <v>13775</v>
      </c>
    </row>
    <row r="36" spans="1:4" ht="194.25" customHeight="1">
      <c r="A36" s="30" t="e" vm="6">
        <v>#VALUE!</v>
      </c>
      <c r="B36" s="30" t="str" cm="1">
        <f t="array" ref="B36">_FV(A36,"Ticker symbol",TRUE)</f>
        <v>PSX</v>
      </c>
      <c r="C36" s="32"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31" cm="1">
        <f t="array" ref="D36">_FV(A36,"Employees")</f>
        <v>14500</v>
      </c>
    </row>
    <row r="37" spans="1:4" ht="194.25" customHeight="1">
      <c r="A37" s="30" t="e" vm="31">
        <v>#VALUE!</v>
      </c>
      <c r="B37" s="30" t="str" cm="1">
        <f t="array" ref="B37">_FV(A37,"Ticker symbol",TRUE)</f>
        <v>PINS</v>
      </c>
      <c r="C37" s="32" t="str" cm="1">
        <f t="array" ref="C37">_FV(A37,"Description")</f>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c>
      <c r="D37" s="31" cm="1">
        <f t="array" ref="D37">_FV(A37,"Employees")</f>
        <v>2217</v>
      </c>
    </row>
    <row r="38" spans="1:4" ht="194.25" customHeight="1">
      <c r="A38" s="30" t="e" vm="43">
        <v>#VALUE!</v>
      </c>
      <c r="B38" s="30" t="str" cm="1">
        <f t="array" ref="B38">_FV(A38,"Ticker symbol",TRUE)</f>
        <v>DGX</v>
      </c>
      <c r="C38" s="32"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31" cm="1">
        <f t="array" ref="D38">_FV(A38,"Employees")</f>
        <v>47000</v>
      </c>
    </row>
    <row r="39" spans="1:4" ht="194.25" customHeight="1">
      <c r="A39" s="30" t="e" vm="11">
        <v>#VALUE!</v>
      </c>
      <c r="B39" s="30" t="str" cm="1">
        <f t="array" ref="B39">_FV(A39,"Ticker symbol",TRUE)</f>
        <v>RTX</v>
      </c>
      <c r="C39" s="32"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31" cm="1">
        <f t="array" ref="D39">_FV(A39,"Employees")</f>
        <v>243200</v>
      </c>
    </row>
    <row r="40" spans="1:4" ht="194.25" customHeight="1">
      <c r="A40" s="30" t="e" vm="17">
        <v>#VALUE!</v>
      </c>
      <c r="B40" s="30" t="str" cm="1">
        <f t="array" ref="B40">_FV(A40,"Ticker symbol",TRUE)</f>
        <v>ROST</v>
      </c>
      <c r="C40" s="32"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31" cm="1">
        <f t="array" ref="D40">_FV(A40,"Employees")</f>
        <v>92500</v>
      </c>
    </row>
    <row r="41" spans="1:4" ht="194.25" customHeight="1">
      <c r="A41" s="30" t="e" vm="49">
        <v>#VALUE!</v>
      </c>
      <c r="B41" s="30" t="str" cm="1">
        <f t="array" ref="B41">_FV(A41,"Ticker symbol",TRUE)</f>
        <v>CRM</v>
      </c>
      <c r="C41" s="32"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31" cm="1">
        <f t="array" ref="D41">_FV(A41,"Employees")</f>
        <v>49000</v>
      </c>
    </row>
    <row r="42" spans="1:4" ht="194.25" customHeight="1">
      <c r="A42" s="30" t="e" vm="75">
        <v>#VALUE!</v>
      </c>
      <c r="B42" s="30" t="str" cm="1">
        <f t="array" ref="B42">_FV(A42,"Ticker symbol",TRUE)</f>
        <v>TDOC</v>
      </c>
      <c r="C42" s="32"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31" cm="1">
        <f t="array" ref="D42">_FV(A42,"Employees")</f>
        <v>2588</v>
      </c>
    </row>
    <row r="43" spans="1:4" ht="194.25" customHeight="1">
      <c r="A43" s="30" t="e" vm="26">
        <v>#VALUE!</v>
      </c>
      <c r="B43" s="30" t="str" cm="1">
        <f t="array" ref="B43">_FV(A43,"Ticker symbol",TRUE)</f>
        <v>SHLL</v>
      </c>
      <c r="C43" s="32" t="str" cm="1">
        <f t="array" ref="C43">_FV(A43,"Description")</f>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c>
      <c r="D43" s="31" cm="1">
        <f t="array" ref="D43">_FV(A43,"Employees")</f>
        <v>4</v>
      </c>
    </row>
    <row r="44" spans="1:4" ht="194.25" customHeight="1">
      <c r="A44" s="30" t="e" vm="5">
        <v>#VALUE!</v>
      </c>
      <c r="B44" s="30" t="str" cm="1">
        <f t="array" ref="B44">_FV(A44,"Ticker symbol",TRUE)</f>
        <v>USB</v>
      </c>
      <c r="C44" s="32"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31" cm="1">
        <f t="array" ref="D44">_FV(A44,"Employees")</f>
        <v>69651</v>
      </c>
    </row>
    <row r="45" spans="1:4" ht="194.25" customHeight="1">
      <c r="A45" s="30" t="e" vm="41">
        <v>#VALUE!</v>
      </c>
      <c r="B45" s="30" t="str" cm="1">
        <f t="array" ref="B45">_FV(A45,"Ticker symbol",TRUE)</f>
        <v>UNH</v>
      </c>
      <c r="C45" s="32"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31" cm="1">
        <f t="array" ref="D45">_FV(A45,"Employees")</f>
        <v>325000</v>
      </c>
    </row>
    <row r="46" spans="1:4" ht="194.25" customHeight="1">
      <c r="A46" s="30" t="e" vm="34">
        <v>#VALUE!</v>
      </c>
      <c r="B46" s="30" t="str" cm="1">
        <f t="array" ref="B46">_FV(A46,"Ticker symbol",TRUE)</f>
        <v>V</v>
      </c>
      <c r="C46" s="32"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31" cm="1">
        <f t="array" ref="D46">_FV(A46,"Employees")</f>
        <v>19500</v>
      </c>
    </row>
    <row r="47" spans="1:4" ht="194.25" customHeight="1">
      <c r="A47" s="30" t="e" vm="29">
        <v>#VALUE!</v>
      </c>
      <c r="B47" s="30" t="str" cm="1">
        <f t="array" ref="B47">_FV(A47,"Ticker symbol",TRUE)</f>
        <v>WMT</v>
      </c>
      <c r="C47" s="32"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31" cm="1">
        <f t="array" ref="D47">_FV(A47,"Employees")</f>
        <v>2200000</v>
      </c>
    </row>
    <row r="48" spans="1:4" ht="194.25" customHeight="1">
      <c r="A48" s="30" t="e" vm="19">
        <v>#VALUE!</v>
      </c>
      <c r="B48" s="30" t="str" cm="1">
        <f t="array" ref="B48">_FV(A48,"Ticker symbol",TRUE)</f>
        <v>WM</v>
      </c>
      <c r="C48" s="32"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31" cm="1">
        <f t="array" ref="D48">_FV(A48,"Employees")</f>
        <v>44900</v>
      </c>
    </row>
    <row r="49" spans="1:4" ht="194.25" customHeight="1">
      <c r="A49" s="30" t="e" vm="1">
        <v>#VALUE!</v>
      </c>
      <c r="B49" s="30" t="str" cm="1">
        <f t="array" ref="B49">_FV(A49,"Ticker symbol",TRUE)</f>
        <v>WFC</v>
      </c>
      <c r="C49" s="32"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31" cm="1">
        <f t="array" ref="D49">_FV(A49,"Employees")</f>
        <v>262800</v>
      </c>
    </row>
    <row r="50" spans="1:4" ht="194.25" customHeight="1">
      <c r="A50" s="30" t="e" vm="54">
        <v>#VALUE!</v>
      </c>
      <c r="B50" s="30" t="str" cm="1">
        <f t="array" ref="B50">_FV(A50,"Ticker symbol",TRUE)</f>
        <v>WST</v>
      </c>
      <c r="C50" s="32"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31" cm="1">
        <f t="array" ref="D50">_FV(A50,"Employees")</f>
        <v>8200</v>
      </c>
    </row>
    <row r="51" spans="1:4" ht="194.25" customHeight="1">
      <c r="A51" s="30" t="e" vm="69">
        <v>#VALUE!</v>
      </c>
      <c r="B51" s="30" t="str" cm="1">
        <f t="array" ref="B51">_FV(A51,"Ticker symbol",TRUE)</f>
        <v>WING</v>
      </c>
      <c r="C51" s="32"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31" cm="1">
        <f t="array" ref="D51">_FV(A51,"Employees")</f>
        <v>784</v>
      </c>
    </row>
    <row r="52" spans="1:4">
      <c r="A52"/>
    </row>
    <row r="53" spans="1:4">
      <c r="A53"/>
    </row>
    <row r="54" spans="1:4">
      <c r="A54"/>
    </row>
    <row r="55" spans="1:4">
      <c r="A55"/>
    </row>
    <row r="56" spans="1:4">
      <c r="A56"/>
    </row>
    <row r="57" spans="1:4">
      <c r="A57"/>
    </row>
    <row r="58" spans="1:4">
      <c r="A58"/>
    </row>
    <row r="59" spans="1:4">
      <c r="A59"/>
    </row>
    <row r="60" spans="1:4">
      <c r="A60"/>
    </row>
    <row r="61" spans="1:4">
      <c r="A61"/>
    </row>
    <row r="62" spans="1:4">
      <c r="A62"/>
    </row>
    <row r="63" spans="1:4">
      <c r="A63"/>
    </row>
    <row r="64" spans="1:4">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 activePane="bottomLeft" state="frozen"/>
      <selection pane="bottomLeft" activeCell="B28" sqref="B28"/>
    </sheetView>
  </sheetViews>
  <sheetFormatPr defaultRowHeight="13.5" outlineLevelCol="1"/>
  <cols>
    <col min="1" max="1" width="16.5703125" style="3" customWidth="1"/>
    <col min="2" max="2" width="15.42578125" style="3" customWidth="1"/>
    <col min="3" max="3" width="50" style="3" bestFit="1" customWidth="1"/>
    <col min="4" max="4" width="14.85546875" style="3" customWidth="1" outlineLevel="1"/>
    <col min="5" max="5" width="17.28515625" style="3" customWidth="1" outlineLevel="1"/>
    <col min="6" max="6" width="42.140625" style="3" customWidth="1" outlineLevel="1"/>
    <col min="7" max="7" width="49.140625" style="3" customWidth="1" outlineLevel="1"/>
    <col min="8" max="8" width="14.42578125" style="13" customWidth="1" outlineLevel="1"/>
    <col min="9" max="9" width="11.42578125" style="13" customWidth="1" outlineLevel="1"/>
    <col min="10" max="12" width="10.42578125" style="13" customWidth="1" outlineLevel="1"/>
    <col min="13" max="13" width="8.7109375" style="13" customWidth="1" outlineLevel="1"/>
    <col min="14" max="14" width="12.28515625" style="14" customWidth="1" outlineLevel="1"/>
    <col min="15" max="15" width="13.28515625" style="13" customWidth="1" outlineLevel="1"/>
    <col min="16" max="16" width="12.5703125" style="13" customWidth="1" outlineLevel="1"/>
    <col min="17" max="17" width="11" style="13" customWidth="1" outlineLevel="1"/>
    <col min="18" max="18" width="12.42578125" style="13" customWidth="1" outlineLevel="1"/>
    <col min="19" max="19" width="13.7109375" style="7" bestFit="1" customWidth="1"/>
    <col min="20" max="20" width="11.7109375" style="3" customWidth="1"/>
    <col min="21" max="21" width="11.42578125" style="3" customWidth="1"/>
    <col min="22" max="27" width="9.140625" style="3"/>
    <col min="28" max="28" width="9.140625" style="16"/>
    <col min="29" max="29" width="16.42578125" style="16" customWidth="1"/>
    <col min="30" max="16384" width="9.140625" style="3"/>
  </cols>
  <sheetData>
    <row r="1" spans="1:30" s="8" customFormat="1" ht="47.25">
      <c r="A1" s="22" t="s">
        <v>47</v>
      </c>
      <c r="B1" s="22" t="s">
        <v>48</v>
      </c>
      <c r="C1" s="22" t="s">
        <v>49</v>
      </c>
      <c r="D1" s="22" t="s">
        <v>50</v>
      </c>
      <c r="E1" s="22" t="s">
        <v>51</v>
      </c>
      <c r="F1" s="22" t="s">
        <v>0</v>
      </c>
      <c r="G1" s="22" t="s">
        <v>4</v>
      </c>
      <c r="H1" s="23" t="s">
        <v>5</v>
      </c>
      <c r="I1" s="23" t="s">
        <v>6</v>
      </c>
      <c r="J1" s="23" t="s">
        <v>7</v>
      </c>
      <c r="K1" s="23" t="s">
        <v>8</v>
      </c>
      <c r="L1" s="23" t="s">
        <v>9</v>
      </c>
      <c r="M1" s="23" t="s">
        <v>10</v>
      </c>
      <c r="N1" s="24" t="s">
        <v>11</v>
      </c>
      <c r="O1" s="25" t="s">
        <v>12</v>
      </c>
      <c r="P1" s="25" t="s">
        <v>13</v>
      </c>
      <c r="Q1" s="25" t="s">
        <v>14</v>
      </c>
      <c r="R1" s="25" t="s">
        <v>17</v>
      </c>
      <c r="S1" s="26" t="s">
        <v>52</v>
      </c>
      <c r="T1" s="27" t="s">
        <v>53</v>
      </c>
      <c r="U1" s="27" t="s">
        <v>54</v>
      </c>
      <c r="V1" s="27" t="s">
        <v>55</v>
      </c>
      <c r="W1" s="27" t="s">
        <v>56</v>
      </c>
      <c r="X1" s="27" t="s">
        <v>57</v>
      </c>
      <c r="Y1" s="27" t="s">
        <v>58</v>
      </c>
      <c r="Z1" s="27" t="s">
        <v>59</v>
      </c>
      <c r="AA1" s="27" t="s">
        <v>60</v>
      </c>
      <c r="AB1" s="27" t="s">
        <v>61</v>
      </c>
      <c r="AC1" s="27" t="s">
        <v>62</v>
      </c>
    </row>
    <row r="2" spans="1:30" hidden="1">
      <c r="A2" s="4" t="s">
        <v>63</v>
      </c>
      <c r="B2" s="4" t="s">
        <v>64</v>
      </c>
      <c r="C2" s="4" t="e" vm="84">
        <v>#VALUE!</v>
      </c>
      <c r="D2" s="9">
        <v>1</v>
      </c>
      <c r="E2" s="4" t="s">
        <v>65</v>
      </c>
      <c r="F2" s="4" t="e" vm="85">
        <v>#VALUE!</v>
      </c>
      <c r="G2" s="4" t="str" cm="1">
        <f t="array" ref="G2">IFERROR(_FV(F2,"Industry"),"Not Applicable")</f>
        <v>Healthcare Equipment &amp; Supplies</v>
      </c>
      <c r="H2" s="11" cm="1">
        <f t="array" ref="H2">_FV(F2,"Previous close",TRUE)</f>
        <v>204.67500000000001</v>
      </c>
      <c r="I2" s="11" cm="1">
        <f t="array" ref="I2">_FV(F2,"Open")</f>
        <v>205.61</v>
      </c>
      <c r="J2" s="11" cm="1">
        <f t="array" ref="J2">_FV(F2,"High")</f>
        <v>212.65</v>
      </c>
      <c r="K2" s="11" cm="1">
        <f t="array" ref="K2">_FV(F2,"Low")</f>
        <v>203.5</v>
      </c>
      <c r="L2" s="11" cm="1">
        <f t="array" ref="L2">_FV(F2,"Price")</f>
        <v>206.13</v>
      </c>
      <c r="M2" s="10" cm="1">
        <f t="array" ref="M2">_FV(F2,"Change")</f>
        <v>1.4550000000000001</v>
      </c>
      <c r="N2" s="5" cm="1">
        <f t="array" ref="N2">_FV(F2,"Change (%)",TRUE)</f>
        <v>7.1089999999999999E-3</v>
      </c>
      <c r="O2" s="12" cm="1">
        <f t="array" ref="O2">_FV(F2,"52 week high",TRUE)</f>
        <v>228.79</v>
      </c>
      <c r="P2" s="12" cm="1">
        <f t="array" ref="P2">_FV(F2,"52 week low",TRUE)</f>
        <v>115.56</v>
      </c>
      <c r="Q2" s="12">
        <f>IFERROR(_FV(F2,"P/E",TRUE),"")</f>
        <v>2537.5030000000002</v>
      </c>
      <c r="R2" s="6" cm="1">
        <f t="array" ref="R2">IFERROR(_FV(F2,"Beta"),"")</f>
        <v>0.8972</v>
      </c>
      <c r="S2" s="17" cm="1">
        <f t="array" ref="S2">_FV(C2,"Previous close",TRUE)</f>
        <v>27.15</v>
      </c>
      <c r="T2" s="18" cm="1">
        <f t="array" ref="T2">_FV(C2,"Price")</f>
        <v>27.33</v>
      </c>
      <c r="U2" s="18" cm="1">
        <f t="array" ref="U2">_FV(C2,"Change")</f>
        <v>0.18</v>
      </c>
      <c r="V2" s="19" cm="1">
        <f t="array" ref="V2">_FV(C2,"Change (%)",TRUE)</f>
        <v>6.6300000000000005E-3</v>
      </c>
      <c r="W2" s="19" cm="1">
        <f t="array" ref="W2">_FV(C2,"Expense ratio",TRUE)</f>
        <v>1.0800000000000001E-2</v>
      </c>
      <c r="X2" s="19" cm="1">
        <f t="array" ref="X2">_FV(C2,"Return (YTD)",TRUE)</f>
        <v>-7.6749999999999995E-3</v>
      </c>
      <c r="Y2" s="19" cm="1">
        <f t="array" ref="Y2">_FV(C2,"Return (1y)",TRUE)</f>
        <v>5.2599E-2</v>
      </c>
      <c r="Z2" s="19" cm="1">
        <f t="array" ref="Z2">_FV(C2,"Return (3y)",TRUE)</f>
        <v>0.138904</v>
      </c>
      <c r="AA2" s="19" cm="1">
        <f t="array" ref="AA2">_FV(C2,"Return (5y)",TRUE)</f>
        <v>0.116603</v>
      </c>
      <c r="AB2" s="20" cm="1">
        <f t="array" ref="AB2">_FV(C2,"Rating")</f>
        <v>4.7693000000000003</v>
      </c>
      <c r="AC2" s="21"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5"/>
    </row>
    <row r="3" spans="1:30" hidden="1">
      <c r="A3" s="4" t="s">
        <v>63</v>
      </c>
      <c r="B3" s="4" t="s">
        <v>64</v>
      </c>
      <c r="C3" s="4" t="e" vm="84">
        <v>#VALUE!</v>
      </c>
      <c r="D3" s="9">
        <v>2</v>
      </c>
      <c r="E3" s="4" t="s">
        <v>66</v>
      </c>
      <c r="F3" s="4" t="e" vm="86">
        <v>#VALUE!</v>
      </c>
      <c r="G3" s="4" t="str" cm="1">
        <f t="array" ref="G3">IFERROR(_FV(F3,"Industry"),"Not Applicable")</f>
        <v>Machinery, Equipment &amp; Components</v>
      </c>
      <c r="H3" s="11" cm="1">
        <f t="array" ref="H3">_FV(F3,"Previous close",TRUE)</f>
        <v>124.89</v>
      </c>
      <c r="I3" s="11" cm="1">
        <f t="array" ref="I3">_FV(F3,"Open")</f>
        <v>124.09</v>
      </c>
      <c r="J3" s="11" cm="1">
        <f t="array" ref="J3">_FV(F3,"High")</f>
        <v>126.9</v>
      </c>
      <c r="K3" s="11" cm="1">
        <f t="array" ref="K3">_FV(F3,"Low")</f>
        <v>123.45</v>
      </c>
      <c r="L3" s="11" cm="1">
        <f t="array" ref="L3">_FV(F3,"Price")</f>
        <v>124.53</v>
      </c>
      <c r="M3" s="10" cm="1">
        <f t="array" ref="M3">_FV(F3,"Change")</f>
        <v>-0.36</v>
      </c>
      <c r="N3" s="5" cm="1">
        <f t="array" ref="N3">_FV(F3,"Change (%)",TRUE)</f>
        <v>-2.8830000000000001E-3</v>
      </c>
      <c r="O3" s="12" cm="1">
        <f t="array" ref="O3">_FV(F3,"52 week high",TRUE)</f>
        <v>132.09</v>
      </c>
      <c r="P3" s="12" cm="1">
        <f t="array" ref="P3">_FV(F3,"52 week low",TRUE)</f>
        <v>68.23</v>
      </c>
      <c r="Q3" s="12" cm="1">
        <f t="array" ref="Q3">IFERROR(_FV(F3,"P/E",TRUE),"")</f>
        <v>31.311</v>
      </c>
      <c r="R3" s="6" cm="1">
        <f t="array" ref="R3">IFERROR(_FV(F3,"Beta"),"")</f>
        <v>0.92830000000000001</v>
      </c>
      <c r="S3" s="17" cm="1">
        <f t="array" ref="S3">_FV(C3,"Previous close",TRUE)</f>
        <v>27.15</v>
      </c>
      <c r="T3" s="18" cm="1">
        <f t="array" ref="T3">_FV(C3,"Price")</f>
        <v>27.33</v>
      </c>
      <c r="U3" s="18" cm="1">
        <f t="array" ref="U3">_FV(C3,"Change")</f>
        <v>0.18</v>
      </c>
      <c r="V3" s="19" cm="1">
        <f t="array" ref="V3">_FV(C3,"Change (%)",TRUE)</f>
        <v>6.6300000000000005E-3</v>
      </c>
      <c r="W3" s="19" cm="1">
        <f t="array" ref="W3">_FV(C3,"Expense ratio",TRUE)</f>
        <v>1.0800000000000001E-2</v>
      </c>
      <c r="X3" s="19" cm="1">
        <f t="array" ref="X3">_FV(C3,"Return (YTD)",TRUE)</f>
        <v>-7.6749999999999995E-3</v>
      </c>
      <c r="Y3" s="19" cm="1">
        <f t="array" ref="Y3">_FV(C3,"Return (1y)",TRUE)</f>
        <v>5.2599E-2</v>
      </c>
      <c r="Z3" s="19" cm="1">
        <f t="array" ref="Z3">_FV(C3,"Return (3y)",TRUE)</f>
        <v>0.138904</v>
      </c>
      <c r="AA3" s="19" cm="1">
        <f t="array" ref="AA3">_FV(C3,"Return (5y)",TRUE)</f>
        <v>0.116603</v>
      </c>
      <c r="AB3" s="20" cm="1">
        <f t="array" ref="AB3">_FV(C3,"Rating")</f>
        <v>4.7693000000000003</v>
      </c>
      <c r="AC3" s="21"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c r="A4" s="4" t="s">
        <v>63</v>
      </c>
      <c r="B4" s="4" t="s">
        <v>64</v>
      </c>
      <c r="C4" s="4" t="e" vm="84">
        <v>#VALUE!</v>
      </c>
      <c r="D4" s="9">
        <v>3</v>
      </c>
      <c r="E4" s="4" t="s">
        <v>67</v>
      </c>
      <c r="F4" s="4" t="e" vm="87">
        <v>#VALUE!</v>
      </c>
      <c r="G4" s="4" t="str" cm="1">
        <f t="array" ref="G4">IFERROR(_FV(F4,"Industry"),"Not Applicable")</f>
        <v>Professional &amp; Commercial Services</v>
      </c>
      <c r="H4" s="11" cm="1">
        <f t="array" ref="H4">_FV(F4,"Previous close",TRUE)</f>
        <v>115.11</v>
      </c>
      <c r="I4" s="11" cm="1">
        <f t="array" ref="I4">_FV(F4,"Open")</f>
        <v>114.53</v>
      </c>
      <c r="J4" s="11" cm="1">
        <f t="array" ref="J4">_FV(F4,"High")</f>
        <v>115.47</v>
      </c>
      <c r="K4" s="11" cm="1">
        <f t="array" ref="K4">_FV(F4,"Low")</f>
        <v>111.88</v>
      </c>
      <c r="L4" s="11" cm="1">
        <f t="array" ref="L4">_FV(F4,"Price")</f>
        <v>112.02</v>
      </c>
      <c r="M4" s="10" cm="1">
        <f t="array" ref="M4">_FV(F4,"Change")</f>
        <v>-3.09</v>
      </c>
      <c r="N4" s="5" cm="1">
        <f t="array" ref="N4">_FV(F4,"Change (%)",TRUE)</f>
        <v>-2.6844E-2</v>
      </c>
      <c r="O4" s="12" cm="1">
        <f t="array" ref="O4">_FV(F4,"52 week high",TRUE)</f>
        <v>144.1</v>
      </c>
      <c r="P4" s="12" cm="1">
        <f t="array" ref="P4">_FV(F4,"52 week low",TRUE)</f>
        <v>84.6</v>
      </c>
      <c r="Q4" s="12" cm="1">
        <f t="array" ref="Q4">IFERROR(_FV(F4,"P/E",TRUE),"")</f>
        <v>20.895399999999999</v>
      </c>
      <c r="R4" s="6" cm="1">
        <f t="array" ref="R4">IFERROR(_FV(F4,"Beta"),"")</f>
        <v>0.23710000000000001</v>
      </c>
      <c r="S4" s="17" cm="1">
        <f t="array" ref="S4">_FV(C4,"Previous close",TRUE)</f>
        <v>27.15</v>
      </c>
      <c r="T4" s="18" cm="1">
        <f t="array" ref="T4">_FV(C4,"Price")</f>
        <v>27.33</v>
      </c>
      <c r="U4" s="18" cm="1">
        <f t="array" ref="U4">_FV(C4,"Change")</f>
        <v>0.18</v>
      </c>
      <c r="V4" s="19" cm="1">
        <f t="array" ref="V4">_FV(C4,"Change (%)",TRUE)</f>
        <v>6.6300000000000005E-3</v>
      </c>
      <c r="W4" s="19" cm="1">
        <f t="array" ref="W4">_FV(C4,"Expense ratio",TRUE)</f>
        <v>1.0800000000000001E-2</v>
      </c>
      <c r="X4" s="19" cm="1">
        <f t="array" ref="X4">_FV(C4,"Return (YTD)",TRUE)</f>
        <v>-7.6749999999999995E-3</v>
      </c>
      <c r="Y4" s="19" cm="1">
        <f t="array" ref="Y4">_FV(C4,"Return (1y)",TRUE)</f>
        <v>5.2599E-2</v>
      </c>
      <c r="Z4" s="19" cm="1">
        <f t="array" ref="Z4">_FV(C4,"Return (3y)",TRUE)</f>
        <v>0.138904</v>
      </c>
      <c r="AA4" s="19" cm="1">
        <f t="array" ref="AA4">_FV(C4,"Return (5y)",TRUE)</f>
        <v>0.116603</v>
      </c>
      <c r="AB4" s="20" cm="1">
        <f t="array" ref="AB4">_FV(C4,"Rating")</f>
        <v>4.7693000000000003</v>
      </c>
      <c r="AC4" s="21"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c r="A5" s="4" t="s">
        <v>63</v>
      </c>
      <c r="B5" s="4" t="s">
        <v>64</v>
      </c>
      <c r="C5" s="4" t="e" vm="84">
        <v>#VALUE!</v>
      </c>
      <c r="D5" s="9">
        <v>4</v>
      </c>
      <c r="E5" s="4" t="s">
        <v>68</v>
      </c>
      <c r="F5" s="4" t="e" vm="88">
        <v>#VALUE!</v>
      </c>
      <c r="G5" s="4" t="str" cm="1">
        <f t="array" ref="G5">IFERROR(_FV(F5,"Industry"),"Not Applicable")</f>
        <v>Not Applicable</v>
      </c>
      <c r="H5" s="11" cm="1">
        <f t="array" ref="H5">_FV(F5,"Previous close",TRUE)</f>
        <v>208.96</v>
      </c>
      <c r="I5" s="11" cm="1">
        <f t="array" ref="I5">_FV(F5,"Open")</f>
        <v>207.52</v>
      </c>
      <c r="J5" s="11" cm="1">
        <f t="array" ref="J5">_FV(F5,"High")</f>
        <v>210.63499999999999</v>
      </c>
      <c r="K5" s="11" cm="1">
        <f t="array" ref="K5">_FV(F5,"Low")</f>
        <v>206.41</v>
      </c>
      <c r="L5" s="11" cm="1">
        <f t="array" ref="L5">_FV(F5,"Price")</f>
        <v>206.83</v>
      </c>
      <c r="M5" s="10" cm="1">
        <f t="array" ref="M5">_FV(F5,"Change")</f>
        <v>-2.13</v>
      </c>
      <c r="N5" s="5" cm="1">
        <f t="array" ref="N5">_FV(F5,"Change (%)",TRUE)</f>
        <v>-1.0193000000000001E-2</v>
      </c>
      <c r="O5" s="12" cm="1">
        <f t="array" ref="O5">_FV(F5,"52 week high",TRUE)</f>
        <v>226.22550000000001</v>
      </c>
      <c r="P5" s="12" cm="1">
        <f t="array" ref="P5">_FV(F5,"52 week low",TRUE)</f>
        <v>129.54</v>
      </c>
      <c r="Q5" s="12" t="str" cm="1">
        <f t="array" ref="Q5">IFERROR(_FV(F5,"P/E",TRUE),"")</f>
        <v/>
      </c>
      <c r="R5" s="6" cm="1">
        <f t="array" ref="R5">IFERROR(_FV(F5,"Beta"),"")</f>
        <v>1.0006999999999999</v>
      </c>
      <c r="S5" s="17" cm="1">
        <f t="array" ref="S5">_FV(C5,"Previous close",TRUE)</f>
        <v>27.15</v>
      </c>
      <c r="T5" s="18" cm="1">
        <f t="array" ref="T5">_FV(C5,"Price")</f>
        <v>27.33</v>
      </c>
      <c r="U5" s="18" cm="1">
        <f t="array" ref="U5">_FV(C5,"Change")</f>
        <v>0.18</v>
      </c>
      <c r="V5" s="19" cm="1">
        <f t="array" ref="V5">_FV(C5,"Change (%)",TRUE)</f>
        <v>6.6300000000000005E-3</v>
      </c>
      <c r="W5" s="19" cm="1">
        <f t="array" ref="W5">_FV(C5,"Expense ratio",TRUE)</f>
        <v>1.0800000000000001E-2</v>
      </c>
      <c r="X5" s="19" cm="1">
        <f t="array" ref="X5">_FV(C5,"Return (YTD)",TRUE)</f>
        <v>-7.6749999999999995E-3</v>
      </c>
      <c r="Y5" s="19" cm="1">
        <f t="array" ref="Y5">_FV(C5,"Return (1y)",TRUE)</f>
        <v>5.2599E-2</v>
      </c>
      <c r="Z5" s="19" cm="1">
        <f t="array" ref="Z5">_FV(C5,"Return (3y)",TRUE)</f>
        <v>0.138904</v>
      </c>
      <c r="AA5" s="19" cm="1">
        <f t="array" ref="AA5">_FV(C5,"Return (5y)",TRUE)</f>
        <v>0.116603</v>
      </c>
      <c r="AB5" s="20" cm="1">
        <f t="array" ref="AB5">_FV(C5,"Rating")</f>
        <v>4.7693000000000003</v>
      </c>
      <c r="AC5" s="21"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c r="A6" s="4" t="s">
        <v>63</v>
      </c>
      <c r="B6" s="4" t="s">
        <v>64</v>
      </c>
      <c r="C6" s="4" t="e" vm="84">
        <v>#VALUE!</v>
      </c>
      <c r="D6" s="9">
        <v>5</v>
      </c>
      <c r="E6" s="4" t="s">
        <v>69</v>
      </c>
      <c r="F6" s="4" t="e" vm="89">
        <v>#VALUE!</v>
      </c>
      <c r="G6" s="4" t="str" cm="1">
        <f t="array" ref="G6">IFERROR(_FV(F6,"Industry"),"Not Applicable")</f>
        <v>Healthcare Providers &amp; Services</v>
      </c>
      <c r="H6" s="11" cm="1">
        <f t="array" ref="H6">_FV(F6,"Previous close",TRUE)</f>
        <v>179.2</v>
      </c>
      <c r="I6" s="11" cm="1">
        <f t="array" ref="I6">_FV(F6,"Open")</f>
        <v>177.93</v>
      </c>
      <c r="J6" s="11" cm="1">
        <f t="array" ref="J6">_FV(F6,"High")</f>
        <v>180.92</v>
      </c>
      <c r="K6" s="11" cm="1">
        <f t="array" ref="K6">_FV(F6,"Low")</f>
        <v>176.28</v>
      </c>
      <c r="L6" s="11" cm="1">
        <f t="array" ref="L6">_FV(F6,"Price")</f>
        <v>177.78</v>
      </c>
      <c r="M6" s="10" cm="1">
        <f t="array" ref="M6">_FV(F6,"Change")</f>
        <v>-1.42</v>
      </c>
      <c r="N6" s="5" cm="1">
        <f t="array" ref="N6">_FV(F6,"Change (%)",TRUE)</f>
        <v>-7.9240000000000005E-3</v>
      </c>
      <c r="O6" s="12" cm="1">
        <f t="array" ref="O6">_FV(F6,"52 week high",TRUE)</f>
        <v>181.49</v>
      </c>
      <c r="P6" s="12" cm="1">
        <f t="array" ref="P6">_FV(F6,"52 week low",TRUE)</f>
        <v>100</v>
      </c>
      <c r="Q6" s="12" cm="1">
        <f t="array" ref="Q6">IFERROR(_FV(F6,"P/E",TRUE),"")</f>
        <v>56.615499999999997</v>
      </c>
      <c r="R6" s="6" cm="1">
        <f t="array" ref="R6">IFERROR(_FV(F6,"Beta"),"")</f>
        <v>0.48280000000000001</v>
      </c>
      <c r="S6" s="17" cm="1">
        <f t="array" ref="S6">_FV(C6,"Previous close",TRUE)</f>
        <v>27.15</v>
      </c>
      <c r="T6" s="18" cm="1">
        <f t="array" ref="T6">_FV(C6,"Price")</f>
        <v>27.33</v>
      </c>
      <c r="U6" s="18" cm="1">
        <f t="array" ref="U6">_FV(C6,"Change")</f>
        <v>0.18</v>
      </c>
      <c r="V6" s="19" cm="1">
        <f t="array" ref="V6">_FV(C6,"Change (%)",TRUE)</f>
        <v>6.6300000000000005E-3</v>
      </c>
      <c r="W6" s="19" cm="1">
        <f t="array" ref="W6">_FV(C6,"Expense ratio",TRUE)</f>
        <v>1.0800000000000001E-2</v>
      </c>
      <c r="X6" s="19" cm="1">
        <f t="array" ref="X6">_FV(C6,"Return (YTD)",TRUE)</f>
        <v>-7.6749999999999995E-3</v>
      </c>
      <c r="Y6" s="19" cm="1">
        <f t="array" ref="Y6">_FV(C6,"Return (1y)",TRUE)</f>
        <v>5.2599E-2</v>
      </c>
      <c r="Z6" s="19" cm="1">
        <f t="array" ref="Z6">_FV(C6,"Return (3y)",TRUE)</f>
        <v>0.138904</v>
      </c>
      <c r="AA6" s="19" cm="1">
        <f t="array" ref="AA6">_FV(C6,"Return (5y)",TRUE)</f>
        <v>0.116603</v>
      </c>
      <c r="AB6" s="20" cm="1">
        <f t="array" ref="AB6">_FV(C6,"Rating")</f>
        <v>4.7693000000000003</v>
      </c>
      <c r="AC6" s="21"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c r="A7" s="4" t="s">
        <v>63</v>
      </c>
      <c r="B7" s="4" t="s">
        <v>64</v>
      </c>
      <c r="C7" s="4" t="e" vm="84">
        <v>#VALUE!</v>
      </c>
      <c r="D7" s="9">
        <v>6</v>
      </c>
      <c r="E7" s="4" t="s">
        <v>70</v>
      </c>
      <c r="F7" s="4" t="e" vm="90">
        <v>#VALUE!</v>
      </c>
      <c r="G7" s="4" t="str" cm="1">
        <f t="array" ref="G7">IFERROR(_FV(F7,"Industry"),"Not Applicable")</f>
        <v>Software &amp; IT Services</v>
      </c>
      <c r="H7" s="11" cm="1">
        <f t="array" ref="H7">_FV(F7,"Previous close",TRUE)</f>
        <v>210.84</v>
      </c>
      <c r="I7" s="11" cm="1">
        <f t="array" ref="I7">_FV(F7,"Open")</f>
        <v>209.47</v>
      </c>
      <c r="J7" s="11" cm="1">
        <f t="array" ref="J7">_FV(F7,"High")</f>
        <v>210.44</v>
      </c>
      <c r="K7" s="11" cm="1">
        <f t="array" ref="K7">_FV(F7,"Low")</f>
        <v>204.57</v>
      </c>
      <c r="L7" s="11" cm="1">
        <f t="array" ref="L7">_FV(F7,"Price")</f>
        <v>204.96</v>
      </c>
      <c r="M7" s="10" cm="1">
        <f t="array" ref="M7">_FV(F7,"Change")</f>
        <v>-5.88</v>
      </c>
      <c r="N7" s="5" cm="1">
        <f t="array" ref="N7">_FV(F7,"Change (%)",TRUE)</f>
        <v>-2.7888000000000003E-2</v>
      </c>
      <c r="O7" s="12" cm="1">
        <f t="array" ref="O7">_FV(F7,"52 week high",TRUE)</f>
        <v>288.58999999999997</v>
      </c>
      <c r="P7" s="12" cm="1">
        <f t="array" ref="P7">_FV(F7,"52 week low",TRUE)</f>
        <v>156.15</v>
      </c>
      <c r="Q7" s="12" cm="1">
        <f t="array" ref="Q7">IFERROR(_FV(F7,"P/E",TRUE),"")</f>
        <v>19.3383</v>
      </c>
      <c r="R7" s="6" cm="1">
        <f t="array" ref="R7">IFERROR(_FV(F7,"Beta"),"")</f>
        <v>1.2297</v>
      </c>
      <c r="S7" s="17" cm="1">
        <f t="array" ref="S7">_FV(C7,"Previous close",TRUE)</f>
        <v>27.15</v>
      </c>
      <c r="T7" s="18" cm="1">
        <f t="array" ref="T7">_FV(C7,"Price")</f>
        <v>27.33</v>
      </c>
      <c r="U7" s="18" cm="1">
        <f t="array" ref="U7">_FV(C7,"Change")</f>
        <v>0.18</v>
      </c>
      <c r="V7" s="19" cm="1">
        <f t="array" ref="V7">_FV(C7,"Change (%)",TRUE)</f>
        <v>6.6300000000000005E-3</v>
      </c>
      <c r="W7" s="19" cm="1">
        <f t="array" ref="W7">_FV(C7,"Expense ratio",TRUE)</f>
        <v>1.0800000000000001E-2</v>
      </c>
      <c r="X7" s="19" cm="1">
        <f t="array" ref="X7">_FV(C7,"Return (YTD)",TRUE)</f>
        <v>-7.6749999999999995E-3</v>
      </c>
      <c r="Y7" s="19" cm="1">
        <f t="array" ref="Y7">_FV(C7,"Return (1y)",TRUE)</f>
        <v>5.2599E-2</v>
      </c>
      <c r="Z7" s="19" cm="1">
        <f t="array" ref="Z7">_FV(C7,"Return (3y)",TRUE)</f>
        <v>0.138904</v>
      </c>
      <c r="AA7" s="19" cm="1">
        <f t="array" ref="AA7">_FV(C7,"Return (5y)",TRUE)</f>
        <v>0.116603</v>
      </c>
      <c r="AB7" s="20" cm="1">
        <f t="array" ref="AB7">_FV(C7,"Rating")</f>
        <v>4.7693000000000003</v>
      </c>
      <c r="AC7" s="21"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c r="A8" s="4" t="s">
        <v>63</v>
      </c>
      <c r="B8" s="4" t="s">
        <v>64</v>
      </c>
      <c r="C8" s="4" t="e" vm="84">
        <v>#VALUE!</v>
      </c>
      <c r="D8" s="9">
        <v>7</v>
      </c>
      <c r="E8" s="4" t="s">
        <v>71</v>
      </c>
      <c r="F8" s="4" t="e" vm="63">
        <v>#VALUE!</v>
      </c>
      <c r="G8" s="4" t="str" cm="1">
        <f t="array" ref="G8">IFERROR(_FV(F8,"Industry"),"Not Applicable")</f>
        <v>Software &amp; IT Services</v>
      </c>
      <c r="H8" s="11" cm="1">
        <f t="array" ref="H8">_FV(F8,"Previous close",TRUE)</f>
        <v>115.35</v>
      </c>
      <c r="I8" s="11" cm="1">
        <f t="array" ref="I8">_FV(F8,"Open")</f>
        <v>115</v>
      </c>
      <c r="J8" s="11" cm="1">
        <f t="array" ref="J8">_FV(F8,"High")</f>
        <v>117.45</v>
      </c>
      <c r="K8" s="11" cm="1">
        <f t="array" ref="K8">_FV(F8,"Low")</f>
        <v>113.27</v>
      </c>
      <c r="L8" s="11" cm="1">
        <f t="array" ref="L8">_FV(F8,"Price")</f>
        <v>114.68</v>
      </c>
      <c r="M8" s="10" cm="1">
        <f t="array" ref="M8">_FV(F8,"Change")</f>
        <v>-0.67</v>
      </c>
      <c r="N8" s="5" cm="1">
        <f t="array" ref="N8">_FV(F8,"Change (%)",TRUE)</f>
        <v>-5.8079999999999998E-3</v>
      </c>
      <c r="O8" s="12" cm="1">
        <f t="array" ref="O8">_FV(F8,"52 week high",TRUE)</f>
        <v>116.56</v>
      </c>
      <c r="P8" s="12" cm="1">
        <f t="array" ref="P8">_FV(F8,"52 week low",TRUE)</f>
        <v>46.215000000000003</v>
      </c>
      <c r="Q8" s="12" cm="1">
        <f t="array" ref="Q8">IFERROR(_FV(F8,"P/E",TRUE),"")</f>
        <v>141.64619999999999</v>
      </c>
      <c r="R8" s="6" cm="1">
        <f t="array" ref="R8">IFERROR(_FV(F8,"Beta"),"")</f>
        <v>0.74219999999999997</v>
      </c>
      <c r="S8" s="17" cm="1">
        <f t="array" ref="S8">_FV(C8,"Previous close",TRUE)</f>
        <v>27.15</v>
      </c>
      <c r="T8" s="18" cm="1">
        <f t="array" ref="T8">_FV(C8,"Price")</f>
        <v>27.33</v>
      </c>
      <c r="U8" s="18" cm="1">
        <f t="array" ref="U8">_FV(C8,"Change")</f>
        <v>0.18</v>
      </c>
      <c r="V8" s="19" cm="1">
        <f t="array" ref="V8">_FV(C8,"Change (%)",TRUE)</f>
        <v>6.6300000000000005E-3</v>
      </c>
      <c r="W8" s="19" cm="1">
        <f t="array" ref="W8">_FV(C8,"Expense ratio",TRUE)</f>
        <v>1.0800000000000001E-2</v>
      </c>
      <c r="X8" s="19" cm="1">
        <f t="array" ref="X8">_FV(C8,"Return (YTD)",TRUE)</f>
        <v>-7.6749999999999995E-3</v>
      </c>
      <c r="Y8" s="19" cm="1">
        <f t="array" ref="Y8">_FV(C8,"Return (1y)",TRUE)</f>
        <v>5.2599E-2</v>
      </c>
      <c r="Z8" s="19" cm="1">
        <f t="array" ref="Z8">_FV(C8,"Return (3y)",TRUE)</f>
        <v>0.138904</v>
      </c>
      <c r="AA8" s="19" cm="1">
        <f t="array" ref="AA8">_FV(C8,"Return (5y)",TRUE)</f>
        <v>0.116603</v>
      </c>
      <c r="AB8" s="20" cm="1">
        <f t="array" ref="AB8">_FV(C8,"Rating")</f>
        <v>4.7693000000000003</v>
      </c>
      <c r="AC8" s="21"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c r="A9" s="4" t="s">
        <v>63</v>
      </c>
      <c r="B9" s="4" t="s">
        <v>64</v>
      </c>
      <c r="C9" s="4" t="e" vm="84">
        <v>#VALUE!</v>
      </c>
      <c r="D9" s="9">
        <v>8</v>
      </c>
      <c r="E9" s="4" t="s">
        <v>72</v>
      </c>
      <c r="F9" s="4" t="e" vm="91">
        <v>#VALUE!</v>
      </c>
      <c r="G9" s="4" t="str" cm="1">
        <f t="array" ref="G9">IFERROR(_FV(F9,"Industry"),"Not Applicable")</f>
        <v>Software &amp; IT Services</v>
      </c>
      <c r="H9" s="11" cm="1">
        <f t="array" ref="H9">_FV(F9,"Previous close",TRUE)</f>
        <v>147.37</v>
      </c>
      <c r="I9" s="11" cm="1">
        <f t="array" ref="I9">_FV(F9,"Open")</f>
        <v>147.63</v>
      </c>
      <c r="J9" s="11" cm="1">
        <f t="array" ref="J9">_FV(F9,"High")</f>
        <v>148.53909999999999</v>
      </c>
      <c r="K9" s="11" cm="1">
        <f t="array" ref="K9">_FV(F9,"Low")</f>
        <v>143.65</v>
      </c>
      <c r="L9" s="11" cm="1">
        <f t="array" ref="L9">_FV(F9,"Price")</f>
        <v>146.38999999999999</v>
      </c>
      <c r="M9" s="10" cm="1">
        <f t="array" ref="M9">_FV(F9,"Change")</f>
        <v>-0.98</v>
      </c>
      <c r="N9" s="5" cm="1">
        <f t="array" ref="N9">_FV(F9,"Change (%)",TRUE)</f>
        <v>-6.6500000000000005E-3</v>
      </c>
      <c r="O9" s="12" cm="1">
        <f t="array" ref="O9">_FV(F9,"52 week high",TRUE)</f>
        <v>165.79</v>
      </c>
      <c r="P9" s="12" cm="1">
        <f t="array" ref="P9">_FV(F9,"52 week low",TRUE)</f>
        <v>59.85</v>
      </c>
      <c r="Q9" s="12" t="str" cm="1">
        <f t="array" ref="Q9">IFERROR(_FV(F9,"P/E",TRUE),"")</f>
        <v/>
      </c>
      <c r="R9" s="6" cm="1">
        <f t="array" ref="R9">IFERROR(_FV(F9,"Beta"),"")</f>
        <v>0.50029999999999997</v>
      </c>
      <c r="S9" s="17" cm="1">
        <f t="array" ref="S9">_FV(C9,"Previous close",TRUE)</f>
        <v>27.15</v>
      </c>
      <c r="T9" s="18" cm="1">
        <f t="array" ref="T9">_FV(C9,"Price")</f>
        <v>27.33</v>
      </c>
      <c r="U9" s="18" cm="1">
        <f t="array" ref="U9">_FV(C9,"Change")</f>
        <v>0.18</v>
      </c>
      <c r="V9" s="19" cm="1">
        <f t="array" ref="V9">_FV(C9,"Change (%)",TRUE)</f>
        <v>6.6300000000000005E-3</v>
      </c>
      <c r="W9" s="19" cm="1">
        <f t="array" ref="W9">_FV(C9,"Expense ratio",TRUE)</f>
        <v>1.0800000000000001E-2</v>
      </c>
      <c r="X9" s="19" cm="1">
        <f t="array" ref="X9">_FV(C9,"Return (YTD)",TRUE)</f>
        <v>-7.6749999999999995E-3</v>
      </c>
      <c r="Y9" s="19" cm="1">
        <f t="array" ref="Y9">_FV(C9,"Return (1y)",TRUE)</f>
        <v>5.2599E-2</v>
      </c>
      <c r="Z9" s="19" cm="1">
        <f t="array" ref="Z9">_FV(C9,"Return (3y)",TRUE)</f>
        <v>0.138904</v>
      </c>
      <c r="AA9" s="19" cm="1">
        <f t="array" ref="AA9">_FV(C9,"Return (5y)",TRUE)</f>
        <v>0.116603</v>
      </c>
      <c r="AB9" s="20" cm="1">
        <f t="array" ref="AB9">_FV(C9,"Rating")</f>
        <v>4.7693000000000003</v>
      </c>
      <c r="AC9" s="21"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c r="A10" s="4" t="s">
        <v>63</v>
      </c>
      <c r="B10" s="4" t="s">
        <v>64</v>
      </c>
      <c r="C10" s="4" t="e" vm="84">
        <v>#VALUE!</v>
      </c>
      <c r="D10" s="9">
        <v>9</v>
      </c>
      <c r="E10" s="4" t="s">
        <v>73</v>
      </c>
      <c r="F10" s="4" t="e" vm="92">
        <v>#VALUE!</v>
      </c>
      <c r="G10" s="4" t="str" cm="1">
        <f t="array" ref="G10">IFERROR(_FV(F10,"Industry"),"Not Applicable")</f>
        <v>Healthcare Equipment &amp; Supplies</v>
      </c>
      <c r="H10" s="11" cm="1">
        <f t="array" ref="H10">_FV(F10,"Previous close",TRUE)</f>
        <v>234.6</v>
      </c>
      <c r="I10" s="11" cm="1">
        <f t="array" ref="I10">_FV(F10,"Open")</f>
        <v>234.34</v>
      </c>
      <c r="J10" s="11" cm="1">
        <f t="array" ref="J10">_FV(F10,"High")</f>
        <v>241.14</v>
      </c>
      <c r="K10" s="11" cm="1">
        <f t="array" ref="K10">_FV(F10,"Low")</f>
        <v>233.69</v>
      </c>
      <c r="L10" s="11" cm="1">
        <f t="array" ref="L10">_FV(F10,"Price")</f>
        <v>233.89</v>
      </c>
      <c r="M10" s="10" cm="1">
        <f t="array" ref="M10">_FV(F10,"Change")</f>
        <v>-0.71</v>
      </c>
      <c r="N10" s="5" cm="1">
        <f t="array" ref="N10">_FV(F10,"Change (%)",TRUE)</f>
        <v>-3.0259999999999996E-3</v>
      </c>
      <c r="O10" s="12" cm="1">
        <f t="array" ref="O10">_FV(F10,"52 week high",TRUE)</f>
        <v>258</v>
      </c>
      <c r="P10" s="12" cm="1">
        <f t="array" ref="P10">_FV(F10,"52 week low",TRUE)</f>
        <v>139.36000000000001</v>
      </c>
      <c r="Q10" s="12" cm="1">
        <f t="array" ref="Q10">IFERROR(_FV(F10,"P/E",TRUE),"")</f>
        <v>63.619599999999998</v>
      </c>
      <c r="R10" s="6" cm="1">
        <f t="array" ref="R10">IFERROR(_FV(F10,"Beta"),"")</f>
        <v>0.91169999999999995</v>
      </c>
      <c r="S10" s="17" cm="1">
        <f t="array" ref="S10">_FV(C10,"Previous close",TRUE)</f>
        <v>27.15</v>
      </c>
      <c r="T10" s="18" cm="1">
        <f t="array" ref="T10">_FV(C10,"Price")</f>
        <v>27.33</v>
      </c>
      <c r="U10" s="18" cm="1">
        <f t="array" ref="U10">_FV(C10,"Change")</f>
        <v>0.18</v>
      </c>
      <c r="V10" s="19" cm="1">
        <f t="array" ref="V10">_FV(C10,"Change (%)",TRUE)</f>
        <v>6.6300000000000005E-3</v>
      </c>
      <c r="W10" s="19" cm="1">
        <f t="array" ref="W10">_FV(C10,"Expense ratio",TRUE)</f>
        <v>1.0800000000000001E-2</v>
      </c>
      <c r="X10" s="19" cm="1">
        <f t="array" ref="X10">_FV(C10,"Return (YTD)",TRUE)</f>
        <v>-7.6749999999999995E-3</v>
      </c>
      <c r="Y10" s="19" cm="1">
        <f t="array" ref="Y10">_FV(C10,"Return (1y)",TRUE)</f>
        <v>5.2599E-2</v>
      </c>
      <c r="Z10" s="19" cm="1">
        <f t="array" ref="Z10">_FV(C10,"Return (3y)",TRUE)</f>
        <v>0.138904</v>
      </c>
      <c r="AA10" s="19" cm="1">
        <f t="array" ref="AA10">_FV(C10,"Return (5y)",TRUE)</f>
        <v>0.116603</v>
      </c>
      <c r="AB10" s="20" cm="1">
        <f t="array" ref="AB10">_FV(C10,"Rating")</f>
        <v>4.7693000000000003</v>
      </c>
      <c r="AC10" s="21"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c r="A11" s="4" t="s">
        <v>63</v>
      </c>
      <c r="B11" s="4" t="s">
        <v>74</v>
      </c>
      <c r="C11" s="4" t="e" vm="93">
        <v>#VALUE!</v>
      </c>
      <c r="D11" s="9">
        <v>1</v>
      </c>
      <c r="E11" s="4" t="s">
        <v>75</v>
      </c>
      <c r="F11" s="4" t="e" vm="94">
        <v>#VALUE!</v>
      </c>
      <c r="G11" s="4" t="str" cm="1">
        <f t="array" ref="G11">IFERROR(_FV(F11,"Industry"),"Not Applicable")</f>
        <v>Software &amp; IT Services</v>
      </c>
      <c r="H11" s="11" cm="1">
        <f t="array" ref="H11">_FV(F11,"Previous close",TRUE)</f>
        <v>190.66</v>
      </c>
      <c r="I11" s="11" cm="1">
        <f t="array" ref="I11">_FV(F11,"Open")</f>
        <v>191.39</v>
      </c>
      <c r="J11" s="11" cm="1">
        <f t="array" ref="J11">_FV(F11,"High")</f>
        <v>202.65</v>
      </c>
      <c r="K11" s="11" cm="1">
        <f t="array" ref="K11">_FV(F11,"Low")</f>
        <v>189.58519999999999</v>
      </c>
      <c r="L11" s="11" cm="1">
        <f t="array" ref="L11">_FV(F11,"Price")</f>
        <v>197.75</v>
      </c>
      <c r="M11" s="10" cm="1">
        <f t="array" ref="M11">_FV(F11,"Change")</f>
        <v>7.09</v>
      </c>
      <c r="N11" s="5" cm="1">
        <f t="array" ref="N11">_FV(F11,"Change (%)",TRUE)</f>
        <v>3.7186999999999998E-2</v>
      </c>
      <c r="O11" s="12" cm="1">
        <f t="array" ref="O11">_FV(F11,"52 week high",TRUE)</f>
        <v>199.49</v>
      </c>
      <c r="P11" s="12" cm="1">
        <f t="array" ref="P11">_FV(F11,"52 week low",TRUE)</f>
        <v>43.13</v>
      </c>
      <c r="Q11" s="12" t="str" cm="1">
        <f t="array" ref="Q11">IFERROR(_FV(F11,"P/E",TRUE),"")</f>
        <v/>
      </c>
      <c r="R11" s="6" t="str" cm="1">
        <f t="array" ref="R11">IFERROR(_FV(F11,"Beta"),"")</f>
        <v/>
      </c>
      <c r="S11" s="17" cm="1">
        <f t="array" ref="S11">_FV(C11,"Previous close",TRUE)</f>
        <v>70.89</v>
      </c>
      <c r="T11" s="18" cm="1">
        <f t="array" ref="T11">_FV(C11,"Price")</f>
        <v>71.56</v>
      </c>
      <c r="U11" s="18" cm="1">
        <f t="array" ref="U11">_FV(C11,"Change")</f>
        <v>0.67</v>
      </c>
      <c r="V11" s="19" cm="1">
        <f t="array" ref="V11">_FV(C11,"Change (%)",TRUE)</f>
        <v>9.4510000000000011E-3</v>
      </c>
      <c r="W11" s="19" cm="1">
        <f t="array" ref="W11">_FV(C11,"Expense ratio",TRUE)</f>
        <v>7.000000000000001E-4</v>
      </c>
      <c r="X11" s="19" cm="1">
        <f t="array" ref="X11">_FV(C11,"Return (YTD)",TRUE)</f>
        <v>1.6794E-2</v>
      </c>
      <c r="Y11" s="19" cm="1">
        <f t="array" ref="Y11">_FV(C11,"Return (1y)",TRUE)</f>
        <v>7.3166999999999996E-2</v>
      </c>
      <c r="Z11" s="19" cm="1">
        <f t="array" ref="Z11">_FV(C11,"Return (3y)",TRUE)</f>
        <v>0.12034700000000001</v>
      </c>
      <c r="AA11" s="19" cm="1">
        <f t="array" ref="AA11">_FV(C11,"Return (5y)",TRUE)</f>
        <v>9.4971E-2</v>
      </c>
      <c r="AB11" s="20" cm="1">
        <f t="array" ref="AB11">_FV(C11,"Rating")</f>
        <v>0</v>
      </c>
      <c r="AC11" s="21"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 Bn</v>
      </c>
    </row>
    <row r="12" spans="1:30" hidden="1">
      <c r="A12" s="4" t="s">
        <v>63</v>
      </c>
      <c r="B12" s="4" t="s">
        <v>74</v>
      </c>
      <c r="C12" s="4" t="e" vm="93">
        <v>#VALUE!</v>
      </c>
      <c r="D12" s="9">
        <v>2</v>
      </c>
      <c r="E12" s="4" t="s">
        <v>76</v>
      </c>
      <c r="F12" s="4" t="e" vm="95">
        <v>#VALUE!</v>
      </c>
      <c r="G12" s="4" t="str" cm="1">
        <f t="array" ref="G12">IFERROR(_FV(F12,"Industry"),"Not Applicable")</f>
        <v>Biotechnology &amp; Medical Research</v>
      </c>
      <c r="H12" s="11" cm="1">
        <f t="array" ref="H12">_FV(F12,"Previous close",TRUE)</f>
        <v>59.15</v>
      </c>
      <c r="I12" s="11" cm="1">
        <f t="array" ref="I12">_FV(F12,"Open")</f>
        <v>58.8</v>
      </c>
      <c r="J12" s="11" cm="1">
        <f t="array" ref="J12">_FV(F12,"High")</f>
        <v>61.5</v>
      </c>
      <c r="K12" s="11" cm="1">
        <f t="array" ref="K12">_FV(F12,"Low")</f>
        <v>57.44</v>
      </c>
      <c r="L12" s="11" cm="1">
        <f t="array" ref="L12">_FV(F12,"Price")</f>
        <v>61.09</v>
      </c>
      <c r="M12" s="10" cm="1">
        <f t="array" ref="M12">_FV(F12,"Change")</f>
        <v>1.94</v>
      </c>
      <c r="N12" s="5" cm="1">
        <f t="array" ref="N12">_FV(F12,"Change (%)",TRUE)</f>
        <v>3.2798000000000001E-2</v>
      </c>
      <c r="O12" s="12" cm="1">
        <f t="array" ref="O12">_FV(F12,"52 week high",TRUE)</f>
        <v>87</v>
      </c>
      <c r="P12" s="12" cm="1">
        <f t="array" ref="P12">_FV(F12,"52 week low",TRUE)</f>
        <v>11.54</v>
      </c>
      <c r="Q12" s="12" t="str" cm="1">
        <f t="array" ref="Q12">IFERROR(_FV(F12,"P/E",TRUE),"")</f>
        <v/>
      </c>
      <c r="R12" s="6" t="str" cm="1">
        <f t="array" ref="R12">IFERROR(_FV(F12,"Beta"),"")</f>
        <v/>
      </c>
      <c r="S12" s="17" cm="1">
        <f t="array" ref="S12">_FV(C12,"Previous close",TRUE)</f>
        <v>70.89</v>
      </c>
      <c r="T12" s="18" cm="1">
        <f t="array" ref="T12">_FV(C12,"Price")</f>
        <v>71.56</v>
      </c>
      <c r="U12" s="18" cm="1">
        <f t="array" ref="U12">_FV(C12,"Change")</f>
        <v>0.67</v>
      </c>
      <c r="V12" s="19" cm="1">
        <f t="array" ref="V12">_FV(C12,"Change (%)",TRUE)</f>
        <v>9.4510000000000011E-3</v>
      </c>
      <c r="W12" s="19" cm="1">
        <f t="array" ref="W12">_FV(C12,"Expense ratio",TRUE)</f>
        <v>7.000000000000001E-4</v>
      </c>
      <c r="X12" s="19" cm="1">
        <f t="array" ref="X12">_FV(C12,"Return (YTD)",TRUE)</f>
        <v>1.6794E-2</v>
      </c>
      <c r="Y12" s="19" cm="1">
        <f t="array" ref="Y12">_FV(C12,"Return (1y)",TRUE)</f>
        <v>7.3166999999999996E-2</v>
      </c>
      <c r="Z12" s="19" cm="1">
        <f t="array" ref="Z12">_FV(C12,"Return (3y)",TRUE)</f>
        <v>0.12034700000000001</v>
      </c>
      <c r="AA12" s="19" cm="1">
        <f t="array" ref="AA12">_FV(C12,"Return (5y)",TRUE)</f>
        <v>9.4971E-2</v>
      </c>
      <c r="AB12" s="20" cm="1">
        <f t="array" ref="AB12">_FV(C12,"Rating")</f>
        <v>0</v>
      </c>
      <c r="AC12" s="21"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 Bn</v>
      </c>
    </row>
    <row r="13" spans="1:30" hidden="1">
      <c r="A13" s="4" t="s">
        <v>63</v>
      </c>
      <c r="B13" s="4" t="s">
        <v>74</v>
      </c>
      <c r="C13" s="4" t="e" vm="93">
        <v>#VALUE!</v>
      </c>
      <c r="D13" s="9">
        <v>3</v>
      </c>
      <c r="E13" s="4" t="s">
        <v>77</v>
      </c>
      <c r="F13" s="4" t="e" vm="54">
        <v>#VALUE!</v>
      </c>
      <c r="G13" s="4" t="str" cm="1">
        <f t="array" ref="G13">IFERROR(_FV(F13,"Industry"),"Not Applicable")</f>
        <v>Healthcare Equipment &amp; Supplies</v>
      </c>
      <c r="H13" s="11" cm="1">
        <f t="array" ref="H13">_FV(F13,"Previous close",TRUE)</f>
        <v>234.15</v>
      </c>
      <c r="I13" s="11" cm="1">
        <f t="array" ref="I13">_FV(F13,"Open")</f>
        <v>233.34</v>
      </c>
      <c r="J13" s="11" cm="1">
        <f t="array" ref="J13">_FV(F13,"High")</f>
        <v>234.79</v>
      </c>
      <c r="K13" s="11" cm="1">
        <f t="array" ref="K13">_FV(F13,"Low")</f>
        <v>230.62</v>
      </c>
      <c r="L13" s="11" cm="1">
        <f t="array" ref="L13">_FV(F13,"Price")</f>
        <v>230.82</v>
      </c>
      <c r="M13" s="10" cm="1">
        <f t="array" ref="M13">_FV(F13,"Change")</f>
        <v>-3.33</v>
      </c>
      <c r="N13" s="5" cm="1">
        <f t="array" ref="N13">_FV(F13,"Change (%)",TRUE)</f>
        <v>-1.4221999999999999E-2</v>
      </c>
      <c r="O13" s="12" cm="1">
        <f t="array" ref="O13">_FV(F13,"52 week high",TRUE)</f>
        <v>236.54</v>
      </c>
      <c r="P13" s="12" cm="1">
        <f t="array" ref="P13">_FV(F13,"52 week low",TRUE)</f>
        <v>120.12</v>
      </c>
      <c r="Q13" s="12" cm="1">
        <f t="array" ref="Q13">IFERROR(_FV(F13,"P/E",TRUE),"")</f>
        <v>67.789199999999994</v>
      </c>
      <c r="R13" s="6" cm="1">
        <f t="array" ref="R13">IFERROR(_FV(F13,"Beta"),"")</f>
        <v>1.121</v>
      </c>
      <c r="S13" s="17" cm="1">
        <f t="array" ref="S13">_FV(C13,"Previous close",TRUE)</f>
        <v>70.89</v>
      </c>
      <c r="T13" s="18" cm="1">
        <f t="array" ref="T13">_FV(C13,"Price")</f>
        <v>71.56</v>
      </c>
      <c r="U13" s="18" cm="1">
        <f t="array" ref="U13">_FV(C13,"Change")</f>
        <v>0.67</v>
      </c>
      <c r="V13" s="19" cm="1">
        <f t="array" ref="V13">_FV(C13,"Change (%)",TRUE)</f>
        <v>9.4510000000000011E-3</v>
      </c>
      <c r="W13" s="19" cm="1">
        <f t="array" ref="W13">_FV(C13,"Expense ratio",TRUE)</f>
        <v>7.000000000000001E-4</v>
      </c>
      <c r="X13" s="19" cm="1">
        <f t="array" ref="X13">_FV(C13,"Return (YTD)",TRUE)</f>
        <v>1.6794E-2</v>
      </c>
      <c r="Y13" s="19" cm="1">
        <f t="array" ref="Y13">_FV(C13,"Return (1y)",TRUE)</f>
        <v>7.3166999999999996E-2</v>
      </c>
      <c r="Z13" s="19" cm="1">
        <f t="array" ref="Z13">_FV(C13,"Return (3y)",TRUE)</f>
        <v>0.12034700000000001</v>
      </c>
      <c r="AA13" s="19" cm="1">
        <f t="array" ref="AA13">_FV(C13,"Return (5y)",TRUE)</f>
        <v>9.4971E-2</v>
      </c>
      <c r="AB13" s="20" cm="1">
        <f t="array" ref="AB13">_FV(C13,"Rating")</f>
        <v>0</v>
      </c>
      <c r="AC13" s="21"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 Bn</v>
      </c>
    </row>
    <row r="14" spans="1:30" hidden="1">
      <c r="A14" s="4" t="s">
        <v>63</v>
      </c>
      <c r="B14" s="4" t="s">
        <v>74</v>
      </c>
      <c r="C14" s="4" t="e" vm="93">
        <v>#VALUE!</v>
      </c>
      <c r="D14" s="9">
        <v>4</v>
      </c>
      <c r="E14" s="4" t="s">
        <v>78</v>
      </c>
      <c r="F14" s="4" t="e" vm="96">
        <v>#VALUE!</v>
      </c>
      <c r="G14" s="4" t="str" cm="1">
        <f t="array" ref="G14">IFERROR(_FV(F14,"Industry"),"Not Applicable")</f>
        <v>Software &amp; IT Services</v>
      </c>
      <c r="H14" s="11" cm="1">
        <f t="array" ref="H14">_FV(F14,"Previous close",TRUE)</f>
        <v>352.47</v>
      </c>
      <c r="I14" s="11" cm="1">
        <f t="array" ref="I14">_FV(F14,"Open")</f>
        <v>352.47</v>
      </c>
      <c r="J14" s="11" cm="1">
        <f t="array" ref="J14">_FV(F14,"High")</f>
        <v>356.68</v>
      </c>
      <c r="K14" s="11" cm="1">
        <f t="array" ref="K14">_FV(F14,"Low")</f>
        <v>347.79</v>
      </c>
      <c r="L14" s="11" cm="1">
        <f t="array" ref="L14">_FV(F14,"Price")</f>
        <v>352.52</v>
      </c>
      <c r="M14" s="10" cm="1">
        <f t="array" ref="M14">_FV(F14,"Change")</f>
        <v>0.05</v>
      </c>
      <c r="N14" s="5" cm="1">
        <f t="array" ref="N14">_FV(F14,"Change (%)",TRUE)</f>
        <v>1.4190000000000001E-4</v>
      </c>
      <c r="O14" s="12" cm="1">
        <f t="array" ref="O14">_FV(F14,"52 week high",TRUE)</f>
        <v>382.92</v>
      </c>
      <c r="P14" s="12" cm="1">
        <f t="array" ref="P14">_FV(F14,"52 week low",TRUE)</f>
        <v>217.24</v>
      </c>
      <c r="Q14" s="12" cm="1">
        <f t="array" ref="Q14">IFERROR(_FV(F14,"P/E",TRUE),"")</f>
        <v>85.529200000000003</v>
      </c>
      <c r="R14" s="6" cm="1">
        <f t="array" ref="R14">IFERROR(_FV(F14,"Beta"),"")</f>
        <v>0.76670000000000005</v>
      </c>
      <c r="S14" s="17" cm="1">
        <f t="array" ref="S14">_FV(C14,"Previous close",TRUE)</f>
        <v>70.89</v>
      </c>
      <c r="T14" s="18" cm="1">
        <f t="array" ref="T14">_FV(C14,"Price")</f>
        <v>71.56</v>
      </c>
      <c r="U14" s="18" cm="1">
        <f t="array" ref="U14">_FV(C14,"Change")</f>
        <v>0.67</v>
      </c>
      <c r="V14" s="19" cm="1">
        <f t="array" ref="V14">_FV(C14,"Change (%)",TRUE)</f>
        <v>9.4510000000000011E-3</v>
      </c>
      <c r="W14" s="19" cm="1">
        <f t="array" ref="W14">_FV(C14,"Expense ratio",TRUE)</f>
        <v>7.000000000000001E-4</v>
      </c>
      <c r="X14" s="19" cm="1">
        <f t="array" ref="X14">_FV(C14,"Return (YTD)",TRUE)</f>
        <v>1.6794E-2</v>
      </c>
      <c r="Y14" s="19" cm="1">
        <f t="array" ref="Y14">_FV(C14,"Return (1y)",TRUE)</f>
        <v>7.3166999999999996E-2</v>
      </c>
      <c r="Z14" s="19" cm="1">
        <f t="array" ref="Z14">_FV(C14,"Return (3y)",TRUE)</f>
        <v>0.12034700000000001</v>
      </c>
      <c r="AA14" s="19" cm="1">
        <f t="array" ref="AA14">_FV(C14,"Return (5y)",TRUE)</f>
        <v>9.4971E-2</v>
      </c>
      <c r="AB14" s="20" cm="1">
        <f t="array" ref="AB14">_FV(C14,"Rating")</f>
        <v>0</v>
      </c>
      <c r="AC14" s="21"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 Bn</v>
      </c>
    </row>
    <row r="15" spans="1:30" hidden="1">
      <c r="A15" s="4" t="s">
        <v>63</v>
      </c>
      <c r="B15" s="4" t="s">
        <v>74</v>
      </c>
      <c r="C15" s="4" t="e" vm="93">
        <v>#VALUE!</v>
      </c>
      <c r="D15" s="9">
        <v>5</v>
      </c>
      <c r="E15" s="4" t="s">
        <v>79</v>
      </c>
      <c r="F15" s="4" t="e" vm="68">
        <v>#VALUE!</v>
      </c>
      <c r="G15" s="4" t="str" cm="1">
        <f t="array" ref="G15">IFERROR(_FV(F15,"Industry"),"Not Applicable")</f>
        <v>Software &amp; IT Services</v>
      </c>
      <c r="H15" s="11" cm="1">
        <f t="array" ref="H15">_FV(F15,"Previous close",TRUE)</f>
        <v>287.04000000000002</v>
      </c>
      <c r="I15" s="11" cm="1">
        <f t="array" ref="I15">_FV(F15,"Open")</f>
        <v>288.32</v>
      </c>
      <c r="J15" s="11" cm="1">
        <f t="array" ref="J15">_FV(F15,"High")</f>
        <v>293.99</v>
      </c>
      <c r="K15" s="11" cm="1">
        <f t="array" ref="K15">_FV(F15,"Low")</f>
        <v>284.17</v>
      </c>
      <c r="L15" s="11" cm="1">
        <f t="array" ref="L15">_FV(F15,"Price")</f>
        <v>290.38</v>
      </c>
      <c r="M15" s="10" cm="1">
        <f t="array" ref="M15">_FV(F15,"Change")</f>
        <v>3.34</v>
      </c>
      <c r="N15" s="5" cm="1">
        <f t="array" ref="N15">_FV(F15,"Change (%)",TRUE)</f>
        <v>1.1636000000000001E-2</v>
      </c>
      <c r="O15" s="12" cm="1">
        <f t="array" ref="O15">_FV(F15,"52 week high",TRUE)</f>
        <v>297</v>
      </c>
      <c r="P15" s="12" cm="1">
        <f t="array" ref="P15">_FV(F15,"52 week low",TRUE)</f>
        <v>99.01</v>
      </c>
      <c r="Q15" s="12" t="str" cm="1">
        <f t="array" ref="Q15">IFERROR(_FV(F15,"P/E",TRUE),"")</f>
        <v/>
      </c>
      <c r="R15" s="6" cm="1">
        <f t="array" ref="R15">IFERROR(_FV(F15,"Beta"),"")</f>
        <v>1.4813000000000001</v>
      </c>
      <c r="S15" s="17" cm="1">
        <f t="array" ref="S15">_FV(C15,"Previous close",TRUE)</f>
        <v>70.89</v>
      </c>
      <c r="T15" s="18" cm="1">
        <f t="array" ref="T15">_FV(C15,"Price")</f>
        <v>71.56</v>
      </c>
      <c r="U15" s="18" cm="1">
        <f t="array" ref="U15">_FV(C15,"Change")</f>
        <v>0.67</v>
      </c>
      <c r="V15" s="19" cm="1">
        <f t="array" ref="V15">_FV(C15,"Change (%)",TRUE)</f>
        <v>9.4510000000000011E-3</v>
      </c>
      <c r="W15" s="19" cm="1">
        <f t="array" ref="W15">_FV(C15,"Expense ratio",TRUE)</f>
        <v>7.000000000000001E-4</v>
      </c>
      <c r="X15" s="19" cm="1">
        <f t="array" ref="X15">_FV(C15,"Return (YTD)",TRUE)</f>
        <v>1.6794E-2</v>
      </c>
      <c r="Y15" s="19" cm="1">
        <f t="array" ref="Y15">_FV(C15,"Return (1y)",TRUE)</f>
        <v>7.3166999999999996E-2</v>
      </c>
      <c r="Z15" s="19" cm="1">
        <f t="array" ref="Z15">_FV(C15,"Return (3y)",TRUE)</f>
        <v>0.12034700000000001</v>
      </c>
      <c r="AA15" s="19" cm="1">
        <f t="array" ref="AA15">_FV(C15,"Return (5y)",TRUE)</f>
        <v>9.4971E-2</v>
      </c>
      <c r="AB15" s="20" cm="1">
        <f t="array" ref="AB15">_FV(C15,"Rating")</f>
        <v>0</v>
      </c>
      <c r="AC15" s="21"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 Bn</v>
      </c>
    </row>
    <row r="16" spans="1:30" hidden="1">
      <c r="A16" s="4" t="s">
        <v>63</v>
      </c>
      <c r="B16" s="4" t="s">
        <v>74</v>
      </c>
      <c r="C16" s="4" t="e" vm="93">
        <v>#VALUE!</v>
      </c>
      <c r="D16" s="9">
        <v>6</v>
      </c>
      <c r="E16" s="4" t="s">
        <v>80</v>
      </c>
      <c r="F16" s="4" t="e" vm="97">
        <v>#VALUE!</v>
      </c>
      <c r="G16" s="4" t="str" cm="1">
        <f t="array" ref="G16">IFERROR(_FV(F16,"Industry"),"Not Applicable")</f>
        <v>Electronic Equipment &amp; Parts</v>
      </c>
      <c r="H16" s="11" cm="1">
        <f t="array" ref="H16">_FV(F16,"Previous close",TRUE)</f>
        <v>261.63</v>
      </c>
      <c r="I16" s="11" cm="1">
        <f t="array" ref="I16">_FV(F16,"Open")</f>
        <v>260.83999999999997</v>
      </c>
      <c r="J16" s="11" cm="1">
        <f t="array" ref="J16">_FV(F16,"High")</f>
        <v>261.89999999999998</v>
      </c>
      <c r="K16" s="11" cm="1">
        <f t="array" ref="K16">_FV(F16,"Low")</f>
        <v>253.82</v>
      </c>
      <c r="L16" s="11" cm="1">
        <f t="array" ref="L16">_FV(F16,"Price")</f>
        <v>254.26</v>
      </c>
      <c r="M16" s="10" cm="1">
        <f t="array" ref="M16">_FV(F16,"Change")</f>
        <v>-7.37</v>
      </c>
      <c r="N16" s="5" cm="1">
        <f t="array" ref="N16">_FV(F16,"Change (%)",TRUE)</f>
        <v>-2.8170000000000001E-2</v>
      </c>
      <c r="O16" s="12" cm="1">
        <f t="array" ref="O16">_FV(F16,"52 week high",TRUE)</f>
        <v>278.60000000000002</v>
      </c>
      <c r="P16" s="12" cm="1">
        <f t="array" ref="P16">_FV(F16,"52 week low",TRUE)</f>
        <v>150.06</v>
      </c>
      <c r="Q16" s="12" cm="1">
        <f t="array" ref="Q16">IFERROR(_FV(F16,"P/E",TRUE),"")</f>
        <v>27.388000000000002</v>
      </c>
      <c r="R16" s="6" cm="1">
        <f t="array" ref="R16">IFERROR(_FV(F16,"Beta"),"")</f>
        <v>1.6649</v>
      </c>
      <c r="S16" s="17" cm="1">
        <f t="array" ref="S16">_FV(C16,"Previous close",TRUE)</f>
        <v>70.89</v>
      </c>
      <c r="T16" s="18" cm="1">
        <f t="array" ref="T16">_FV(C16,"Price")</f>
        <v>71.56</v>
      </c>
      <c r="U16" s="18" cm="1">
        <f t="array" ref="U16">_FV(C16,"Change")</f>
        <v>0.67</v>
      </c>
      <c r="V16" s="19" cm="1">
        <f t="array" ref="V16">_FV(C16,"Change (%)",TRUE)</f>
        <v>9.4510000000000011E-3</v>
      </c>
      <c r="W16" s="19" cm="1">
        <f t="array" ref="W16">_FV(C16,"Expense ratio",TRUE)</f>
        <v>7.000000000000001E-4</v>
      </c>
      <c r="X16" s="19" cm="1">
        <f t="array" ref="X16">_FV(C16,"Return (YTD)",TRUE)</f>
        <v>1.6794E-2</v>
      </c>
      <c r="Y16" s="19" cm="1">
        <f t="array" ref="Y16">_FV(C16,"Return (1y)",TRUE)</f>
        <v>7.3166999999999996E-2</v>
      </c>
      <c r="Z16" s="19" cm="1">
        <f t="array" ref="Z16">_FV(C16,"Return (3y)",TRUE)</f>
        <v>0.12034700000000001</v>
      </c>
      <c r="AA16" s="19" cm="1">
        <f t="array" ref="AA16">_FV(C16,"Return (5y)",TRUE)</f>
        <v>9.4971E-2</v>
      </c>
      <c r="AB16" s="20" cm="1">
        <f t="array" ref="AB16">_FV(C16,"Rating")</f>
        <v>0</v>
      </c>
      <c r="AC16" s="21"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 Bn</v>
      </c>
    </row>
    <row r="17" spans="1:29" hidden="1">
      <c r="A17" s="4" t="s">
        <v>63</v>
      </c>
      <c r="B17" s="4" t="s">
        <v>74</v>
      </c>
      <c r="C17" s="4" t="e" vm="93">
        <v>#VALUE!</v>
      </c>
      <c r="D17" s="9">
        <v>7</v>
      </c>
      <c r="E17" s="4" t="s">
        <v>81</v>
      </c>
      <c r="F17" s="4" t="e" vm="75">
        <v>#VALUE!</v>
      </c>
      <c r="G17" s="4" t="str" cm="1">
        <f t="array" ref="G17">IFERROR(_FV(F17,"Industry"),"Not Applicable")</f>
        <v>Healthcare Providers &amp; Services</v>
      </c>
      <c r="H17" s="11" cm="1">
        <f t="array" ref="H17">_FV(F17,"Previous close",TRUE)</f>
        <v>218</v>
      </c>
      <c r="I17" s="11" cm="1">
        <f t="array" ref="I17">_FV(F17,"Open")</f>
        <v>219.55</v>
      </c>
      <c r="J17" s="11" cm="1">
        <f t="array" ref="J17">_FV(F17,"High")</f>
        <v>223.73</v>
      </c>
      <c r="K17" s="11" cm="1">
        <f t="array" ref="K17">_FV(F17,"Low")</f>
        <v>214.61</v>
      </c>
      <c r="L17" s="11" cm="1">
        <f t="array" ref="L17">_FV(F17,"Price")</f>
        <v>217.26</v>
      </c>
      <c r="M17" s="10" cm="1">
        <f t="array" ref="M17">_FV(F17,"Change")</f>
        <v>-0.74</v>
      </c>
      <c r="N17" s="5" cm="1">
        <f t="array" ref="N17">_FV(F17,"Change (%)",TRUE)</f>
        <v>-3.3939999999999999E-3</v>
      </c>
      <c r="O17" s="12" cm="1">
        <f t="array" ref="O17">_FV(F17,"52 week high",TRUE)</f>
        <v>219.86</v>
      </c>
      <c r="P17" s="12" cm="1">
        <f t="array" ref="P17">_FV(F17,"52 week low",TRUE)</f>
        <v>54.581000000000003</v>
      </c>
      <c r="Q17" s="12" cm="1">
        <f t="array" ref="Q17">IFERROR(_FV(F17,"P/E",TRUE),"")</f>
        <v>0</v>
      </c>
      <c r="R17" s="6" cm="1">
        <f t="array" ref="R17">IFERROR(_FV(F17,"Beta"),"")</f>
        <v>0.45979999999999999</v>
      </c>
      <c r="S17" s="17" cm="1">
        <f t="array" ref="S17">_FV(C17,"Previous close",TRUE)</f>
        <v>70.89</v>
      </c>
      <c r="T17" s="18" cm="1">
        <f t="array" ref="T17">_FV(C17,"Price")</f>
        <v>71.56</v>
      </c>
      <c r="U17" s="18" cm="1">
        <f t="array" ref="U17">_FV(C17,"Change")</f>
        <v>0.67</v>
      </c>
      <c r="V17" s="19" cm="1">
        <f t="array" ref="V17">_FV(C17,"Change (%)",TRUE)</f>
        <v>9.4510000000000011E-3</v>
      </c>
      <c r="W17" s="19" cm="1">
        <f t="array" ref="W17">_FV(C17,"Expense ratio",TRUE)</f>
        <v>7.000000000000001E-4</v>
      </c>
      <c r="X17" s="19" cm="1">
        <f t="array" ref="X17">_FV(C17,"Return (YTD)",TRUE)</f>
        <v>1.6794E-2</v>
      </c>
      <c r="Y17" s="19" cm="1">
        <f t="array" ref="Y17">_FV(C17,"Return (1y)",TRUE)</f>
        <v>7.3166999999999996E-2</v>
      </c>
      <c r="Z17" s="19" cm="1">
        <f t="array" ref="Z17">_FV(C17,"Return (3y)",TRUE)</f>
        <v>0.12034700000000001</v>
      </c>
      <c r="AA17" s="19" cm="1">
        <f t="array" ref="AA17">_FV(C17,"Return (5y)",TRUE)</f>
        <v>9.4971E-2</v>
      </c>
      <c r="AB17" s="20" cm="1">
        <f t="array" ref="AB17">_FV(C17,"Rating")</f>
        <v>0</v>
      </c>
      <c r="AC17" s="21"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 Bn</v>
      </c>
    </row>
    <row r="18" spans="1:29" hidden="1">
      <c r="A18" s="4" t="s">
        <v>63</v>
      </c>
      <c r="B18" s="4" t="s">
        <v>74</v>
      </c>
      <c r="C18" s="4" t="e" vm="93">
        <v>#VALUE!</v>
      </c>
      <c r="D18" s="9">
        <v>8</v>
      </c>
      <c r="E18" s="4" t="s">
        <v>82</v>
      </c>
      <c r="F18" s="4" t="e" vm="98">
        <v>#VALUE!</v>
      </c>
      <c r="G18" s="4" t="str" cm="1">
        <f t="array" ref="G18">IFERROR(_FV(F18,"Industry"),"Not Applicable")</f>
        <v>Software &amp; IT Services</v>
      </c>
      <c r="H18" s="11" cm="1">
        <f t="array" ref="H18">_FV(F18,"Previous close",TRUE)</f>
        <v>447.08</v>
      </c>
      <c r="I18" s="11" cm="1">
        <f t="array" ref="I18">_FV(F18,"Open")</f>
        <v>445</v>
      </c>
      <c r="J18" s="11" cm="1">
        <f t="array" ref="J18">_FV(F18,"High")</f>
        <v>465.32</v>
      </c>
      <c r="K18" s="11" cm="1">
        <f t="array" ref="K18">_FV(F18,"Low")</f>
        <v>444.00290000000001</v>
      </c>
      <c r="L18" s="11" cm="1">
        <f t="array" ref="L18">_FV(F18,"Price")</f>
        <v>450.71</v>
      </c>
      <c r="M18" s="10" cm="1">
        <f t="array" ref="M18">_FV(F18,"Change")</f>
        <v>3.63</v>
      </c>
      <c r="N18" s="5" cm="1">
        <f t="array" ref="N18">_FV(F18,"Change (%)",TRUE)</f>
        <v>8.1189999999999995E-3</v>
      </c>
      <c r="O18" s="12" cm="1">
        <f t="array" ref="O18">_FV(F18,"52 week high",TRUE)</f>
        <v>465.995</v>
      </c>
      <c r="P18" s="12" cm="1">
        <f t="array" ref="P18">_FV(F18,"52 week low",TRUE)</f>
        <v>136</v>
      </c>
      <c r="Q18" s="12" cm="1">
        <f t="array" ref="Q18">IFERROR(_FV(F18,"P/E",TRUE),"")</f>
        <v>175.59889999999999</v>
      </c>
      <c r="R18" s="6" cm="1">
        <f t="array" ref="R18">IFERROR(_FV(F18,"Beta"),"")</f>
        <v>2.641</v>
      </c>
      <c r="S18" s="17" cm="1">
        <f t="array" ref="S18">_FV(C18,"Previous close",TRUE)</f>
        <v>70.89</v>
      </c>
      <c r="T18" s="18" cm="1">
        <f t="array" ref="T18">_FV(C18,"Price")</f>
        <v>71.56</v>
      </c>
      <c r="U18" s="18" cm="1">
        <f t="array" ref="U18">_FV(C18,"Change")</f>
        <v>0.67</v>
      </c>
      <c r="V18" s="19" cm="1">
        <f t="array" ref="V18">_FV(C18,"Change (%)",TRUE)</f>
        <v>9.4510000000000011E-3</v>
      </c>
      <c r="W18" s="19" cm="1">
        <f t="array" ref="W18">_FV(C18,"Expense ratio",TRUE)</f>
        <v>7.000000000000001E-4</v>
      </c>
      <c r="X18" s="19" cm="1">
        <f t="array" ref="X18">_FV(C18,"Return (YTD)",TRUE)</f>
        <v>1.6794E-2</v>
      </c>
      <c r="Y18" s="19" cm="1">
        <f t="array" ref="Y18">_FV(C18,"Return (1y)",TRUE)</f>
        <v>7.3166999999999996E-2</v>
      </c>
      <c r="Z18" s="19" cm="1">
        <f t="array" ref="Z18">_FV(C18,"Return (3y)",TRUE)</f>
        <v>0.12034700000000001</v>
      </c>
      <c r="AA18" s="19" cm="1">
        <f t="array" ref="AA18">_FV(C18,"Return (5y)",TRUE)</f>
        <v>9.4971E-2</v>
      </c>
      <c r="AB18" s="20" cm="1">
        <f t="array" ref="AB18">_FV(C18,"Rating")</f>
        <v>0</v>
      </c>
      <c r="AC18" s="21"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 Bn</v>
      </c>
    </row>
    <row r="19" spans="1:29" hidden="1">
      <c r="A19" s="4" t="s">
        <v>63</v>
      </c>
      <c r="B19" s="4" t="s">
        <v>74</v>
      </c>
      <c r="C19" s="4" t="e" vm="93">
        <v>#VALUE!</v>
      </c>
      <c r="D19" s="9">
        <v>9</v>
      </c>
      <c r="E19" s="4" t="s">
        <v>83</v>
      </c>
      <c r="F19" s="4" t="e" vm="99">
        <v>#VALUE!</v>
      </c>
      <c r="G19" s="4" t="str" cm="1">
        <f t="array" ref="G19">IFERROR(_FV(F19,"Industry"),"Not Applicable")</f>
        <v>Software &amp; IT Services</v>
      </c>
      <c r="H19" s="11" cm="1">
        <f t="array" ref="H19">_FV(F19,"Previous close",TRUE)</f>
        <v>253.2</v>
      </c>
      <c r="I19" s="11" cm="1">
        <f t="array" ref="I19">_FV(F19,"Open")</f>
        <v>251.93</v>
      </c>
      <c r="J19" s="11" cm="1">
        <f t="array" ref="J19">_FV(F19,"High")</f>
        <v>258.98</v>
      </c>
      <c r="K19" s="11" cm="1">
        <f t="array" ref="K19">_FV(F19,"Low")</f>
        <v>251.26</v>
      </c>
      <c r="L19" s="11" cm="1">
        <f t="array" ref="L19">_FV(F19,"Price")</f>
        <v>252.25</v>
      </c>
      <c r="M19" s="10" cm="1">
        <f t="array" ref="M19">_FV(F19,"Change")</f>
        <v>-0.95</v>
      </c>
      <c r="N19" s="5" cm="1">
        <f t="array" ref="N19">_FV(F19,"Change (%)",TRUE)</f>
        <v>-3.7519999999999997E-3</v>
      </c>
      <c r="O19" s="12" cm="1">
        <f t="array" ref="O19">_FV(F19,"52 week high",TRUE)</f>
        <v>257.98</v>
      </c>
      <c r="P19" s="12" cm="1">
        <f t="array" ref="P19">_FV(F19,"52 week low",TRUE)</f>
        <v>151.97</v>
      </c>
      <c r="Q19" s="12" cm="1">
        <f t="array" ref="Q19">IFERROR(_FV(F19,"P/E",TRUE),"")</f>
        <v>51.299500000000002</v>
      </c>
      <c r="R19" s="6" cm="1">
        <f t="array" ref="R19">IFERROR(_FV(F19,"Beta"),"")</f>
        <v>1.3028</v>
      </c>
      <c r="S19" s="17" cm="1">
        <f t="array" ref="S19">_FV(C19,"Previous close",TRUE)</f>
        <v>70.89</v>
      </c>
      <c r="T19" s="18" cm="1">
        <f t="array" ref="T19">_FV(C19,"Price")</f>
        <v>71.56</v>
      </c>
      <c r="U19" s="18" cm="1">
        <f t="array" ref="U19">_FV(C19,"Change")</f>
        <v>0.67</v>
      </c>
      <c r="V19" s="19" cm="1">
        <f t="array" ref="V19">_FV(C19,"Change (%)",TRUE)</f>
        <v>9.4510000000000011E-3</v>
      </c>
      <c r="W19" s="19" cm="1">
        <f t="array" ref="W19">_FV(C19,"Expense ratio",TRUE)</f>
        <v>7.000000000000001E-4</v>
      </c>
      <c r="X19" s="19" cm="1">
        <f t="array" ref="X19">_FV(C19,"Return (YTD)",TRUE)</f>
        <v>1.6794E-2</v>
      </c>
      <c r="Y19" s="19" cm="1">
        <f t="array" ref="Y19">_FV(C19,"Return (1y)",TRUE)</f>
        <v>7.3166999999999996E-2</v>
      </c>
      <c r="Z19" s="19" cm="1">
        <f t="array" ref="Z19">_FV(C19,"Return (3y)",TRUE)</f>
        <v>0.12034700000000001</v>
      </c>
      <c r="AA19" s="19" cm="1">
        <f t="array" ref="AA19">_FV(C19,"Return (5y)",TRUE)</f>
        <v>9.4971E-2</v>
      </c>
      <c r="AB19" s="20" cm="1">
        <f t="array" ref="AB19">_FV(C19,"Rating")</f>
        <v>0</v>
      </c>
      <c r="AC19" s="21"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 Bn</v>
      </c>
    </row>
    <row r="20" spans="1:29" hidden="1">
      <c r="A20" s="4" t="s">
        <v>63</v>
      </c>
      <c r="B20" s="4" t="s">
        <v>74</v>
      </c>
      <c r="C20" s="4" t="e" vm="93">
        <v>#VALUE!</v>
      </c>
      <c r="D20" s="9">
        <v>10</v>
      </c>
      <c r="E20" s="4" t="s">
        <v>84</v>
      </c>
      <c r="F20" s="4" t="e" vm="47">
        <v>#VALUE!</v>
      </c>
      <c r="G20" s="4" t="str" cm="1">
        <f t="array" ref="G20">IFERROR(_FV(F20,"Industry"),"Not Applicable")</f>
        <v>Software &amp; IT Services</v>
      </c>
      <c r="H20" s="11" cm="1">
        <f t="array" ref="H20">_FV(F20,"Previous close",TRUE)</f>
        <v>210.7</v>
      </c>
      <c r="I20" s="11" cm="1">
        <f t="array" ref="I20">_FV(F20,"Open")</f>
        <v>210.45</v>
      </c>
      <c r="J20" s="11" cm="1">
        <f t="array" ref="J20">_FV(F20,"High")</f>
        <v>214.67</v>
      </c>
      <c r="K20" s="11" cm="1">
        <f t="array" ref="K20">_FV(F20,"Low")</f>
        <v>207.99</v>
      </c>
      <c r="L20" s="11" cm="1">
        <f t="array" ref="L20">_FV(F20,"Price")</f>
        <v>208.25</v>
      </c>
      <c r="M20" s="10" cm="1">
        <f t="array" ref="M20">_FV(F20,"Change")</f>
        <v>-2.4500000000000002</v>
      </c>
      <c r="N20" s="5" cm="1">
        <f t="array" ref="N20">_FV(F20,"Change (%)",TRUE)</f>
        <v>-1.1628000000000001E-2</v>
      </c>
      <c r="O20" s="12" cm="1">
        <f t="array" ref="O20">_FV(F20,"52 week high",TRUE)</f>
        <v>211.13</v>
      </c>
      <c r="P20" s="12" cm="1">
        <f t="array" ref="P20">_FV(F20,"52 week low",TRUE)</f>
        <v>130.78</v>
      </c>
      <c r="Q20" s="12" cm="1">
        <f t="array" ref="Q20">IFERROR(_FV(F20,"P/E",TRUE),"")</f>
        <v>37.165700000000001</v>
      </c>
      <c r="R20" s="6" cm="1">
        <f t="array" ref="R20">IFERROR(_FV(F20,"Beta"),"")</f>
        <v>0.92949999999999999</v>
      </c>
      <c r="S20" s="17" cm="1">
        <f t="array" ref="S20">_FV(C20,"Previous close",TRUE)</f>
        <v>70.89</v>
      </c>
      <c r="T20" s="18" cm="1">
        <f t="array" ref="T20">_FV(C20,"Price")</f>
        <v>71.56</v>
      </c>
      <c r="U20" s="18" cm="1">
        <f t="array" ref="U20">_FV(C20,"Change")</f>
        <v>0.67</v>
      </c>
      <c r="V20" s="19" cm="1">
        <f t="array" ref="V20">_FV(C20,"Change (%)",TRUE)</f>
        <v>9.4510000000000011E-3</v>
      </c>
      <c r="W20" s="19" cm="1">
        <f t="array" ref="W20">_FV(C20,"Expense ratio",TRUE)</f>
        <v>7.000000000000001E-4</v>
      </c>
      <c r="X20" s="19" cm="1">
        <f t="array" ref="X20">_FV(C20,"Return (YTD)",TRUE)</f>
        <v>1.6794E-2</v>
      </c>
      <c r="Y20" s="19" cm="1">
        <f t="array" ref="Y20">_FV(C20,"Return (1y)",TRUE)</f>
        <v>7.3166999999999996E-2</v>
      </c>
      <c r="Z20" s="19" cm="1">
        <f t="array" ref="Z20">_FV(C20,"Return (3y)",TRUE)</f>
        <v>0.12034700000000001</v>
      </c>
      <c r="AA20" s="19" cm="1">
        <f t="array" ref="AA20">_FV(C20,"Return (5y)",TRUE)</f>
        <v>9.4971E-2</v>
      </c>
      <c r="AB20" s="20" cm="1">
        <f t="array" ref="AB20">_FV(C20,"Rating")</f>
        <v>0</v>
      </c>
      <c r="AC20" s="21"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 Bn</v>
      </c>
    </row>
    <row r="21" spans="1:29">
      <c r="A21" s="4" t="s">
        <v>85</v>
      </c>
      <c r="B21" s="4" t="s">
        <v>86</v>
      </c>
      <c r="C21" s="4" t="e" vm="100">
        <v>#VALUE!</v>
      </c>
      <c r="D21" s="9">
        <v>1</v>
      </c>
      <c r="E21" s="4" t="s">
        <v>87</v>
      </c>
      <c r="F21" s="4" t="e" vm="55">
        <v>#VALUE!</v>
      </c>
      <c r="G21" s="4" t="str" cm="1">
        <f t="array" ref="G21">IFERROR(_FV(F21,"Industry"),"Not Applicable")</f>
        <v>Computers, Phones &amp; Household Electronics</v>
      </c>
      <c r="H21" s="11" cm="1">
        <f t="array" ref="H21">_FV(F21,"Previous close",TRUE)</f>
        <v>373.85</v>
      </c>
      <c r="I21" s="11" cm="1">
        <f t="array" ref="I21">_FV(F21,"Open")</f>
        <v>375.41</v>
      </c>
      <c r="J21" s="11" cm="1">
        <f t="array" ref="J21">_FV(F21,"High")</f>
        <v>378.62</v>
      </c>
      <c r="K21" s="11" cm="1">
        <f t="array" ref="K21">_FV(F21,"Low")</f>
        <v>372.23</v>
      </c>
      <c r="L21" s="11" cm="1">
        <f t="array" ref="L21">_FV(F21,"Price")</f>
        <v>372.69</v>
      </c>
      <c r="M21" s="10" cm="1">
        <f t="array" ref="M21">_FV(F21,"Change")</f>
        <v>-1.1599999999999999</v>
      </c>
      <c r="N21" s="5" cm="1">
        <f t="array" ref="N21">_FV(F21,"Change (%)",TRUE)</f>
        <v>-3.1030000000000003E-3</v>
      </c>
      <c r="O21" s="12" cm="1">
        <f t="array" ref="O21">_FV(F21,"52 week high",TRUE)</f>
        <v>375.78</v>
      </c>
      <c r="P21" s="12" cm="1">
        <f t="array" ref="P21">_FV(F21,"52 week low",TRUE)</f>
        <v>192.58</v>
      </c>
      <c r="Q21" s="12" cm="1">
        <f t="array" ref="Q21">IFERROR(_FV(F21,"P/E",TRUE),"")</f>
        <v>29.3078</v>
      </c>
      <c r="R21" s="6" cm="1">
        <f t="array" ref="R21">IFERROR(_FV(F21,"Beta"),"")</f>
        <v>1.1867000000000001</v>
      </c>
      <c r="S21" s="17" cm="1">
        <f t="array" ref="S21">_FV(C21,"Previous close",TRUE)</f>
        <v>105.71</v>
      </c>
      <c r="T21" s="18" cm="1">
        <f t="array" ref="T21">_FV(C21,"Price")</f>
        <v>107.99</v>
      </c>
      <c r="U21" s="18" cm="1">
        <f t="array" ref="U21">_FV(C21,"Change")</f>
        <v>2.2799999999999998</v>
      </c>
      <c r="V21" s="19" cm="1">
        <f t="array" ref="V21">_FV(C21,"Change (%)",TRUE)</f>
        <v>2.1568E-2</v>
      </c>
      <c r="W21" s="19" cm="1">
        <f t="array" ref="W21">_FV(C21,"Expense ratio",TRUE)</f>
        <v>5.0000000000000001E-4</v>
      </c>
      <c r="X21" s="19" cm="1">
        <f t="array" ref="X21">_FV(C21,"Return (YTD)",TRUE)</f>
        <v>0.13178499999999999</v>
      </c>
      <c r="Y21" s="19" cm="1">
        <f t="array" ref="Y21">_FV(C21,"Return (1y)",TRUE)</f>
        <v>0.24059700000000001</v>
      </c>
      <c r="Z21" s="19" cm="1">
        <f t="array" ref="Z21">_FV(C21,"Return (3y)",TRUE)</f>
        <v>0.18781300000000001</v>
      </c>
      <c r="AA21" s="19" cm="1">
        <f t="array" ref="AA21">_FV(C21,"Return (5y)",TRUE)</f>
        <v>0.151199</v>
      </c>
      <c r="AB21" s="20" cm="1">
        <f t="array" ref="AB21">_FV(C21,"Rating")</f>
        <v>2.9485999999999999</v>
      </c>
      <c r="AC21" s="21"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$ 40.9 Bn</v>
      </c>
    </row>
    <row r="22" spans="1:29">
      <c r="A22" s="4" t="s">
        <v>85</v>
      </c>
      <c r="B22" s="4" t="s">
        <v>86</v>
      </c>
      <c r="C22" s="4" t="e" vm="100">
        <v>#VALUE!</v>
      </c>
      <c r="D22" s="9">
        <v>2</v>
      </c>
      <c r="E22" s="4" t="s">
        <v>88</v>
      </c>
      <c r="F22" s="4" t="e" vm="52">
        <v>#VALUE!</v>
      </c>
      <c r="G22" s="4" t="str" cm="1">
        <f t="array" ref="G22">IFERROR(_FV(F22,"Industry"),"Not Applicable")</f>
        <v>Diversified Retail</v>
      </c>
      <c r="H22" s="11" cm="1">
        <f t="array" ref="H22">_FV(F22,"Previous close",TRUE)</f>
        <v>3057.04</v>
      </c>
      <c r="I22" s="11" cm="1">
        <f t="array" ref="I22">_FV(F22,"Open")</f>
        <v>3058.55</v>
      </c>
      <c r="J22" s="11" cm="1">
        <f t="array" ref="J22">_FV(F22,"High")</f>
        <v>3069.55</v>
      </c>
      <c r="K22" s="11" cm="1">
        <f t="array" ref="K22">_FV(F22,"Low")</f>
        <v>2990</v>
      </c>
      <c r="L22" s="11" cm="1">
        <f t="array" ref="L22">_FV(F22,"Price")</f>
        <v>3000.12</v>
      </c>
      <c r="M22" s="10" cm="1">
        <f t="array" ref="M22">_FV(F22,"Change")</f>
        <v>-56.92</v>
      </c>
      <c r="N22" s="5" cm="1">
        <f t="array" ref="N22">_FV(F22,"Change (%)",TRUE)</f>
        <v>-1.8619E-2</v>
      </c>
      <c r="O22" s="12" cm="1">
        <f t="array" ref="O22">_FV(F22,"52 week high",TRUE)</f>
        <v>3059.88</v>
      </c>
      <c r="P22" s="12" cm="1">
        <f t="array" ref="P22">_FV(F22,"52 week low",TRUE)</f>
        <v>1626.0318</v>
      </c>
      <c r="Q22" s="12" cm="1">
        <f t="array" ref="Q22">IFERROR(_FV(F22,"P/E",TRUE),"")</f>
        <v>146.0324</v>
      </c>
      <c r="R22" s="6" cm="1">
        <f t="array" ref="R22">IFERROR(_FV(F22,"Beta"),"")</f>
        <v>1.3109999999999999</v>
      </c>
      <c r="S22" s="17" cm="1">
        <f t="array" ref="S22">_FV(C22,"Previous close",TRUE)</f>
        <v>105.71</v>
      </c>
      <c r="T22" s="18" cm="1">
        <f t="array" ref="T22">_FV(C22,"Price")</f>
        <v>107.99</v>
      </c>
      <c r="U22" s="18" cm="1">
        <f t="array" ref="U22">_FV(C22,"Change")</f>
        <v>2.2799999999999998</v>
      </c>
      <c r="V22" s="19" cm="1">
        <f t="array" ref="V22">_FV(C22,"Change (%)",TRUE)</f>
        <v>2.1568E-2</v>
      </c>
      <c r="W22" s="19" cm="1">
        <f t="array" ref="W22">_FV(C22,"Expense ratio",TRUE)</f>
        <v>5.0000000000000001E-4</v>
      </c>
      <c r="X22" s="19" cm="1">
        <f t="array" ref="X22">_FV(C22,"Return (YTD)",TRUE)</f>
        <v>0.13178499999999999</v>
      </c>
      <c r="Y22" s="19" cm="1">
        <f t="array" ref="Y22">_FV(C22,"Return (1y)",TRUE)</f>
        <v>0.24059700000000001</v>
      </c>
      <c r="Z22" s="19" cm="1">
        <f t="array" ref="Z22">_FV(C22,"Return (3y)",TRUE)</f>
        <v>0.18781300000000001</v>
      </c>
      <c r="AA22" s="19" cm="1">
        <f t="array" ref="AA22">_FV(C22,"Return (5y)",TRUE)</f>
        <v>0.151199</v>
      </c>
      <c r="AB22" s="20" cm="1">
        <f t="array" ref="AB22">_FV(C22,"Rating")</f>
        <v>2.9485999999999999</v>
      </c>
      <c r="AC22" s="21"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$ 40.9 Bn</v>
      </c>
    </row>
    <row r="23" spans="1:29">
      <c r="A23" s="4" t="s">
        <v>85</v>
      </c>
      <c r="B23" s="4" t="s">
        <v>86</v>
      </c>
      <c r="C23" s="4" t="e" vm="100">
        <v>#VALUE!</v>
      </c>
      <c r="D23" s="9">
        <v>3</v>
      </c>
      <c r="E23" s="4" t="s">
        <v>89</v>
      </c>
      <c r="F23" s="4" t="e" vm="40">
        <v>#VALUE!</v>
      </c>
      <c r="G23" s="4" t="str" cm="1">
        <f t="array" ref="G23">IFERROR(_FV(F23,"Industry"),"Not Applicable")</f>
        <v>Software &amp; IT Services</v>
      </c>
      <c r="H23" s="11" cm="1">
        <f t="array" ref="H23">_FV(F23,"Previous close",TRUE)</f>
        <v>1495.7</v>
      </c>
      <c r="I23" s="11" cm="1">
        <f t="array" ref="I23">_FV(F23,"Open")</f>
        <v>1490</v>
      </c>
      <c r="J23" s="11" cm="1">
        <f t="array" ref="J23">_FV(F23,"High")</f>
        <v>1516.8</v>
      </c>
      <c r="K23" s="11" cm="1">
        <f t="array" ref="K23">_FV(F23,"Low")</f>
        <v>1483.55</v>
      </c>
      <c r="L23" s="11" cm="1">
        <f t="array" ref="L23">_FV(F23,"Price")</f>
        <v>1485.18</v>
      </c>
      <c r="M23" s="10" cm="1">
        <f t="array" ref="M23">_FV(F23,"Change")</f>
        <v>-10.52</v>
      </c>
      <c r="N23" s="5" cm="1">
        <f t="array" ref="N23">_FV(F23,"Change (%)",TRUE)</f>
        <v>-7.0330000000000002E-3</v>
      </c>
      <c r="O23" s="12" cm="1">
        <f t="array" ref="O23">_FV(F23,"52 week high",TRUE)</f>
        <v>1532.1062999999999</v>
      </c>
      <c r="P23" s="12" cm="1">
        <f t="array" ref="P23">_FV(F23,"52 week low",TRUE)</f>
        <v>1013.5361</v>
      </c>
      <c r="Q23" s="12" cm="1">
        <f t="array" ref="Q23">IFERROR(_FV(F23,"P/E",TRUE),"")</f>
        <v>30.176400000000001</v>
      </c>
      <c r="R23" s="6" cm="1">
        <f t="array" ref="R23">IFERROR(_FV(F23,"Beta"),"")</f>
        <v>1.0471999999999999</v>
      </c>
      <c r="S23" s="17" cm="1">
        <f t="array" ref="S23">_FV(C23,"Previous close",TRUE)</f>
        <v>105.71</v>
      </c>
      <c r="T23" s="18" cm="1">
        <f t="array" ref="T23">_FV(C23,"Price")</f>
        <v>107.99</v>
      </c>
      <c r="U23" s="18" cm="1">
        <f t="array" ref="U23">_FV(C23,"Change")</f>
        <v>2.2799999999999998</v>
      </c>
      <c r="V23" s="19" cm="1">
        <f t="array" ref="V23">_FV(C23,"Change (%)",TRUE)</f>
        <v>2.1568E-2</v>
      </c>
      <c r="W23" s="19" cm="1">
        <f t="array" ref="W23">_FV(C23,"Expense ratio",TRUE)</f>
        <v>5.0000000000000001E-4</v>
      </c>
      <c r="X23" s="19" cm="1">
        <f t="array" ref="X23">_FV(C23,"Return (YTD)",TRUE)</f>
        <v>0.13178499999999999</v>
      </c>
      <c r="Y23" s="19" cm="1">
        <f t="array" ref="Y23">_FV(C23,"Return (1y)",TRUE)</f>
        <v>0.24059700000000001</v>
      </c>
      <c r="Z23" s="19" cm="1">
        <f t="array" ref="Z23">_FV(C23,"Return (3y)",TRUE)</f>
        <v>0.18781300000000001</v>
      </c>
      <c r="AA23" s="19" cm="1">
        <f t="array" ref="AA23">_FV(C23,"Return (5y)",TRUE)</f>
        <v>0.151199</v>
      </c>
      <c r="AB23" s="20" cm="1">
        <f t="array" ref="AB23">_FV(C23,"Rating")</f>
        <v>2.9485999999999999</v>
      </c>
      <c r="AC23" s="21"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$ 40.9 Bn</v>
      </c>
    </row>
    <row r="24" spans="1:29">
      <c r="A24" s="4" t="s">
        <v>85</v>
      </c>
      <c r="B24" s="4" t="s">
        <v>86</v>
      </c>
      <c r="C24" s="4" t="e" vm="100">
        <v>#VALUE!</v>
      </c>
      <c r="D24" s="9">
        <v>4</v>
      </c>
      <c r="E24" s="4" t="s">
        <v>90</v>
      </c>
      <c r="F24" s="4" t="e" vm="81">
        <v>#VALUE!</v>
      </c>
      <c r="G24" s="4" t="str" cm="1">
        <f t="array" ref="G24">IFERROR(_FV(F24,"Industry"),"Not Applicable")</f>
        <v>Software &amp; IT Services</v>
      </c>
      <c r="H24" s="11" cm="1">
        <f t="array" ref="H24">_FV(F24,"Previous close",TRUE)</f>
        <v>240.28</v>
      </c>
      <c r="I24" s="11" cm="1">
        <f t="array" ref="I24">_FV(F24,"Open")</f>
        <v>239.41</v>
      </c>
      <c r="J24" s="11" cm="1">
        <f t="array" ref="J24">_FV(F24,"High")</f>
        <v>247.65</v>
      </c>
      <c r="K24" s="11" cm="1">
        <f t="array" ref="K24">_FV(F24,"Low")</f>
        <v>238.82</v>
      </c>
      <c r="L24" s="11" cm="1">
        <f t="array" ref="L24">_FV(F24,"Price")</f>
        <v>240.86</v>
      </c>
      <c r="M24" s="10" cm="1">
        <f t="array" ref="M24">_FV(F24,"Change")</f>
        <v>0.57999999999999996</v>
      </c>
      <c r="N24" s="5" cm="1">
        <f t="array" ref="N24">_FV(F24,"Change (%)",TRUE)</f>
        <v>2.4139999999999999E-3</v>
      </c>
      <c r="O24" s="12" cm="1">
        <f t="array" ref="O24">_FV(F24,"52 week high",TRUE)</f>
        <v>245.18530000000001</v>
      </c>
      <c r="P24" s="12" cm="1">
        <f t="array" ref="P24">_FV(F24,"52 week low",TRUE)</f>
        <v>137.10059999999999</v>
      </c>
      <c r="Q24" s="12" cm="1">
        <f t="array" ref="Q24">IFERROR(_FV(F24,"P/E",TRUE),"")</f>
        <v>34.568199999999997</v>
      </c>
      <c r="R24" s="6" cm="1">
        <f t="array" ref="R24">IFERROR(_FV(F24,"Beta"),"")</f>
        <v>1.1941999999999999</v>
      </c>
      <c r="S24" s="17" cm="1">
        <f t="array" ref="S24">_FV(C24,"Previous close",TRUE)</f>
        <v>105.71</v>
      </c>
      <c r="T24" s="18" cm="1">
        <f t="array" ref="T24">_FV(C24,"Price")</f>
        <v>107.99</v>
      </c>
      <c r="U24" s="18" cm="1">
        <f t="array" ref="U24">_FV(C24,"Change")</f>
        <v>2.2799999999999998</v>
      </c>
      <c r="V24" s="19" cm="1">
        <f t="array" ref="V24">_FV(C24,"Change (%)",TRUE)</f>
        <v>2.1568E-2</v>
      </c>
      <c r="W24" s="19" cm="1">
        <f t="array" ref="W24">_FV(C24,"Expense ratio",TRUE)</f>
        <v>5.0000000000000001E-4</v>
      </c>
      <c r="X24" s="19" cm="1">
        <f t="array" ref="X24">_FV(C24,"Return (YTD)",TRUE)</f>
        <v>0.13178499999999999</v>
      </c>
      <c r="Y24" s="19" cm="1">
        <f t="array" ref="Y24">_FV(C24,"Return (1y)",TRUE)</f>
        <v>0.24059700000000001</v>
      </c>
      <c r="Z24" s="19" cm="1">
        <f t="array" ref="Z24">_FV(C24,"Return (3y)",TRUE)</f>
        <v>0.18781300000000001</v>
      </c>
      <c r="AA24" s="19" cm="1">
        <f t="array" ref="AA24">_FV(C24,"Return (5y)",TRUE)</f>
        <v>0.151199</v>
      </c>
      <c r="AB24" s="20" cm="1">
        <f t="array" ref="AB24">_FV(C24,"Rating")</f>
        <v>2.9485999999999999</v>
      </c>
      <c r="AC24" s="21"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$ 40.9 Bn</v>
      </c>
    </row>
    <row r="25" spans="1:29">
      <c r="A25" s="4" t="s">
        <v>85</v>
      </c>
      <c r="B25" s="4" t="s">
        <v>86</v>
      </c>
      <c r="C25" s="4" t="e" vm="100">
        <v>#VALUE!</v>
      </c>
      <c r="D25" s="9">
        <v>5</v>
      </c>
      <c r="E25" s="4" t="s">
        <v>91</v>
      </c>
      <c r="F25" s="4" t="e" vm="34">
        <v>#VALUE!</v>
      </c>
      <c r="G25" s="4" t="str" cm="1">
        <f t="array" ref="G25">IFERROR(_FV(F25,"Industry"),"Not Applicable")</f>
        <v>Software &amp; IT Services</v>
      </c>
      <c r="H25" s="11" cm="1">
        <f t="array" ref="H25">_FV(F25,"Previous close",TRUE)</f>
        <v>197.76</v>
      </c>
      <c r="I25" s="11" cm="1">
        <f t="array" ref="I25">_FV(F25,"Open")</f>
        <v>196.81</v>
      </c>
      <c r="J25" s="11" cm="1">
        <f t="array" ref="J25">_FV(F25,"High")</f>
        <v>198.9</v>
      </c>
      <c r="K25" s="11" cm="1">
        <f t="array" ref="K25">_FV(F25,"Low")</f>
        <v>193.81</v>
      </c>
      <c r="L25" s="11" cm="1">
        <f t="array" ref="L25">_FV(F25,"Price")</f>
        <v>194.2</v>
      </c>
      <c r="M25" s="10" cm="1">
        <f t="array" ref="M25">_FV(F25,"Change")</f>
        <v>-3.56</v>
      </c>
      <c r="N25" s="5" cm="1">
        <f t="array" ref="N25">_FV(F25,"Change (%)",TRUE)</f>
        <v>-1.8002000000000001E-2</v>
      </c>
      <c r="O25" s="12" cm="1">
        <f t="array" ref="O25">_FV(F25,"52 week high",TRUE)</f>
        <v>214.17</v>
      </c>
      <c r="P25" s="12" cm="1">
        <f t="array" ref="P25">_FV(F25,"52 week low",TRUE)</f>
        <v>133.93</v>
      </c>
      <c r="Q25" s="12" cm="1">
        <f t="array" ref="Q25">IFERROR(_FV(F25,"P/E",TRUE),"")</f>
        <v>35.619199999999999</v>
      </c>
      <c r="R25" s="6" cm="1">
        <f t="array" ref="R25">IFERROR(_FV(F25,"Beta"),"")</f>
        <v>0.91090000000000004</v>
      </c>
      <c r="S25" s="17" cm="1">
        <f t="array" ref="S25">_FV(C25,"Previous close",TRUE)</f>
        <v>105.71</v>
      </c>
      <c r="T25" s="18" cm="1">
        <f t="array" ref="T25">_FV(C25,"Price")</f>
        <v>107.99</v>
      </c>
      <c r="U25" s="18" cm="1">
        <f t="array" ref="U25">_FV(C25,"Change")</f>
        <v>2.2799999999999998</v>
      </c>
      <c r="V25" s="19" cm="1">
        <f t="array" ref="V25">_FV(C25,"Change (%)",TRUE)</f>
        <v>2.1568E-2</v>
      </c>
      <c r="W25" s="19" cm="1">
        <f t="array" ref="W25">_FV(C25,"Expense ratio",TRUE)</f>
        <v>5.0000000000000001E-4</v>
      </c>
      <c r="X25" s="19" cm="1">
        <f t="array" ref="X25">_FV(C25,"Return (YTD)",TRUE)</f>
        <v>0.13178499999999999</v>
      </c>
      <c r="Y25" s="19" cm="1">
        <f t="array" ref="Y25">_FV(C25,"Return (1y)",TRUE)</f>
        <v>0.24059700000000001</v>
      </c>
      <c r="Z25" s="19" cm="1">
        <f t="array" ref="Z25">_FV(C25,"Return (3y)",TRUE)</f>
        <v>0.18781300000000001</v>
      </c>
      <c r="AA25" s="19" cm="1">
        <f t="array" ref="AA25">_FV(C25,"Return (5y)",TRUE)</f>
        <v>0.151199</v>
      </c>
      <c r="AB25" s="20" cm="1">
        <f t="array" ref="AB25">_FV(C25,"Rating")</f>
        <v>2.9485999999999999</v>
      </c>
      <c r="AC25" s="21"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$ 40.9 Bn</v>
      </c>
    </row>
    <row r="26" spans="1:29">
      <c r="A26" s="4" t="s">
        <v>85</v>
      </c>
      <c r="B26" s="4" t="s">
        <v>86</v>
      </c>
      <c r="C26" s="4" t="e" vm="100">
        <v>#VALUE!</v>
      </c>
      <c r="D26" s="9">
        <v>6</v>
      </c>
      <c r="E26" s="4" t="s">
        <v>92</v>
      </c>
      <c r="F26" s="4" t="e" vm="82">
        <v>#VALUE!</v>
      </c>
      <c r="G26" s="4" t="str" cm="1">
        <f t="array" ref="G26">IFERROR(_FV(F26,"Industry"),"Not Applicable")</f>
        <v>Specialty Retailers</v>
      </c>
      <c r="H26" s="11" cm="1">
        <f t="array" ref="H26">_FV(F26,"Previous close",TRUE)</f>
        <v>249.55</v>
      </c>
      <c r="I26" s="11" cm="1">
        <f t="array" ref="I26">_FV(F26,"Open")</f>
        <v>247.37</v>
      </c>
      <c r="J26" s="11" cm="1">
        <f t="array" ref="J26">_FV(F26,"High")</f>
        <v>250.78</v>
      </c>
      <c r="K26" s="11" cm="1">
        <f t="array" ref="K26">_FV(F26,"Low")</f>
        <v>247.07</v>
      </c>
      <c r="L26" s="11" cm="1">
        <f t="array" ref="L26">_FV(F26,"Price")</f>
        <v>247.35</v>
      </c>
      <c r="M26" s="10" cm="1">
        <f t="array" ref="M26">_FV(F26,"Change")</f>
        <v>-2.2000000000000002</v>
      </c>
      <c r="N26" s="5" cm="1">
        <f t="array" ref="N26">_FV(F26,"Change (%)",TRUE)</f>
        <v>-8.8160000000000009E-3</v>
      </c>
      <c r="O26" s="12" cm="1">
        <f t="array" ref="O26">_FV(F26,"52 week high",TRUE)</f>
        <v>259.2867</v>
      </c>
      <c r="P26" s="12" cm="1">
        <f t="array" ref="P26">_FV(F26,"52 week low",TRUE)</f>
        <v>140.63</v>
      </c>
      <c r="Q26" s="12" cm="1">
        <f t="array" ref="Q26">IFERROR(_FV(F26,"P/E",TRUE),"")</f>
        <v>24.802399999999999</v>
      </c>
      <c r="R26" s="6" cm="1">
        <f t="array" ref="R26">IFERROR(_FV(F26,"Beta"),"")</f>
        <v>1.0516000000000001</v>
      </c>
      <c r="S26" s="17" cm="1">
        <f t="array" ref="S26">_FV(C26,"Previous close",TRUE)</f>
        <v>105.71</v>
      </c>
      <c r="T26" s="18" cm="1">
        <f t="array" ref="T26">_FV(C26,"Price")</f>
        <v>107.99</v>
      </c>
      <c r="U26" s="18" cm="1">
        <f t="array" ref="U26">_FV(C26,"Change")</f>
        <v>2.2799999999999998</v>
      </c>
      <c r="V26" s="19" cm="1">
        <f t="array" ref="V26">_FV(C26,"Change (%)",TRUE)</f>
        <v>2.1568E-2</v>
      </c>
      <c r="W26" s="19" cm="1">
        <f t="array" ref="W26">_FV(C26,"Expense ratio",TRUE)</f>
        <v>5.0000000000000001E-4</v>
      </c>
      <c r="X26" s="19" cm="1">
        <f t="array" ref="X26">_FV(C26,"Return (YTD)",TRUE)</f>
        <v>0.13178499999999999</v>
      </c>
      <c r="Y26" s="19" cm="1">
        <f t="array" ref="Y26">_FV(C26,"Return (1y)",TRUE)</f>
        <v>0.24059700000000001</v>
      </c>
      <c r="Z26" s="19" cm="1">
        <f t="array" ref="Z26">_FV(C26,"Return (3y)",TRUE)</f>
        <v>0.18781300000000001</v>
      </c>
      <c r="AA26" s="19" cm="1">
        <f t="array" ref="AA26">_FV(C26,"Return (5y)",TRUE)</f>
        <v>0.151199</v>
      </c>
      <c r="AB26" s="20" cm="1">
        <f t="array" ref="AB26">_FV(C26,"Rating")</f>
        <v>2.9485999999999999</v>
      </c>
      <c r="AC26" s="21"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$ 40.9 Bn</v>
      </c>
    </row>
    <row r="27" spans="1:29">
      <c r="A27" s="4" t="s">
        <v>85</v>
      </c>
      <c r="B27" s="4" t="s">
        <v>86</v>
      </c>
      <c r="C27" s="4" t="e" vm="100">
        <v>#VALUE!</v>
      </c>
      <c r="D27" s="9">
        <v>7</v>
      </c>
      <c r="E27" s="4" t="s">
        <v>93</v>
      </c>
      <c r="F27" s="4" t="e" vm="30">
        <v>#VALUE!</v>
      </c>
      <c r="G27" s="4" t="str" cm="1">
        <f t="array" ref="G27">IFERROR(_FV(F27,"Industry"),"Not Applicable")</f>
        <v>Software &amp; IT Services</v>
      </c>
      <c r="H27" s="11" cm="1">
        <f t="array" ref="H27">_FV(F27,"Previous close",TRUE)</f>
        <v>305.57</v>
      </c>
      <c r="I27" s="11" cm="1">
        <f t="array" ref="I27">_FV(F27,"Open")</f>
        <v>303.19</v>
      </c>
      <c r="J27" s="11" cm="1">
        <f t="array" ref="J27">_FV(F27,"High")</f>
        <v>307.79000000000002</v>
      </c>
      <c r="K27" s="11" cm="1">
        <f t="array" ref="K27">_FV(F27,"Low")</f>
        <v>299.39999999999998</v>
      </c>
      <c r="L27" s="11" cm="1">
        <f t="array" ref="L27">_FV(F27,"Price")</f>
        <v>299.91000000000003</v>
      </c>
      <c r="M27" s="10" cm="1">
        <f t="array" ref="M27">_FV(F27,"Change")</f>
        <v>-5.66</v>
      </c>
      <c r="N27" s="5" cm="1">
        <f t="array" ref="N27">_FV(F27,"Change (%)",TRUE)</f>
        <v>-1.8523000000000001E-2</v>
      </c>
      <c r="O27" s="12" cm="1">
        <f t="array" ref="O27">_FV(F27,"52 week high",TRUE)</f>
        <v>347.25</v>
      </c>
      <c r="P27" s="12" cm="1">
        <f t="array" ref="P27">_FV(F27,"52 week low",TRUE)</f>
        <v>199.99</v>
      </c>
      <c r="Q27" s="12" cm="1">
        <f t="array" ref="Q27">IFERROR(_FV(F27,"P/E",TRUE),"")</f>
        <v>39.210099999999997</v>
      </c>
      <c r="R27" s="6" cm="1">
        <f t="array" ref="R27">IFERROR(_FV(F27,"Beta"),"")</f>
        <v>1.0697000000000001</v>
      </c>
      <c r="S27" s="17" cm="1">
        <f t="array" ref="S27">_FV(C27,"Previous close",TRUE)</f>
        <v>105.71</v>
      </c>
      <c r="T27" s="18" cm="1">
        <f t="array" ref="T27">_FV(C27,"Price")</f>
        <v>107.99</v>
      </c>
      <c r="U27" s="18" cm="1">
        <f t="array" ref="U27">_FV(C27,"Change")</f>
        <v>2.2799999999999998</v>
      </c>
      <c r="V27" s="19" cm="1">
        <f t="array" ref="V27">_FV(C27,"Change (%)",TRUE)</f>
        <v>2.1568E-2</v>
      </c>
      <c r="W27" s="19" cm="1">
        <f t="array" ref="W27">_FV(C27,"Expense ratio",TRUE)</f>
        <v>5.0000000000000001E-4</v>
      </c>
      <c r="X27" s="19" cm="1">
        <f t="array" ref="X27">_FV(C27,"Return (YTD)",TRUE)</f>
        <v>0.13178499999999999</v>
      </c>
      <c r="Y27" s="19" cm="1">
        <f t="array" ref="Y27">_FV(C27,"Return (1y)",TRUE)</f>
        <v>0.24059700000000001</v>
      </c>
      <c r="Z27" s="19" cm="1">
        <f t="array" ref="Z27">_FV(C27,"Return (3y)",TRUE)</f>
        <v>0.18781300000000001</v>
      </c>
      <c r="AA27" s="19" cm="1">
        <f t="array" ref="AA27">_FV(C27,"Return (5y)",TRUE)</f>
        <v>0.151199</v>
      </c>
      <c r="AB27" s="20" cm="1">
        <f t="array" ref="AB27">_FV(C27,"Rating")</f>
        <v>2.9485999999999999</v>
      </c>
      <c r="AC27" s="21"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$ 40.9 Bn</v>
      </c>
    </row>
    <row r="28" spans="1:29">
      <c r="A28" s="4" t="s">
        <v>85</v>
      </c>
      <c r="B28" s="4" t="s">
        <v>94</v>
      </c>
      <c r="C28" s="4" t="e" vm="101">
        <v>#VALUE!</v>
      </c>
      <c r="D28" s="9">
        <v>1</v>
      </c>
      <c r="E28" s="4" t="s">
        <v>84</v>
      </c>
      <c r="F28" s="4" t="e" vm="47">
        <v>#VALUE!</v>
      </c>
      <c r="G28" s="4" t="str" cm="1">
        <f t="array" ref="G28">IFERROR(_FV(F28,"Industry"),"Not Applicable")</f>
        <v>Software &amp; IT Services</v>
      </c>
      <c r="H28" s="11" cm="1">
        <f t="array" ref="H28">_FV(F28,"Previous close",TRUE)</f>
        <v>210.7</v>
      </c>
      <c r="I28" s="11" cm="1">
        <f t="array" ref="I28">_FV(F28,"Open")</f>
        <v>210.45</v>
      </c>
      <c r="J28" s="11" cm="1">
        <f t="array" ref="J28">_FV(F28,"High")</f>
        <v>214.67</v>
      </c>
      <c r="K28" s="11" cm="1">
        <f t="array" ref="K28">_FV(F28,"Low")</f>
        <v>207.99</v>
      </c>
      <c r="L28" s="11" cm="1">
        <f t="array" ref="L28">_FV(F28,"Price")</f>
        <v>208.25</v>
      </c>
      <c r="M28" s="10" cm="1">
        <f t="array" ref="M28">_FV(F28,"Change")</f>
        <v>-2.4500000000000002</v>
      </c>
      <c r="N28" s="5" cm="1">
        <f t="array" ref="N28">_FV(F28,"Change (%)",TRUE)</f>
        <v>-1.1628000000000001E-2</v>
      </c>
      <c r="O28" s="12" cm="1">
        <f t="array" ref="O28">_FV(F28,"52 week high",TRUE)</f>
        <v>211.13</v>
      </c>
      <c r="P28" s="12" cm="1">
        <f t="array" ref="P28">_FV(F28,"52 week low",TRUE)</f>
        <v>130.78</v>
      </c>
      <c r="Q28" s="12" cm="1">
        <f t="array" ref="Q28">IFERROR(_FV(F28,"P/E",TRUE),"")</f>
        <v>37.165700000000001</v>
      </c>
      <c r="R28" s="6" cm="1">
        <f t="array" ref="R28">IFERROR(_FV(F28,"Beta"),"")</f>
        <v>0.92949999999999999</v>
      </c>
      <c r="S28" s="17" cm="1">
        <f t="array" ref="S28">_FV(C28,"Previous close",TRUE)</f>
        <v>19.399999999999999</v>
      </c>
      <c r="T28" s="18" cm="1">
        <f t="array" ref="T28">_FV(C28,"Price")</f>
        <v>19.8</v>
      </c>
      <c r="U28" s="18" cm="1">
        <f t="array" ref="U28">_FV(C28,"Change")</f>
        <v>0.4</v>
      </c>
      <c r="V28" s="19" cm="1">
        <f t="array" ref="V28">_FV(C28,"Change (%)",TRUE)</f>
        <v>2.0619000000000002E-2</v>
      </c>
      <c r="W28" s="19" cm="1">
        <f t="array" ref="W28">_FV(C28,"Expense ratio",TRUE)</f>
        <v>5.0000000000000001E-4</v>
      </c>
      <c r="X28" s="19" cm="1">
        <f t="array" ref="X28">_FV(C28,"Return (YTD)",TRUE)</f>
        <v>6.6979999999999998E-2</v>
      </c>
      <c r="Y28" s="19" cm="1">
        <f t="array" ref="Y28">_FV(C28,"Return (1y)",TRUE)</f>
        <v>0.20746900000000001</v>
      </c>
      <c r="Z28" s="19" cm="1">
        <f t="array" ref="Z28">_FV(C28,"Return (3y)",TRUE)</f>
        <v>0.17274300000000001</v>
      </c>
      <c r="AA28" s="19" cm="1">
        <f t="array" ref="AA28">_FV(C28,"Return (5y)",TRUE)</f>
        <v>0</v>
      </c>
      <c r="AB28" s="20" cm="1">
        <f t="array" ref="AB28">_FV(C28,"Rating")</f>
        <v>0</v>
      </c>
      <c r="AC28" s="21"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c r="A29" s="4" t="s">
        <v>85</v>
      </c>
      <c r="B29" s="4" t="s">
        <v>94</v>
      </c>
      <c r="C29" s="4" t="e" vm="101">
        <v>#VALUE!</v>
      </c>
      <c r="D29" s="9">
        <v>2</v>
      </c>
      <c r="E29" s="4" t="s">
        <v>87</v>
      </c>
      <c r="F29" s="4" t="e" vm="55">
        <v>#VALUE!</v>
      </c>
      <c r="G29" s="4" t="str" cm="1">
        <f t="array" ref="G29">IFERROR(_FV(F29,"Industry"),"Not Applicable")</f>
        <v>Computers, Phones &amp; Household Electronics</v>
      </c>
      <c r="H29" s="11" cm="1">
        <f t="array" ref="H29">_FV(F29,"Previous close",TRUE)</f>
        <v>373.85</v>
      </c>
      <c r="I29" s="11" cm="1">
        <f t="array" ref="I29">_FV(F29,"Open")</f>
        <v>375.41</v>
      </c>
      <c r="J29" s="11" cm="1">
        <f t="array" ref="J29">_FV(F29,"High")</f>
        <v>378.62</v>
      </c>
      <c r="K29" s="11" cm="1">
        <f t="array" ref="K29">_FV(F29,"Low")</f>
        <v>372.23</v>
      </c>
      <c r="L29" s="11" cm="1">
        <f t="array" ref="L29">_FV(F29,"Price")</f>
        <v>372.69</v>
      </c>
      <c r="M29" s="10" cm="1">
        <f t="array" ref="M29">_FV(F29,"Change")</f>
        <v>-1.1599999999999999</v>
      </c>
      <c r="N29" s="5" cm="1">
        <f t="array" ref="N29">_FV(F29,"Change (%)",TRUE)</f>
        <v>-3.1030000000000003E-3</v>
      </c>
      <c r="O29" s="12" cm="1">
        <f t="array" ref="O29">_FV(F29,"52 week high",TRUE)</f>
        <v>375.78</v>
      </c>
      <c r="P29" s="12" cm="1">
        <f t="array" ref="P29">_FV(F29,"52 week low",TRUE)</f>
        <v>192.58</v>
      </c>
      <c r="Q29" s="12" cm="1">
        <f t="array" ref="Q29">IFERROR(_FV(F29,"P/E",TRUE),"")</f>
        <v>29.3078</v>
      </c>
      <c r="R29" s="6" cm="1">
        <f t="array" ref="R29">IFERROR(_FV(F29,"Beta"),"")</f>
        <v>1.1867000000000001</v>
      </c>
      <c r="S29" s="17" cm="1">
        <f t="array" ref="S29">_FV(C29,"Previous close",TRUE)</f>
        <v>19.399999999999999</v>
      </c>
      <c r="T29" s="18" cm="1">
        <f t="array" ref="T29">_FV(C29,"Price")</f>
        <v>19.8</v>
      </c>
      <c r="U29" s="18" cm="1">
        <f t="array" ref="U29">_FV(C29,"Change")</f>
        <v>0.4</v>
      </c>
      <c r="V29" s="19" cm="1">
        <f t="array" ref="V29">_FV(C29,"Change (%)",TRUE)</f>
        <v>2.0619000000000002E-2</v>
      </c>
      <c r="W29" s="19" cm="1">
        <f t="array" ref="W29">_FV(C29,"Expense ratio",TRUE)</f>
        <v>5.0000000000000001E-4</v>
      </c>
      <c r="X29" s="19" cm="1">
        <f t="array" ref="X29">_FV(C29,"Return (YTD)",TRUE)</f>
        <v>6.6979999999999998E-2</v>
      </c>
      <c r="Y29" s="19" cm="1">
        <f t="array" ref="Y29">_FV(C29,"Return (1y)",TRUE)</f>
        <v>0.20746900000000001</v>
      </c>
      <c r="Z29" s="19" cm="1">
        <f t="array" ref="Z29">_FV(C29,"Return (3y)",TRUE)</f>
        <v>0.17274300000000001</v>
      </c>
      <c r="AA29" s="19" cm="1">
        <f t="array" ref="AA29">_FV(C29,"Return (5y)",TRUE)</f>
        <v>0</v>
      </c>
      <c r="AB29" s="20" cm="1">
        <f t="array" ref="AB29">_FV(C29,"Rating")</f>
        <v>0</v>
      </c>
      <c r="AC29" s="21"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c r="A30" s="4" t="s">
        <v>85</v>
      </c>
      <c r="B30" s="4" t="s">
        <v>94</v>
      </c>
      <c r="C30" s="4" t="e" vm="101">
        <v>#VALUE!</v>
      </c>
      <c r="D30" s="9">
        <v>3</v>
      </c>
      <c r="E30" s="4" t="s">
        <v>88</v>
      </c>
      <c r="F30" s="4" t="e" vm="52">
        <v>#VALUE!</v>
      </c>
      <c r="G30" s="4" t="str" cm="1">
        <f t="array" ref="G30">IFERROR(_FV(F30,"Industry"),"Not Applicable")</f>
        <v>Diversified Retail</v>
      </c>
      <c r="H30" s="11" cm="1">
        <f t="array" ref="H30">_FV(F30,"Previous close",TRUE)</f>
        <v>3057.04</v>
      </c>
      <c r="I30" s="11" cm="1">
        <f t="array" ref="I30">_FV(F30,"Open")</f>
        <v>3058.55</v>
      </c>
      <c r="J30" s="11" cm="1">
        <f t="array" ref="J30">_FV(F30,"High")</f>
        <v>3069.55</v>
      </c>
      <c r="K30" s="11" cm="1">
        <f t="array" ref="K30">_FV(F30,"Low")</f>
        <v>2990</v>
      </c>
      <c r="L30" s="11" cm="1">
        <f t="array" ref="L30">_FV(F30,"Price")</f>
        <v>3000.12</v>
      </c>
      <c r="M30" s="10" cm="1">
        <f t="array" ref="M30">_FV(F30,"Change")</f>
        <v>-56.92</v>
      </c>
      <c r="N30" s="5" cm="1">
        <f t="array" ref="N30">_FV(F30,"Change (%)",TRUE)</f>
        <v>-1.8619E-2</v>
      </c>
      <c r="O30" s="12" cm="1">
        <f t="array" ref="O30">_FV(F30,"52 week high",TRUE)</f>
        <v>3059.88</v>
      </c>
      <c r="P30" s="12" cm="1">
        <f t="array" ref="P30">_FV(F30,"52 week low",TRUE)</f>
        <v>1626.0318</v>
      </c>
      <c r="Q30" s="12" cm="1">
        <f t="array" ref="Q30">IFERROR(_FV(F30,"P/E",TRUE),"")</f>
        <v>146.0324</v>
      </c>
      <c r="R30" s="6" cm="1">
        <f t="array" ref="R30">IFERROR(_FV(F30,"Beta"),"")</f>
        <v>1.3109999999999999</v>
      </c>
      <c r="S30" s="17" cm="1">
        <f t="array" ref="S30">_FV(C30,"Previous close",TRUE)</f>
        <v>19.399999999999999</v>
      </c>
      <c r="T30" s="18" cm="1">
        <f t="array" ref="T30">_FV(C30,"Price")</f>
        <v>19.8</v>
      </c>
      <c r="U30" s="18" cm="1">
        <f t="array" ref="U30">_FV(C30,"Change")</f>
        <v>0.4</v>
      </c>
      <c r="V30" s="19" cm="1">
        <f t="array" ref="V30">_FV(C30,"Change (%)",TRUE)</f>
        <v>2.0619000000000002E-2</v>
      </c>
      <c r="W30" s="19" cm="1">
        <f t="array" ref="W30">_FV(C30,"Expense ratio",TRUE)</f>
        <v>5.0000000000000001E-4</v>
      </c>
      <c r="X30" s="19" cm="1">
        <f t="array" ref="X30">_FV(C30,"Return (YTD)",TRUE)</f>
        <v>6.6979999999999998E-2</v>
      </c>
      <c r="Y30" s="19" cm="1">
        <f t="array" ref="Y30">_FV(C30,"Return (1y)",TRUE)</f>
        <v>0.20746900000000001</v>
      </c>
      <c r="Z30" s="19" cm="1">
        <f t="array" ref="Z30">_FV(C30,"Return (3y)",TRUE)</f>
        <v>0.17274300000000001</v>
      </c>
      <c r="AA30" s="19" cm="1">
        <f t="array" ref="AA30">_FV(C30,"Return (5y)",TRUE)</f>
        <v>0</v>
      </c>
      <c r="AB30" s="20" cm="1">
        <f t="array" ref="AB30">_FV(C30,"Rating")</f>
        <v>0</v>
      </c>
      <c r="AC30" s="21"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c r="A31" s="4" t="s">
        <v>85</v>
      </c>
      <c r="B31" s="4" t="s">
        <v>94</v>
      </c>
      <c r="C31" s="4" t="e" vm="101">
        <v>#VALUE!</v>
      </c>
      <c r="D31" s="9">
        <v>4</v>
      </c>
      <c r="E31" s="4" t="s">
        <v>90</v>
      </c>
      <c r="F31" s="4" t="e" vm="81">
        <v>#VALUE!</v>
      </c>
      <c r="G31" s="4" t="str" cm="1">
        <f t="array" ref="G31">IFERROR(_FV(F31,"Industry"),"Not Applicable")</f>
        <v>Software &amp; IT Services</v>
      </c>
      <c r="H31" s="11" cm="1">
        <f t="array" ref="H31">_FV(F31,"Previous close",TRUE)</f>
        <v>240.28</v>
      </c>
      <c r="I31" s="11" cm="1">
        <f t="array" ref="I31">_FV(F31,"Open")</f>
        <v>239.41</v>
      </c>
      <c r="J31" s="11" cm="1">
        <f t="array" ref="J31">_FV(F31,"High")</f>
        <v>247.65</v>
      </c>
      <c r="K31" s="11" cm="1">
        <f t="array" ref="K31">_FV(F31,"Low")</f>
        <v>238.82</v>
      </c>
      <c r="L31" s="11" cm="1">
        <f t="array" ref="L31">_FV(F31,"Price")</f>
        <v>240.86</v>
      </c>
      <c r="M31" s="10" cm="1">
        <f t="array" ref="M31">_FV(F31,"Change")</f>
        <v>0.57999999999999996</v>
      </c>
      <c r="N31" s="5" cm="1">
        <f t="array" ref="N31">_FV(F31,"Change (%)",TRUE)</f>
        <v>2.4139999999999999E-3</v>
      </c>
      <c r="O31" s="12" cm="1">
        <f t="array" ref="O31">_FV(F31,"52 week high",TRUE)</f>
        <v>245.18530000000001</v>
      </c>
      <c r="P31" s="12" cm="1">
        <f t="array" ref="P31">_FV(F31,"52 week low",TRUE)</f>
        <v>137.10059999999999</v>
      </c>
      <c r="Q31" s="12" cm="1">
        <f t="array" ref="Q31">IFERROR(_FV(F31,"P/E",TRUE),"")</f>
        <v>34.568199999999997</v>
      </c>
      <c r="R31" s="6" cm="1">
        <f t="array" ref="R31">IFERROR(_FV(F31,"Beta"),"")</f>
        <v>1.1941999999999999</v>
      </c>
      <c r="S31" s="17" cm="1">
        <f t="array" ref="S31">_FV(C31,"Previous close",TRUE)</f>
        <v>19.399999999999999</v>
      </c>
      <c r="T31" s="18" cm="1">
        <f t="array" ref="T31">_FV(C31,"Price")</f>
        <v>19.8</v>
      </c>
      <c r="U31" s="18" cm="1">
        <f t="array" ref="U31">_FV(C31,"Change")</f>
        <v>0.4</v>
      </c>
      <c r="V31" s="19" cm="1">
        <f t="array" ref="V31">_FV(C31,"Change (%)",TRUE)</f>
        <v>2.0619000000000002E-2</v>
      </c>
      <c r="W31" s="19" cm="1">
        <f t="array" ref="W31">_FV(C31,"Expense ratio",TRUE)</f>
        <v>5.0000000000000001E-4</v>
      </c>
      <c r="X31" s="19" cm="1">
        <f t="array" ref="X31">_FV(C31,"Return (YTD)",TRUE)</f>
        <v>6.6979999999999998E-2</v>
      </c>
      <c r="Y31" s="19" cm="1">
        <f t="array" ref="Y31">_FV(C31,"Return (1y)",TRUE)</f>
        <v>0.20746900000000001</v>
      </c>
      <c r="Z31" s="19" cm="1">
        <f t="array" ref="Z31">_FV(C31,"Return (3y)",TRUE)</f>
        <v>0.17274300000000001</v>
      </c>
      <c r="AA31" s="19" cm="1">
        <f t="array" ref="AA31">_FV(C31,"Return (5y)",TRUE)</f>
        <v>0</v>
      </c>
      <c r="AB31" s="20" cm="1">
        <f t="array" ref="AB31">_FV(C31,"Rating")</f>
        <v>0</v>
      </c>
      <c r="AC31" s="21"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c r="A32" s="4" t="s">
        <v>85</v>
      </c>
      <c r="B32" s="4" t="s">
        <v>94</v>
      </c>
      <c r="C32" s="4" t="e" vm="101">
        <v>#VALUE!</v>
      </c>
      <c r="D32" s="9">
        <v>5</v>
      </c>
      <c r="E32" s="4" t="s">
        <v>89</v>
      </c>
      <c r="F32" s="4" t="e" vm="40">
        <v>#VALUE!</v>
      </c>
      <c r="G32" s="4" t="str" cm="1">
        <f t="array" ref="G32">IFERROR(_FV(F32,"Industry"),"Not Applicable")</f>
        <v>Software &amp; IT Services</v>
      </c>
      <c r="H32" s="11" cm="1">
        <f t="array" ref="H32">_FV(F32,"Previous close",TRUE)</f>
        <v>1495.7</v>
      </c>
      <c r="I32" s="11" cm="1">
        <f t="array" ref="I32">_FV(F32,"Open")</f>
        <v>1490</v>
      </c>
      <c r="J32" s="11" cm="1">
        <f t="array" ref="J32">_FV(F32,"High")</f>
        <v>1516.8</v>
      </c>
      <c r="K32" s="11" cm="1">
        <f t="array" ref="K32">_FV(F32,"Low")</f>
        <v>1483.55</v>
      </c>
      <c r="L32" s="11" cm="1">
        <f t="array" ref="L32">_FV(F32,"Price")</f>
        <v>1485.18</v>
      </c>
      <c r="M32" s="10" cm="1">
        <f t="array" ref="M32">_FV(F32,"Change")</f>
        <v>-10.52</v>
      </c>
      <c r="N32" s="5" cm="1">
        <f t="array" ref="N32">_FV(F32,"Change (%)",TRUE)</f>
        <v>-7.0330000000000002E-3</v>
      </c>
      <c r="O32" s="12" cm="1">
        <f t="array" ref="O32">_FV(F32,"52 week high",TRUE)</f>
        <v>1532.1062999999999</v>
      </c>
      <c r="P32" s="12" cm="1">
        <f t="array" ref="P32">_FV(F32,"52 week low",TRUE)</f>
        <v>1013.5361</v>
      </c>
      <c r="Q32" s="12" cm="1">
        <f t="array" ref="Q32">IFERROR(_FV(F32,"P/E",TRUE),"")</f>
        <v>30.176400000000001</v>
      </c>
      <c r="R32" s="6" cm="1">
        <f t="array" ref="R32">IFERROR(_FV(F32,"Beta"),"")</f>
        <v>1.0471999999999999</v>
      </c>
      <c r="S32" s="17" cm="1">
        <f t="array" ref="S32">_FV(C32,"Previous close",TRUE)</f>
        <v>19.399999999999999</v>
      </c>
      <c r="T32" s="18" cm="1">
        <f t="array" ref="T32">_FV(C32,"Price")</f>
        <v>19.8</v>
      </c>
      <c r="U32" s="18" cm="1">
        <f t="array" ref="U32">_FV(C32,"Change")</f>
        <v>0.4</v>
      </c>
      <c r="V32" s="19" cm="1">
        <f t="array" ref="V32">_FV(C32,"Change (%)",TRUE)</f>
        <v>2.0619000000000002E-2</v>
      </c>
      <c r="W32" s="19" cm="1">
        <f t="array" ref="W32">_FV(C32,"Expense ratio",TRUE)</f>
        <v>5.0000000000000001E-4</v>
      </c>
      <c r="X32" s="19" cm="1">
        <f t="array" ref="X32">_FV(C32,"Return (YTD)",TRUE)</f>
        <v>6.6979999999999998E-2</v>
      </c>
      <c r="Y32" s="19" cm="1">
        <f t="array" ref="Y32">_FV(C32,"Return (1y)",TRUE)</f>
        <v>0.20746900000000001</v>
      </c>
      <c r="Z32" s="19" cm="1">
        <f t="array" ref="Z32">_FV(C32,"Return (3y)",TRUE)</f>
        <v>0.17274300000000001</v>
      </c>
      <c r="AA32" s="19" cm="1">
        <f t="array" ref="AA32">_FV(C32,"Return (5y)",TRUE)</f>
        <v>0</v>
      </c>
      <c r="AB32" s="20" cm="1">
        <f t="array" ref="AB32">_FV(C32,"Rating")</f>
        <v>0</v>
      </c>
      <c r="AC32" s="21"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c r="A33" s="4" t="s">
        <v>85</v>
      </c>
      <c r="B33" s="4" t="s">
        <v>94</v>
      </c>
      <c r="C33" s="4" t="e" vm="101">
        <v>#VALUE!</v>
      </c>
      <c r="D33" s="9">
        <v>6</v>
      </c>
      <c r="E33" s="4" t="s">
        <v>95</v>
      </c>
      <c r="F33" s="4" t="e" vm="78">
        <v>#VALUE!</v>
      </c>
      <c r="G33" s="4" t="str" cm="1">
        <f t="array" ref="G33">IFERROR(_FV(F33,"Industry"),"Not Applicable")</f>
        <v>Software &amp; IT Services</v>
      </c>
      <c r="H33" s="11" cm="1">
        <f t="array" ref="H33">_FV(F33,"Previous close",TRUE)</f>
        <v>1499.65</v>
      </c>
      <c r="I33" s="11" cm="1">
        <f t="array" ref="I33">_FV(F33,"Open")</f>
        <v>1496.13</v>
      </c>
      <c r="J33" s="11" cm="1">
        <f t="array" ref="J33">_FV(F33,"High")</f>
        <v>1521.32</v>
      </c>
      <c r="K33" s="11" cm="1">
        <f t="array" ref="K33">_FV(F33,"Low")</f>
        <v>1489.7</v>
      </c>
      <c r="L33" s="11" cm="1">
        <f t="array" ref="L33">_FV(F33,"Price")</f>
        <v>1489.92</v>
      </c>
      <c r="M33" s="10" cm="1">
        <f t="array" ref="M33">_FV(F33,"Change")</f>
        <v>-9.73</v>
      </c>
      <c r="N33" s="5" cm="1">
        <f t="array" ref="N33">_FV(F33,"Change (%)",TRUE)</f>
        <v>-6.4880000000000007E-3</v>
      </c>
      <c r="O33" s="12" cm="1">
        <f t="array" ref="O33">_FV(F33,"52 week high",TRUE)</f>
        <v>1530.74</v>
      </c>
      <c r="P33" s="12" cm="1">
        <f t="array" ref="P33">_FV(F33,"52 week low",TRUE)</f>
        <v>1008.87</v>
      </c>
      <c r="Q33" s="12" cm="1">
        <f t="array" ref="Q33">IFERROR(_FV(F33,"P/E",TRUE),"")</f>
        <v>30.275200000000002</v>
      </c>
      <c r="R33" s="6" cm="1">
        <f t="array" ref="R33">IFERROR(_FV(F33,"Beta"),"")</f>
        <v>1.0471999999999999</v>
      </c>
      <c r="S33" s="17" cm="1">
        <f t="array" ref="S33">_FV(C33,"Previous close",TRUE)</f>
        <v>19.399999999999999</v>
      </c>
      <c r="T33" s="18" cm="1">
        <f t="array" ref="T33">_FV(C33,"Price")</f>
        <v>19.8</v>
      </c>
      <c r="U33" s="18" cm="1">
        <f t="array" ref="U33">_FV(C33,"Change")</f>
        <v>0.4</v>
      </c>
      <c r="V33" s="19" cm="1">
        <f t="array" ref="V33">_FV(C33,"Change (%)",TRUE)</f>
        <v>2.0619000000000002E-2</v>
      </c>
      <c r="W33" s="19" cm="1">
        <f t="array" ref="W33">_FV(C33,"Expense ratio",TRUE)</f>
        <v>5.0000000000000001E-4</v>
      </c>
      <c r="X33" s="19" cm="1">
        <f t="array" ref="X33">_FV(C33,"Return (YTD)",TRUE)</f>
        <v>6.6979999999999998E-2</v>
      </c>
      <c r="Y33" s="19" cm="1">
        <f t="array" ref="Y33">_FV(C33,"Return (1y)",TRUE)</f>
        <v>0.20746900000000001</v>
      </c>
      <c r="Z33" s="19" cm="1">
        <f t="array" ref="Z33">_FV(C33,"Return (3y)",TRUE)</f>
        <v>0.17274300000000001</v>
      </c>
      <c r="AA33" s="19" cm="1">
        <f t="array" ref="AA33">_FV(C33,"Return (5y)",TRUE)</f>
        <v>0</v>
      </c>
      <c r="AB33" s="20" cm="1">
        <f t="array" ref="AB33">_FV(C33,"Rating")</f>
        <v>0</v>
      </c>
      <c r="AC33" s="21"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c r="A34" s="4" t="s">
        <v>85</v>
      </c>
      <c r="B34" s="4" t="s">
        <v>94</v>
      </c>
      <c r="C34" s="4" t="e" vm="101">
        <v>#VALUE!</v>
      </c>
      <c r="D34" s="9">
        <v>7</v>
      </c>
      <c r="E34" s="4" t="s">
        <v>91</v>
      </c>
      <c r="F34" s="4" t="e" vm="34">
        <v>#VALUE!</v>
      </c>
      <c r="G34" s="4" t="str" cm="1">
        <f t="array" ref="G34">IFERROR(_FV(F34,"Industry"),"Not Applicable")</f>
        <v>Software &amp; IT Services</v>
      </c>
      <c r="H34" s="11" cm="1">
        <f t="array" ref="H34">_FV(F34,"Previous close",TRUE)</f>
        <v>197.76</v>
      </c>
      <c r="I34" s="11" cm="1">
        <f t="array" ref="I34">_FV(F34,"Open")</f>
        <v>196.81</v>
      </c>
      <c r="J34" s="11" cm="1">
        <f t="array" ref="J34">_FV(F34,"High")</f>
        <v>198.9</v>
      </c>
      <c r="K34" s="11" cm="1">
        <f t="array" ref="K34">_FV(F34,"Low")</f>
        <v>193.81</v>
      </c>
      <c r="L34" s="11" cm="1">
        <f t="array" ref="L34">_FV(F34,"Price")</f>
        <v>194.2</v>
      </c>
      <c r="M34" s="10" cm="1">
        <f t="array" ref="M34">_FV(F34,"Change")</f>
        <v>-3.56</v>
      </c>
      <c r="N34" s="5" cm="1">
        <f t="array" ref="N34">_FV(F34,"Change (%)",TRUE)</f>
        <v>-1.8002000000000001E-2</v>
      </c>
      <c r="O34" s="12" cm="1">
        <f t="array" ref="O34">_FV(F34,"52 week high",TRUE)</f>
        <v>214.17</v>
      </c>
      <c r="P34" s="12" cm="1">
        <f t="array" ref="P34">_FV(F34,"52 week low",TRUE)</f>
        <v>133.93</v>
      </c>
      <c r="Q34" s="12" cm="1">
        <f t="array" ref="Q34">IFERROR(_FV(F34,"P/E",TRUE),"")</f>
        <v>35.619199999999999</v>
      </c>
      <c r="R34" s="6" cm="1">
        <f t="array" ref="R34">IFERROR(_FV(F34,"Beta"),"")</f>
        <v>0.91090000000000004</v>
      </c>
      <c r="S34" s="17" cm="1">
        <f t="array" ref="S34">_FV(C34,"Previous close",TRUE)</f>
        <v>19.399999999999999</v>
      </c>
      <c r="T34" s="18" cm="1">
        <f t="array" ref="T34">_FV(C34,"Price")</f>
        <v>19.8</v>
      </c>
      <c r="U34" s="18" cm="1">
        <f t="array" ref="U34">_FV(C34,"Change")</f>
        <v>0.4</v>
      </c>
      <c r="V34" s="19" cm="1">
        <f t="array" ref="V34">_FV(C34,"Change (%)",TRUE)</f>
        <v>2.0619000000000002E-2</v>
      </c>
      <c r="W34" s="19" cm="1">
        <f t="array" ref="W34">_FV(C34,"Expense ratio",TRUE)</f>
        <v>5.0000000000000001E-4</v>
      </c>
      <c r="X34" s="19" cm="1">
        <f t="array" ref="X34">_FV(C34,"Return (YTD)",TRUE)</f>
        <v>6.6979999999999998E-2</v>
      </c>
      <c r="Y34" s="19" cm="1">
        <f t="array" ref="Y34">_FV(C34,"Return (1y)",TRUE)</f>
        <v>0.20746900000000001</v>
      </c>
      <c r="Z34" s="19" cm="1">
        <f t="array" ref="Z34">_FV(C34,"Return (3y)",TRUE)</f>
        <v>0.17274300000000001</v>
      </c>
      <c r="AA34" s="19" cm="1">
        <f t="array" ref="AA34">_FV(C34,"Return (5y)",TRUE)</f>
        <v>0</v>
      </c>
      <c r="AB34" s="20" cm="1">
        <f t="array" ref="AB34">_FV(C34,"Rating")</f>
        <v>0</v>
      </c>
      <c r="AC34" s="21"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c r="A35" s="4" t="s">
        <v>85</v>
      </c>
      <c r="B35" s="4" t="s">
        <v>94</v>
      </c>
      <c r="C35" s="4" t="e" vm="101">
        <v>#VALUE!</v>
      </c>
      <c r="D35" s="9">
        <v>8</v>
      </c>
      <c r="E35" s="4" t="s">
        <v>96</v>
      </c>
      <c r="F35" s="4" t="e" vm="41">
        <v>#VALUE!</v>
      </c>
      <c r="G35" s="4" t="str" cm="1">
        <f t="array" ref="G35">IFERROR(_FV(F35,"Industry"),"Not Applicable")</f>
        <v>Healthcare Providers &amp; Services</v>
      </c>
      <c r="H35" s="11" cm="1">
        <f t="array" ref="H35">_FV(F35,"Previous close",TRUE)</f>
        <v>302.81</v>
      </c>
      <c r="I35" s="11" cm="1">
        <f t="array" ref="I35">_FV(F35,"Open")</f>
        <v>300.66000000000003</v>
      </c>
      <c r="J35" s="11" cm="1">
        <f t="array" ref="J35">_FV(F35,"High")</f>
        <v>303.56</v>
      </c>
      <c r="K35" s="11" cm="1">
        <f t="array" ref="K35">_FV(F35,"Low")</f>
        <v>295.95</v>
      </c>
      <c r="L35" s="11" cm="1">
        <f t="array" ref="L35">_FV(F35,"Price")</f>
        <v>296.64999999999998</v>
      </c>
      <c r="M35" s="10" cm="1">
        <f t="array" ref="M35">_FV(F35,"Change")</f>
        <v>-6.16</v>
      </c>
      <c r="N35" s="5" cm="1">
        <f t="array" ref="N35">_FV(F35,"Change (%)",TRUE)</f>
        <v>-2.0343E-2</v>
      </c>
      <c r="O35" s="12" cm="1">
        <f t="array" ref="O35">_FV(F35,"52 week high",TRUE)</f>
        <v>315.83999999999997</v>
      </c>
      <c r="P35" s="12" cm="1">
        <f t="array" ref="P35">_FV(F35,"52 week low",TRUE)</f>
        <v>187.72</v>
      </c>
      <c r="Q35" s="12" cm="1">
        <f t="array" ref="Q35">IFERROR(_FV(F35,"P/E",TRUE),"")</f>
        <v>21.2014</v>
      </c>
      <c r="R35" s="6" cm="1">
        <f t="array" ref="R35">IFERROR(_FV(F35,"Beta"),"")</f>
        <v>0.72230000000000005</v>
      </c>
      <c r="S35" s="17" cm="1">
        <f t="array" ref="S35">_FV(C35,"Previous close",TRUE)</f>
        <v>19.399999999999999</v>
      </c>
      <c r="T35" s="18" cm="1">
        <f t="array" ref="T35">_FV(C35,"Price")</f>
        <v>19.8</v>
      </c>
      <c r="U35" s="18" cm="1">
        <f t="array" ref="U35">_FV(C35,"Change")</f>
        <v>0.4</v>
      </c>
      <c r="V35" s="19" cm="1">
        <f t="array" ref="V35">_FV(C35,"Change (%)",TRUE)</f>
        <v>2.0619000000000002E-2</v>
      </c>
      <c r="W35" s="19" cm="1">
        <f t="array" ref="W35">_FV(C35,"Expense ratio",TRUE)</f>
        <v>5.0000000000000001E-4</v>
      </c>
      <c r="X35" s="19" cm="1">
        <f t="array" ref="X35">_FV(C35,"Return (YTD)",TRUE)</f>
        <v>6.6979999999999998E-2</v>
      </c>
      <c r="Y35" s="19" cm="1">
        <f t="array" ref="Y35">_FV(C35,"Return (1y)",TRUE)</f>
        <v>0.20746900000000001</v>
      </c>
      <c r="Z35" s="19" cm="1">
        <f t="array" ref="Z35">_FV(C35,"Return (3y)",TRUE)</f>
        <v>0.17274300000000001</v>
      </c>
      <c r="AA35" s="19" cm="1">
        <f t="array" ref="AA35">_FV(C35,"Return (5y)",TRUE)</f>
        <v>0</v>
      </c>
      <c r="AB35" s="20" cm="1">
        <f t="array" ref="AB35">_FV(C35,"Rating")</f>
        <v>0</v>
      </c>
      <c r="AC35" s="21"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c r="A36" s="4" t="s">
        <v>85</v>
      </c>
      <c r="B36" s="4" t="s">
        <v>94</v>
      </c>
      <c r="C36" s="4" t="e" vm="101">
        <v>#VALUE!</v>
      </c>
      <c r="D36" s="9">
        <v>9</v>
      </c>
      <c r="E36" s="4" t="s">
        <v>93</v>
      </c>
      <c r="F36" s="4" t="e" vm="30">
        <v>#VALUE!</v>
      </c>
      <c r="G36" s="4" t="str" cm="1">
        <f t="array" ref="G36">IFERROR(_FV(F36,"Industry"),"Not Applicable")</f>
        <v>Software &amp; IT Services</v>
      </c>
      <c r="H36" s="11" cm="1">
        <f t="array" ref="H36">_FV(F36,"Previous close",TRUE)</f>
        <v>305.57</v>
      </c>
      <c r="I36" s="11" cm="1">
        <f t="array" ref="I36">_FV(F36,"Open")</f>
        <v>303.19</v>
      </c>
      <c r="J36" s="11" cm="1">
        <f t="array" ref="J36">_FV(F36,"High")</f>
        <v>307.79000000000002</v>
      </c>
      <c r="K36" s="11" cm="1">
        <f t="array" ref="K36">_FV(F36,"Low")</f>
        <v>299.39999999999998</v>
      </c>
      <c r="L36" s="11" cm="1">
        <f t="array" ref="L36">_FV(F36,"Price")</f>
        <v>299.91000000000003</v>
      </c>
      <c r="M36" s="10" cm="1">
        <f t="array" ref="M36">_FV(F36,"Change")</f>
        <v>-5.66</v>
      </c>
      <c r="N36" s="5" cm="1">
        <f t="array" ref="N36">_FV(F36,"Change (%)",TRUE)</f>
        <v>-1.8523000000000001E-2</v>
      </c>
      <c r="O36" s="12" cm="1">
        <f t="array" ref="O36">_FV(F36,"52 week high",TRUE)</f>
        <v>347.25</v>
      </c>
      <c r="P36" s="12" cm="1">
        <f t="array" ref="P36">_FV(F36,"52 week low",TRUE)</f>
        <v>199.99</v>
      </c>
      <c r="Q36" s="12" cm="1">
        <f t="array" ref="Q36">IFERROR(_FV(F36,"P/E",TRUE),"")</f>
        <v>39.210099999999997</v>
      </c>
      <c r="R36" s="6" cm="1">
        <f t="array" ref="R36">IFERROR(_FV(F36,"Beta"),"")</f>
        <v>1.0697000000000001</v>
      </c>
      <c r="S36" s="17" cm="1">
        <f t="array" ref="S36">_FV(C36,"Previous close",TRUE)</f>
        <v>19.399999999999999</v>
      </c>
      <c r="T36" s="18" cm="1">
        <f t="array" ref="T36">_FV(C36,"Price")</f>
        <v>19.8</v>
      </c>
      <c r="U36" s="18" cm="1">
        <f t="array" ref="U36">_FV(C36,"Change")</f>
        <v>0.4</v>
      </c>
      <c r="V36" s="19" cm="1">
        <f t="array" ref="V36">_FV(C36,"Change (%)",TRUE)</f>
        <v>2.0619000000000002E-2</v>
      </c>
      <c r="W36" s="19" cm="1">
        <f t="array" ref="W36">_FV(C36,"Expense ratio",TRUE)</f>
        <v>5.0000000000000001E-4</v>
      </c>
      <c r="X36" s="19" cm="1">
        <f t="array" ref="X36">_FV(C36,"Return (YTD)",TRUE)</f>
        <v>6.6979999999999998E-2</v>
      </c>
      <c r="Y36" s="19" cm="1">
        <f t="array" ref="Y36">_FV(C36,"Return (1y)",TRUE)</f>
        <v>0.20746900000000001</v>
      </c>
      <c r="Z36" s="19" cm="1">
        <f t="array" ref="Z36">_FV(C36,"Return (3y)",TRUE)</f>
        <v>0.17274300000000001</v>
      </c>
      <c r="AA36" s="19" cm="1">
        <f t="array" ref="AA36">_FV(C36,"Return (5y)",TRUE)</f>
        <v>0</v>
      </c>
      <c r="AB36" s="20" cm="1">
        <f t="array" ref="AB36">_FV(C36,"Rating")</f>
        <v>0</v>
      </c>
      <c r="AC36" s="21"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c r="A37" s="4" t="s">
        <v>85</v>
      </c>
      <c r="B37" s="4" t="s">
        <v>94</v>
      </c>
      <c r="C37" s="4" t="e" vm="101">
        <v>#VALUE!</v>
      </c>
      <c r="D37" s="9">
        <v>10</v>
      </c>
      <c r="E37" s="4" t="s">
        <v>97</v>
      </c>
      <c r="F37" s="4" t="e" vm="83">
        <v>#VALUE!</v>
      </c>
      <c r="G37" s="4" t="str" cm="1">
        <f t="array" ref="G37">IFERROR(_FV(F37,"Industry"),"Not Applicable")</f>
        <v>Pharmaceuticals</v>
      </c>
      <c r="H37" s="11" cm="1">
        <f t="array" ref="H37">_FV(F37,"Previous close",TRUE)</f>
        <v>79.58</v>
      </c>
      <c r="I37" s="11" cm="1">
        <f t="array" ref="I37">_FV(F37,"Open")</f>
        <v>79</v>
      </c>
      <c r="J37" s="11" cm="1">
        <f t="array" ref="J37">_FV(F37,"High")</f>
        <v>79.680000000000007</v>
      </c>
      <c r="K37" s="11" cm="1">
        <f t="array" ref="K37">_FV(F37,"Low")</f>
        <v>78.59</v>
      </c>
      <c r="L37" s="11" cm="1">
        <f t="array" ref="L37">_FV(F37,"Price")</f>
        <v>78.72</v>
      </c>
      <c r="M37" s="10" cm="1">
        <f t="array" ref="M37">_FV(F37,"Change")</f>
        <v>-0.86</v>
      </c>
      <c r="N37" s="5" cm="1">
        <f t="array" ref="N37">_FV(F37,"Change (%)",TRUE)</f>
        <v>-1.0807000000000001E-2</v>
      </c>
      <c r="O37" s="12" cm="1">
        <f t="array" ref="O37">_FV(F37,"52 week high",TRUE)</f>
        <v>92.64</v>
      </c>
      <c r="P37" s="12" cm="1">
        <f t="array" ref="P37">_FV(F37,"52 week low",TRUE)</f>
        <v>65.25</v>
      </c>
      <c r="Q37" s="12" cm="1">
        <f t="array" ref="Q37">IFERROR(_FV(F37,"P/E",TRUE),"")</f>
        <v>20.020900000000001</v>
      </c>
      <c r="R37" s="6" cm="1">
        <f t="array" ref="R37">IFERROR(_FV(F37,"Beta"),"")</f>
        <v>0.48949999999999999</v>
      </c>
      <c r="S37" s="17" cm="1">
        <f t="array" ref="S37">_FV(C37,"Previous close",TRUE)</f>
        <v>19.399999999999999</v>
      </c>
      <c r="T37" s="18" cm="1">
        <f t="array" ref="T37">_FV(C37,"Price")</f>
        <v>19.8</v>
      </c>
      <c r="U37" s="18" cm="1">
        <f t="array" ref="U37">_FV(C37,"Change")</f>
        <v>0.4</v>
      </c>
      <c r="V37" s="19" cm="1">
        <f t="array" ref="V37">_FV(C37,"Change (%)",TRUE)</f>
        <v>2.0619000000000002E-2</v>
      </c>
      <c r="W37" s="19" cm="1">
        <f t="array" ref="W37">_FV(C37,"Expense ratio",TRUE)</f>
        <v>5.0000000000000001E-4</v>
      </c>
      <c r="X37" s="19" cm="1">
        <f t="array" ref="X37">_FV(C37,"Return (YTD)",TRUE)</f>
        <v>6.6979999999999998E-2</v>
      </c>
      <c r="Y37" s="19" cm="1">
        <f t="array" ref="Y37">_FV(C37,"Return (1y)",TRUE)</f>
        <v>0.20746900000000001</v>
      </c>
      <c r="Z37" s="19" cm="1">
        <f t="array" ref="Z37">_FV(C37,"Return (3y)",TRUE)</f>
        <v>0.17274300000000001</v>
      </c>
      <c r="AA37" s="19" cm="1">
        <f t="array" ref="AA37">_FV(C37,"Return (5y)",TRUE)</f>
        <v>0</v>
      </c>
      <c r="AB37" s="20" cm="1">
        <f t="array" ref="AB37">_FV(C37,"Rating")</f>
        <v>0</v>
      </c>
      <c r="AC37" s="21"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c r="A38" s="4" t="s">
        <v>98</v>
      </c>
      <c r="B38" s="4" t="s">
        <v>99</v>
      </c>
      <c r="C38" s="4" t="e" vm="102">
        <v>#VALUE!</v>
      </c>
      <c r="D38" s="9">
        <v>1</v>
      </c>
      <c r="E38" s="4" t="s">
        <v>100</v>
      </c>
      <c r="F38" s="4" t="e" vm="103">
        <v>#VALUE!</v>
      </c>
      <c r="G38" s="4" t="str" cm="1">
        <f t="array" ref="G38">IFERROR(_FV(F38,"Industry"),"Not Applicable")</f>
        <v>Pharmaceuticals</v>
      </c>
      <c r="H38" s="11" cm="1">
        <f t="array" ref="H38">_FV(F38,"Previous close",TRUE)</f>
        <v>142.97999999999999</v>
      </c>
      <c r="I38" s="11" cm="1">
        <f t="array" ref="I38">_FV(F38,"Open")</f>
        <v>141.38999999999999</v>
      </c>
      <c r="J38" s="11" cm="1">
        <f t="array" ref="J38">_FV(F38,"High")</f>
        <v>143.97</v>
      </c>
      <c r="K38" s="11" cm="1">
        <f t="array" ref="K38">_FV(F38,"Low")</f>
        <v>141.22999999999999</v>
      </c>
      <c r="L38" s="11" cm="1">
        <f t="array" ref="L38">_FV(F38,"Price")</f>
        <v>142.85</v>
      </c>
      <c r="M38" s="10" cm="1">
        <f t="array" ref="M38">_FV(F38,"Change")</f>
        <v>-0.13</v>
      </c>
      <c r="N38" s="5" cm="1">
        <f t="array" ref="N38">_FV(F38,"Change (%)",TRUE)</f>
        <v>-9.0919999999999998E-4</v>
      </c>
      <c r="O38" s="12" cm="1">
        <f t="array" ref="O38">_FV(F38,"52 week high",TRUE)</f>
        <v>157</v>
      </c>
      <c r="P38" s="12" cm="1">
        <f t="array" ref="P38">_FV(F38,"52 week low",TRUE)</f>
        <v>109.16</v>
      </c>
      <c r="Q38" s="12" cm="1">
        <f t="array" ref="Q38">IFERROR(_FV(F38,"P/E",TRUE),"")</f>
        <v>22.3063</v>
      </c>
      <c r="R38" s="6" cm="1">
        <f t="array" ref="R38">IFERROR(_FV(F38,"Beta"),"")</f>
        <v>0.69489999999999996</v>
      </c>
      <c r="S38" s="17" cm="1">
        <f t="array" ref="S38">_FV(C38,"Previous close",TRUE)</f>
        <v>39.020000000000003</v>
      </c>
      <c r="T38" s="18" cm="1">
        <f t="array" ref="T38">_FV(C38,"Price")</f>
        <v>39.42</v>
      </c>
      <c r="U38" s="18" cm="1">
        <f t="array" ref="U38">_FV(C38,"Change")</f>
        <v>0.4</v>
      </c>
      <c r="V38" s="19" cm="1">
        <f t="array" ref="V38">_FV(C38,"Change (%)",TRUE)</f>
        <v>1.0251E-2</v>
      </c>
      <c r="W38" s="19" cm="1">
        <f t="array" ref="W38">_FV(C38,"Expense ratio",TRUE)</f>
        <v>5.0000000000000001E-4</v>
      </c>
      <c r="X38" s="19" cm="1">
        <f t="array" ref="X38">_FV(C38,"Return (YTD)",TRUE)</f>
        <v>-0.151645</v>
      </c>
      <c r="Y38" s="19" cm="1">
        <f t="array" ref="Y38">_FV(C38,"Return (1y)",TRUE)</f>
        <v>-8.5495000000000002E-2</v>
      </c>
      <c r="Z38" s="19" cm="1">
        <f t="array" ref="Z38">_FV(C38,"Return (3y)",TRUE)</f>
        <v>3.7494E-2</v>
      </c>
      <c r="AA38" s="19" cm="1">
        <f t="array" ref="AA38">_FV(C38,"Return (5y)",TRUE)</f>
        <v>6.3715000000000008E-2</v>
      </c>
      <c r="AB38" s="20" cm="1">
        <f t="array" ref="AB38">_FV(C38,"Rating")</f>
        <v>4.32</v>
      </c>
      <c r="AC38" s="21"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$ 19.2 Bn</v>
      </c>
    </row>
    <row r="39" spans="1:29" hidden="1">
      <c r="A39" s="4" t="s">
        <v>98</v>
      </c>
      <c r="B39" s="4" t="s">
        <v>99</v>
      </c>
      <c r="C39" s="4" t="e" vm="102">
        <v>#VALUE!</v>
      </c>
      <c r="D39" s="9">
        <v>2</v>
      </c>
      <c r="E39" s="4" t="s">
        <v>101</v>
      </c>
      <c r="F39" s="4" t="e" vm="104">
        <v>#VALUE!</v>
      </c>
      <c r="G39" s="4" t="str" cm="1">
        <f t="array" ref="G39">IFERROR(_FV(F39,"Industry"),"Not Applicable")</f>
        <v>Insurance</v>
      </c>
      <c r="H39" s="11" cm="1">
        <f t="array" ref="H39">_FV(F39,"Previous close",TRUE)</f>
        <v>182.72</v>
      </c>
      <c r="I39" s="11" cm="1">
        <f t="array" ref="I39">_FV(F39,"Open")</f>
        <v>182.02</v>
      </c>
      <c r="J39" s="11" cm="1">
        <f t="array" ref="J39">_FV(F39,"High")</f>
        <v>182.49</v>
      </c>
      <c r="K39" s="11" cm="1">
        <f t="array" ref="K39">_FV(F39,"Low")</f>
        <v>180.6</v>
      </c>
      <c r="L39" s="11" cm="1">
        <f t="array" ref="L39">_FV(F39,"Price")</f>
        <v>181.15</v>
      </c>
      <c r="M39" s="10" cm="1">
        <f t="array" ref="M39">_FV(F39,"Change")</f>
        <v>-1.57</v>
      </c>
      <c r="N39" s="5" cm="1">
        <f t="array" ref="N39">_FV(F39,"Change (%)",TRUE)</f>
        <v>-8.5919999999999989E-3</v>
      </c>
      <c r="O39" s="12" cm="1">
        <f t="array" ref="O39">_FV(F39,"52 week high",TRUE)</f>
        <v>231.61</v>
      </c>
      <c r="P39" s="12" cm="1">
        <f t="array" ref="P39">_FV(F39,"52 week low",TRUE)</f>
        <v>159.5</v>
      </c>
      <c r="Q39" s="12" cm="1">
        <f t="array" ref="Q39">IFERROR(_FV(F39,"P/E",TRUE),"")</f>
        <v>4.0739999999999998</v>
      </c>
      <c r="R39" s="6" cm="1">
        <f t="array" ref="R39">IFERROR(_FV(F39,"Beta"),"")</f>
        <v>0.75970000000000004</v>
      </c>
      <c r="S39" s="17" cm="1">
        <f t="array" ref="S39">_FV(C39,"Previous close",TRUE)</f>
        <v>39.020000000000003</v>
      </c>
      <c r="T39" s="18" cm="1">
        <f t="array" ref="T39">_FV(C39,"Price")</f>
        <v>39.42</v>
      </c>
      <c r="U39" s="18" cm="1">
        <f t="array" ref="U39">_FV(C39,"Change")</f>
        <v>0.4</v>
      </c>
      <c r="V39" s="19" cm="1">
        <f t="array" ref="V39">_FV(C39,"Change (%)",TRUE)</f>
        <v>1.0251E-2</v>
      </c>
      <c r="W39" s="19" cm="1">
        <f t="array" ref="W39">_FV(C39,"Expense ratio",TRUE)</f>
        <v>5.0000000000000001E-4</v>
      </c>
      <c r="X39" s="19" cm="1">
        <f t="array" ref="X39">_FV(C39,"Return (YTD)",TRUE)</f>
        <v>-0.151645</v>
      </c>
      <c r="Y39" s="19" cm="1">
        <f t="array" ref="Y39">_FV(C39,"Return (1y)",TRUE)</f>
        <v>-8.5495000000000002E-2</v>
      </c>
      <c r="Z39" s="19" cm="1">
        <f t="array" ref="Z39">_FV(C39,"Return (3y)",TRUE)</f>
        <v>3.7494E-2</v>
      </c>
      <c r="AA39" s="19" cm="1">
        <f t="array" ref="AA39">_FV(C39,"Return (5y)",TRUE)</f>
        <v>6.3715000000000008E-2</v>
      </c>
      <c r="AB39" s="20" cm="1">
        <f t="array" ref="AB39">_FV(C39,"Rating")</f>
        <v>4.32</v>
      </c>
      <c r="AC39" s="21"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$ 19.2 Bn</v>
      </c>
    </row>
    <row r="40" spans="1:29" hidden="1">
      <c r="A40" s="4" t="s">
        <v>98</v>
      </c>
      <c r="B40" s="4" t="s">
        <v>99</v>
      </c>
      <c r="C40" s="4" t="e" vm="102">
        <v>#VALUE!</v>
      </c>
      <c r="D40" s="9">
        <v>3</v>
      </c>
      <c r="E40" s="4" t="s">
        <v>102</v>
      </c>
      <c r="F40" s="4" t="e" vm="9">
        <v>#VALUE!</v>
      </c>
      <c r="G40" s="4" t="str" cm="1">
        <f t="array" ref="G40">IFERROR(_FV(F40,"Industry"),"Not Applicable")</f>
        <v>Banking Services</v>
      </c>
      <c r="H40" s="11" cm="1">
        <f t="array" ref="H40">_FV(F40,"Previous close",TRUE)</f>
        <v>95</v>
      </c>
      <c r="I40" s="11" cm="1">
        <f t="array" ref="I40">_FV(F40,"Open")</f>
        <v>93.82</v>
      </c>
      <c r="J40" s="11" cm="1">
        <f t="array" ref="J40">_FV(F40,"High")</f>
        <v>94.1</v>
      </c>
      <c r="K40" s="11" cm="1">
        <f t="array" ref="K40">_FV(F40,"Low")</f>
        <v>92</v>
      </c>
      <c r="L40" s="11" cm="1">
        <f t="array" ref="L40">_FV(F40,"Price")</f>
        <v>92.32</v>
      </c>
      <c r="M40" s="10" cm="1">
        <f t="array" ref="M40">_FV(F40,"Change")</f>
        <v>-2.68</v>
      </c>
      <c r="N40" s="5" cm="1">
        <f t="array" ref="N40">_FV(F40,"Change (%)",TRUE)</f>
        <v>-2.8211E-2</v>
      </c>
      <c r="O40" s="12" cm="1">
        <f t="array" ref="O40">_FV(F40,"52 week high",TRUE)</f>
        <v>141.1</v>
      </c>
      <c r="P40" s="12" cm="1">
        <f t="array" ref="P40">_FV(F40,"52 week low",TRUE)</f>
        <v>76.91</v>
      </c>
      <c r="Q40" s="12" cm="1">
        <f t="array" ref="Q40">IFERROR(_FV(F40,"P/E",TRUE),"")</f>
        <v>10.729900000000001</v>
      </c>
      <c r="R40" s="6" cm="1">
        <f t="array" ref="R40">IFERROR(_FV(F40,"Beta"),"")</f>
        <v>1.1681999999999999</v>
      </c>
      <c r="S40" s="17" cm="1">
        <f t="array" ref="S40">_FV(C40,"Previous close",TRUE)</f>
        <v>39.020000000000003</v>
      </c>
      <c r="T40" s="18" cm="1">
        <f t="array" ref="T40">_FV(C40,"Price")</f>
        <v>39.42</v>
      </c>
      <c r="U40" s="18" cm="1">
        <f t="array" ref="U40">_FV(C40,"Change")</f>
        <v>0.4</v>
      </c>
      <c r="V40" s="19" cm="1">
        <f t="array" ref="V40">_FV(C40,"Change (%)",TRUE)</f>
        <v>1.0251E-2</v>
      </c>
      <c r="W40" s="19" cm="1">
        <f t="array" ref="W40">_FV(C40,"Expense ratio",TRUE)</f>
        <v>5.0000000000000001E-4</v>
      </c>
      <c r="X40" s="19" cm="1">
        <f t="array" ref="X40">_FV(C40,"Return (YTD)",TRUE)</f>
        <v>-0.151645</v>
      </c>
      <c r="Y40" s="19" cm="1">
        <f t="array" ref="Y40">_FV(C40,"Return (1y)",TRUE)</f>
        <v>-8.5495000000000002E-2</v>
      </c>
      <c r="Z40" s="19" cm="1">
        <f t="array" ref="Z40">_FV(C40,"Return (3y)",TRUE)</f>
        <v>3.7494E-2</v>
      </c>
      <c r="AA40" s="19" cm="1">
        <f t="array" ref="AA40">_FV(C40,"Return (5y)",TRUE)</f>
        <v>6.3715000000000008E-2</v>
      </c>
      <c r="AB40" s="20" cm="1">
        <f t="array" ref="AB40">_FV(C40,"Rating")</f>
        <v>4.32</v>
      </c>
      <c r="AC40" s="21"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$ 19.2 Bn</v>
      </c>
    </row>
    <row r="41" spans="1:29" hidden="1">
      <c r="A41" s="4" t="s">
        <v>98</v>
      </c>
      <c r="B41" s="4" t="s">
        <v>99</v>
      </c>
      <c r="C41" s="4" t="e" vm="102">
        <v>#VALUE!</v>
      </c>
      <c r="D41" s="9">
        <v>4</v>
      </c>
      <c r="E41" s="4" t="s">
        <v>103</v>
      </c>
      <c r="F41" s="4" t="e" vm="105">
        <v>#VALUE!</v>
      </c>
      <c r="G41" s="4" t="str" cm="1">
        <f t="array" ref="G41">IFERROR(_FV(F41,"Industry"),"Not Applicable")</f>
        <v>Personal &amp; Household Products &amp; Services</v>
      </c>
      <c r="H41" s="11" cm="1">
        <f t="array" ref="H41">_FV(F41,"Previous close",TRUE)</f>
        <v>121.63</v>
      </c>
      <c r="I41" s="11" cm="1">
        <f t="array" ref="I41">_FV(F41,"Open")</f>
        <v>121.3</v>
      </c>
      <c r="J41" s="11" cm="1">
        <f t="array" ref="J41">_FV(F41,"High")</f>
        <v>123.25</v>
      </c>
      <c r="K41" s="11" cm="1">
        <f t="array" ref="K41">_FV(F41,"Low")</f>
        <v>120.89</v>
      </c>
      <c r="L41" s="11" cm="1">
        <f t="array" ref="L41">_FV(F41,"Price")</f>
        <v>122.22</v>
      </c>
      <c r="M41" s="10" cm="1">
        <f t="array" ref="M41">_FV(F41,"Change")</f>
        <v>0.59</v>
      </c>
      <c r="N41" s="5" cm="1">
        <f t="array" ref="N41">_FV(F41,"Change (%)",TRUE)</f>
        <v>4.8509999999999994E-3</v>
      </c>
      <c r="O41" s="12" cm="1">
        <f t="array" ref="O41">_FV(F41,"52 week high",TRUE)</f>
        <v>128.09</v>
      </c>
      <c r="P41" s="12" cm="1">
        <f t="array" ref="P41">_FV(F41,"52 week low",TRUE)</f>
        <v>94.34</v>
      </c>
      <c r="Q41" s="12" cm="1">
        <f t="array" ref="Q41">IFERROR(_FV(F41,"P/E",TRUE),"")</f>
        <v>64.496499999999997</v>
      </c>
      <c r="R41" s="6" cm="1">
        <f t="array" ref="R41">IFERROR(_FV(F41,"Beta"),"")</f>
        <v>0.40860000000000002</v>
      </c>
      <c r="S41" s="17" cm="1">
        <f t="array" ref="S41">_FV(C41,"Previous close",TRUE)</f>
        <v>39.020000000000003</v>
      </c>
      <c r="T41" s="18" cm="1">
        <f t="array" ref="T41">_FV(C41,"Price")</f>
        <v>39.42</v>
      </c>
      <c r="U41" s="18" cm="1">
        <f t="array" ref="U41">_FV(C41,"Change")</f>
        <v>0.4</v>
      </c>
      <c r="V41" s="19" cm="1">
        <f t="array" ref="V41">_FV(C41,"Change (%)",TRUE)</f>
        <v>1.0251E-2</v>
      </c>
      <c r="W41" s="19" cm="1">
        <f t="array" ref="W41">_FV(C41,"Expense ratio",TRUE)</f>
        <v>5.0000000000000001E-4</v>
      </c>
      <c r="X41" s="19" cm="1">
        <f t="array" ref="X41">_FV(C41,"Return (YTD)",TRUE)</f>
        <v>-0.151645</v>
      </c>
      <c r="Y41" s="19" cm="1">
        <f t="array" ref="Y41">_FV(C41,"Return (1y)",TRUE)</f>
        <v>-8.5495000000000002E-2</v>
      </c>
      <c r="Z41" s="19" cm="1">
        <f t="array" ref="Z41">_FV(C41,"Return (3y)",TRUE)</f>
        <v>3.7494E-2</v>
      </c>
      <c r="AA41" s="19" cm="1">
        <f t="array" ref="AA41">_FV(C41,"Return (5y)",TRUE)</f>
        <v>6.3715000000000008E-2</v>
      </c>
      <c r="AB41" s="20" cm="1">
        <f t="array" ref="AB41">_FV(C41,"Rating")</f>
        <v>4.32</v>
      </c>
      <c r="AC41" s="21"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$ 19.2 Bn</v>
      </c>
    </row>
    <row r="42" spans="1:29" hidden="1">
      <c r="A42" s="4" t="s">
        <v>98</v>
      </c>
      <c r="B42" s="4" t="s">
        <v>99</v>
      </c>
      <c r="C42" s="4" t="e" vm="102">
        <v>#VALUE!</v>
      </c>
      <c r="D42" s="9">
        <v>5</v>
      </c>
      <c r="E42" s="4" t="s">
        <v>96</v>
      </c>
      <c r="F42" s="4" t="e" vm="41">
        <v>#VALUE!</v>
      </c>
      <c r="G42" s="4" t="str" cm="1">
        <f t="array" ref="G42">IFERROR(_FV(F42,"Industry"),"Not Applicable")</f>
        <v>Healthcare Providers &amp; Services</v>
      </c>
      <c r="H42" s="11" cm="1">
        <f t="array" ref="H42">_FV(F42,"Previous close",TRUE)</f>
        <v>302.81</v>
      </c>
      <c r="I42" s="11" cm="1">
        <f t="array" ref="I42">_FV(F42,"Open")</f>
        <v>300.66000000000003</v>
      </c>
      <c r="J42" s="11" cm="1">
        <f t="array" ref="J42">_FV(F42,"High")</f>
        <v>303.56</v>
      </c>
      <c r="K42" s="11" cm="1">
        <f t="array" ref="K42">_FV(F42,"Low")</f>
        <v>295.95</v>
      </c>
      <c r="L42" s="11" cm="1">
        <f t="array" ref="L42">_FV(F42,"Price")</f>
        <v>296.64999999999998</v>
      </c>
      <c r="M42" s="10" cm="1">
        <f t="array" ref="M42">_FV(F42,"Change")</f>
        <v>-6.16</v>
      </c>
      <c r="N42" s="5" cm="1">
        <f t="array" ref="N42">_FV(F42,"Change (%)",TRUE)</f>
        <v>-2.0343E-2</v>
      </c>
      <c r="O42" s="12" cm="1">
        <f t="array" ref="O42">_FV(F42,"52 week high",TRUE)</f>
        <v>315.83999999999997</v>
      </c>
      <c r="P42" s="12" cm="1">
        <f t="array" ref="P42">_FV(F42,"52 week low",TRUE)</f>
        <v>187.72</v>
      </c>
      <c r="Q42" s="12" cm="1">
        <f t="array" ref="Q42">IFERROR(_FV(F42,"P/E",TRUE),"")</f>
        <v>21.2014</v>
      </c>
      <c r="R42" s="6" cm="1">
        <f t="array" ref="R42">IFERROR(_FV(F42,"Beta"),"")</f>
        <v>0.72230000000000005</v>
      </c>
      <c r="S42" s="17" cm="1">
        <f t="array" ref="S42">_FV(C42,"Previous close",TRUE)</f>
        <v>39.020000000000003</v>
      </c>
      <c r="T42" s="18" cm="1">
        <f t="array" ref="T42">_FV(C42,"Price")</f>
        <v>39.42</v>
      </c>
      <c r="U42" s="18" cm="1">
        <f t="array" ref="U42">_FV(C42,"Change")</f>
        <v>0.4</v>
      </c>
      <c r="V42" s="19" cm="1">
        <f t="array" ref="V42">_FV(C42,"Change (%)",TRUE)</f>
        <v>1.0251E-2</v>
      </c>
      <c r="W42" s="19" cm="1">
        <f t="array" ref="W42">_FV(C42,"Expense ratio",TRUE)</f>
        <v>5.0000000000000001E-4</v>
      </c>
      <c r="X42" s="19" cm="1">
        <f t="array" ref="X42">_FV(C42,"Return (YTD)",TRUE)</f>
        <v>-0.151645</v>
      </c>
      <c r="Y42" s="19" cm="1">
        <f t="array" ref="Y42">_FV(C42,"Return (1y)",TRUE)</f>
        <v>-8.5495000000000002E-2</v>
      </c>
      <c r="Z42" s="19" cm="1">
        <f t="array" ref="Z42">_FV(C42,"Return (3y)",TRUE)</f>
        <v>3.7494E-2</v>
      </c>
      <c r="AA42" s="19" cm="1">
        <f t="array" ref="AA42">_FV(C42,"Return (5y)",TRUE)</f>
        <v>6.3715000000000008E-2</v>
      </c>
      <c r="AB42" s="20" cm="1">
        <f t="array" ref="AB42">_FV(C42,"Rating")</f>
        <v>4.32</v>
      </c>
      <c r="AC42" s="21"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$ 19.2 Bn</v>
      </c>
    </row>
    <row r="43" spans="1:29" hidden="1">
      <c r="A43" s="4" t="s">
        <v>98</v>
      </c>
      <c r="B43" s="4" t="s">
        <v>99</v>
      </c>
      <c r="C43" s="4" t="e" vm="102">
        <v>#VALUE!</v>
      </c>
      <c r="D43" s="9">
        <v>6</v>
      </c>
      <c r="E43" s="4" t="s">
        <v>104</v>
      </c>
      <c r="F43" s="4" t="e" vm="106">
        <v>#VALUE!</v>
      </c>
      <c r="G43" s="4" t="str" cm="1">
        <f t="array" ref="G43">IFERROR(_FV(F43,"Industry"),"Not Applicable")</f>
        <v>Semiconductors &amp; Semiconductor Equipment</v>
      </c>
      <c r="H43" s="11" cm="1">
        <f t="array" ref="H43">_FV(F43,"Previous close",TRUE)</f>
        <v>59.54</v>
      </c>
      <c r="I43" s="11" cm="1">
        <f t="array" ref="I43">_FV(F43,"Open")</f>
        <v>59.07</v>
      </c>
      <c r="J43" s="11" cm="1">
        <f t="array" ref="J43">_FV(F43,"High")</f>
        <v>59.57</v>
      </c>
      <c r="K43" s="11" cm="1">
        <f t="array" ref="K43">_FV(F43,"Low")</f>
        <v>58.14</v>
      </c>
      <c r="L43" s="11" cm="1">
        <f t="array" ref="L43">_FV(F43,"Price")</f>
        <v>58.31</v>
      </c>
      <c r="M43" s="10" cm="1">
        <f t="array" ref="M43">_FV(F43,"Change")</f>
        <v>-1.23</v>
      </c>
      <c r="N43" s="5" cm="1">
        <f t="array" ref="N43">_FV(F43,"Change (%)",TRUE)</f>
        <v>-2.0657999999999999E-2</v>
      </c>
      <c r="O43" s="12" cm="1">
        <f t="array" ref="O43">_FV(F43,"52 week high",TRUE)</f>
        <v>69.290000000000006</v>
      </c>
      <c r="P43" s="12" cm="1">
        <f t="array" ref="P43">_FV(F43,"52 week low",TRUE)</f>
        <v>43.63</v>
      </c>
      <c r="Q43" s="12" cm="1">
        <f t="array" ref="Q43">IFERROR(_FV(F43,"P/E",TRUE),"")</f>
        <v>11.5215</v>
      </c>
      <c r="R43" s="6" cm="1">
        <f t="array" ref="R43">IFERROR(_FV(F43,"Beta"),"")</f>
        <v>0.79159999999999997</v>
      </c>
      <c r="S43" s="17" cm="1">
        <f t="array" ref="S43">_FV(C43,"Previous close",TRUE)</f>
        <v>39.020000000000003</v>
      </c>
      <c r="T43" s="18" cm="1">
        <f t="array" ref="T43">_FV(C43,"Price")</f>
        <v>39.42</v>
      </c>
      <c r="U43" s="18" cm="1">
        <f t="array" ref="U43">_FV(C43,"Change")</f>
        <v>0.4</v>
      </c>
      <c r="V43" s="19" cm="1">
        <f t="array" ref="V43">_FV(C43,"Change (%)",TRUE)</f>
        <v>1.0251E-2</v>
      </c>
      <c r="W43" s="19" cm="1">
        <f t="array" ref="W43">_FV(C43,"Expense ratio",TRUE)</f>
        <v>5.0000000000000001E-4</v>
      </c>
      <c r="X43" s="19" cm="1">
        <f t="array" ref="X43">_FV(C43,"Return (YTD)",TRUE)</f>
        <v>-0.151645</v>
      </c>
      <c r="Y43" s="19" cm="1">
        <f t="array" ref="Y43">_FV(C43,"Return (1y)",TRUE)</f>
        <v>-8.5495000000000002E-2</v>
      </c>
      <c r="Z43" s="19" cm="1">
        <f t="array" ref="Z43">_FV(C43,"Return (3y)",TRUE)</f>
        <v>3.7494E-2</v>
      </c>
      <c r="AA43" s="19" cm="1">
        <f t="array" ref="AA43">_FV(C43,"Return (5y)",TRUE)</f>
        <v>6.3715000000000008E-2</v>
      </c>
      <c r="AB43" s="20" cm="1">
        <f t="array" ref="AB43">_FV(C43,"Rating")</f>
        <v>4.32</v>
      </c>
      <c r="AC43" s="21"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$ 19.2 Bn</v>
      </c>
    </row>
    <row r="44" spans="1:29" hidden="1">
      <c r="A44" s="4" t="s">
        <v>98</v>
      </c>
      <c r="B44" s="4" t="s">
        <v>99</v>
      </c>
      <c r="C44" s="4" t="e" vm="102">
        <v>#VALUE!</v>
      </c>
      <c r="D44" s="9">
        <v>7</v>
      </c>
      <c r="E44" s="4" t="s">
        <v>105</v>
      </c>
      <c r="F44" s="4" t="e" vm="107">
        <v>#VALUE!</v>
      </c>
      <c r="G44" s="4" t="str" cm="1">
        <f t="array" ref="G44">IFERROR(_FV(F44,"Industry"),"Not Applicable")</f>
        <v>Telecommunications Services</v>
      </c>
      <c r="H44" s="11" cm="1">
        <f t="array" ref="H44">_FV(F44,"Previous close",TRUE)</f>
        <v>55.24</v>
      </c>
      <c r="I44" s="11" cm="1">
        <f t="array" ref="I44">_FV(F44,"Open")</f>
        <v>54.92</v>
      </c>
      <c r="J44" s="11" cm="1">
        <f t="array" ref="J44">_FV(F44,"High")</f>
        <v>55.33</v>
      </c>
      <c r="K44" s="11" cm="1">
        <f t="array" ref="K44">_FV(F44,"Low")</f>
        <v>54.8</v>
      </c>
      <c r="L44" s="11" cm="1">
        <f t="array" ref="L44">_FV(F44,"Price")</f>
        <v>55.04</v>
      </c>
      <c r="M44" s="10" cm="1">
        <f t="array" ref="M44">_FV(F44,"Change")</f>
        <v>-0.2</v>
      </c>
      <c r="N44" s="5" cm="1">
        <f t="array" ref="N44">_FV(F44,"Change (%)",TRUE)</f>
        <v>-3.6209999999999997E-3</v>
      </c>
      <c r="O44" s="12" cm="1">
        <f t="array" ref="O44">_FV(F44,"52 week high",TRUE)</f>
        <v>62.22</v>
      </c>
      <c r="P44" s="12" cm="1">
        <f t="array" ref="P44">_FV(F44,"52 week low",TRUE)</f>
        <v>48.84</v>
      </c>
      <c r="Q44" s="12" cm="1">
        <f t="array" ref="Q44">IFERROR(_FV(F44,"P/E",TRUE),"")</f>
        <v>12.436500000000001</v>
      </c>
      <c r="R44" s="6" cm="1">
        <f t="array" ref="R44">IFERROR(_FV(F44,"Beta"),"")</f>
        <v>0.41820000000000002</v>
      </c>
      <c r="S44" s="17" cm="1">
        <f t="array" ref="S44">_FV(C44,"Previous close",TRUE)</f>
        <v>39.020000000000003</v>
      </c>
      <c r="T44" s="18" cm="1">
        <f t="array" ref="T44">_FV(C44,"Price")</f>
        <v>39.42</v>
      </c>
      <c r="U44" s="18" cm="1">
        <f t="array" ref="U44">_FV(C44,"Change")</f>
        <v>0.4</v>
      </c>
      <c r="V44" s="19" cm="1">
        <f t="array" ref="V44">_FV(C44,"Change (%)",TRUE)</f>
        <v>1.0251E-2</v>
      </c>
      <c r="W44" s="19" cm="1">
        <f t="array" ref="W44">_FV(C44,"Expense ratio",TRUE)</f>
        <v>5.0000000000000001E-4</v>
      </c>
      <c r="X44" s="19" cm="1">
        <f t="array" ref="X44">_FV(C44,"Return (YTD)",TRUE)</f>
        <v>-0.151645</v>
      </c>
      <c r="Y44" s="19" cm="1">
        <f t="array" ref="Y44">_FV(C44,"Return (1y)",TRUE)</f>
        <v>-8.5495000000000002E-2</v>
      </c>
      <c r="Z44" s="19" cm="1">
        <f t="array" ref="Z44">_FV(C44,"Return (3y)",TRUE)</f>
        <v>3.7494E-2</v>
      </c>
      <c r="AA44" s="19" cm="1">
        <f t="array" ref="AA44">_FV(C44,"Return (5y)",TRUE)</f>
        <v>6.3715000000000008E-2</v>
      </c>
      <c r="AB44" s="20" cm="1">
        <f t="array" ref="AB44">_FV(C44,"Rating")</f>
        <v>4.32</v>
      </c>
      <c r="AC44" s="21"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$ 19.2 Bn</v>
      </c>
    </row>
    <row r="45" spans="1:29" hidden="1">
      <c r="A45" s="4" t="s">
        <v>98</v>
      </c>
      <c r="B45" s="4" t="s">
        <v>99</v>
      </c>
      <c r="C45" s="4" t="e" vm="102">
        <v>#VALUE!</v>
      </c>
      <c r="D45" s="9">
        <v>8</v>
      </c>
      <c r="E45" s="4" t="s">
        <v>106</v>
      </c>
      <c r="F45" s="4" t="e" vm="13">
        <v>#VALUE!</v>
      </c>
      <c r="G45" s="4" t="str" cm="1">
        <f t="array" ref="G45">IFERROR(_FV(F45,"Industry"),"Not Applicable")</f>
        <v>Telecommunications Services</v>
      </c>
      <c r="H45" s="11" cm="1">
        <f t="array" ref="H45">_FV(F45,"Previous close",TRUE)</f>
        <v>30.49</v>
      </c>
      <c r="I45" s="11" cm="1">
        <f t="array" ref="I45">_FV(F45,"Open")</f>
        <v>30.3</v>
      </c>
      <c r="J45" s="11" cm="1">
        <f t="array" ref="J45">_FV(F45,"High")</f>
        <v>30.45</v>
      </c>
      <c r="K45" s="11" cm="1">
        <f t="array" ref="K45">_FV(F45,"Low")</f>
        <v>30.23</v>
      </c>
      <c r="L45" s="11" cm="1">
        <f t="array" ref="L45">_FV(F45,"Price")</f>
        <v>30.32</v>
      </c>
      <c r="M45" s="10" cm="1">
        <f t="array" ref="M45">_FV(F45,"Change")</f>
        <v>-0.17</v>
      </c>
      <c r="N45" s="5" cm="1">
        <f t="array" ref="N45">_FV(F45,"Change (%)",TRUE)</f>
        <v>-5.5760000000000002E-3</v>
      </c>
      <c r="O45" s="12" cm="1">
        <f t="array" ref="O45">_FV(F45,"52 week high",TRUE)</f>
        <v>39.700000000000003</v>
      </c>
      <c r="P45" s="12" cm="1">
        <f t="array" ref="P45">_FV(F45,"52 week low",TRUE)</f>
        <v>26.08</v>
      </c>
      <c r="Q45" s="12" cm="1">
        <f t="array" ref="Q45">IFERROR(_FV(F45,"P/E",TRUE),"")</f>
        <v>15.5113</v>
      </c>
      <c r="R45" s="6" cm="1">
        <f t="array" ref="R45">IFERROR(_FV(F45,"Beta"),"")</f>
        <v>0.68089999999999995</v>
      </c>
      <c r="S45" s="17" cm="1">
        <f t="array" ref="S45">_FV(C45,"Previous close",TRUE)</f>
        <v>39.020000000000003</v>
      </c>
      <c r="T45" s="18" cm="1">
        <f t="array" ref="T45">_FV(C45,"Price")</f>
        <v>39.42</v>
      </c>
      <c r="U45" s="18" cm="1">
        <f t="array" ref="U45">_FV(C45,"Change")</f>
        <v>0.4</v>
      </c>
      <c r="V45" s="19" cm="1">
        <f t="array" ref="V45">_FV(C45,"Change (%)",TRUE)</f>
        <v>1.0251E-2</v>
      </c>
      <c r="W45" s="19" cm="1">
        <f t="array" ref="W45">_FV(C45,"Expense ratio",TRUE)</f>
        <v>5.0000000000000001E-4</v>
      </c>
      <c r="X45" s="19" cm="1">
        <f t="array" ref="X45">_FV(C45,"Return (YTD)",TRUE)</f>
        <v>-0.151645</v>
      </c>
      <c r="Y45" s="19" cm="1">
        <f t="array" ref="Y45">_FV(C45,"Return (1y)",TRUE)</f>
        <v>-8.5495000000000002E-2</v>
      </c>
      <c r="Z45" s="19" cm="1">
        <f t="array" ref="Z45">_FV(C45,"Return (3y)",TRUE)</f>
        <v>3.7494E-2</v>
      </c>
      <c r="AA45" s="19" cm="1">
        <f t="array" ref="AA45">_FV(C45,"Return (5y)",TRUE)</f>
        <v>6.3715000000000008E-2</v>
      </c>
      <c r="AB45" s="20" cm="1">
        <f t="array" ref="AB45">_FV(C45,"Rating")</f>
        <v>4.32</v>
      </c>
      <c r="AC45" s="21"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$ 19.2 Bn</v>
      </c>
    </row>
    <row r="46" spans="1:29" hidden="1">
      <c r="A46" s="4" t="s">
        <v>98</v>
      </c>
      <c r="B46" s="4" t="s">
        <v>99</v>
      </c>
      <c r="C46" s="4" t="e" vm="102">
        <v>#VALUE!</v>
      </c>
      <c r="D46" s="9">
        <v>9</v>
      </c>
      <c r="E46" s="4" t="s">
        <v>107</v>
      </c>
      <c r="F46" s="4" t="e" vm="108">
        <v>#VALUE!</v>
      </c>
      <c r="G46" s="4" t="str" cm="1">
        <f t="array" ref="G46">IFERROR(_FV(F46,"Industry"),"Not Applicable")</f>
        <v>Pharmaceuticals</v>
      </c>
      <c r="H46" s="11" cm="1">
        <f t="array" ref="H46">_FV(F46,"Previous close",TRUE)</f>
        <v>34.51</v>
      </c>
      <c r="I46" s="11" cm="1">
        <f t="array" ref="I46">_FV(F46,"Open")</f>
        <v>34.049999999999997</v>
      </c>
      <c r="J46" s="11" cm="1">
        <f t="array" ref="J46">_FV(F46,"High")</f>
        <v>34.35</v>
      </c>
      <c r="K46" s="11" cm="1">
        <f t="array" ref="K46">_FV(F46,"Low")</f>
        <v>33.954999999999998</v>
      </c>
      <c r="L46" s="11" cm="1">
        <f t="array" ref="L46">_FV(F46,"Price")</f>
        <v>34.03</v>
      </c>
      <c r="M46" s="10" cm="1">
        <f t="array" ref="M46">_FV(F46,"Change")</f>
        <v>-0.48</v>
      </c>
      <c r="N46" s="5" cm="1">
        <f t="array" ref="N46">_FV(F46,"Change (%)",TRUE)</f>
        <v>-1.3908999999999999E-2</v>
      </c>
      <c r="O46" s="12" cm="1">
        <f t="array" ref="O46">_FV(F46,"52 week high",TRUE)</f>
        <v>44.104999999999997</v>
      </c>
      <c r="P46" s="12" cm="1">
        <f t="array" ref="P46">_FV(F46,"52 week low",TRUE)</f>
        <v>27.88</v>
      </c>
      <c r="Q46" s="12" cm="1">
        <f t="array" ref="Q46">IFERROR(_FV(F46,"P/E",TRUE),"")</f>
        <v>12.608499999999999</v>
      </c>
      <c r="R46" s="6" cm="1">
        <f t="array" ref="R46">IFERROR(_FV(F46,"Beta"),"")</f>
        <v>0.67920000000000003</v>
      </c>
      <c r="S46" s="17" cm="1">
        <f t="array" ref="S46">_FV(C46,"Previous close",TRUE)</f>
        <v>39.020000000000003</v>
      </c>
      <c r="T46" s="18" cm="1">
        <f t="array" ref="T46">_FV(C46,"Price")</f>
        <v>39.42</v>
      </c>
      <c r="U46" s="18" cm="1">
        <f t="array" ref="U46">_FV(C46,"Change")</f>
        <v>0.4</v>
      </c>
      <c r="V46" s="19" cm="1">
        <f t="array" ref="V46">_FV(C46,"Change (%)",TRUE)</f>
        <v>1.0251E-2</v>
      </c>
      <c r="W46" s="19" cm="1">
        <f t="array" ref="W46">_FV(C46,"Expense ratio",TRUE)</f>
        <v>5.0000000000000001E-4</v>
      </c>
      <c r="X46" s="19" cm="1">
        <f t="array" ref="X46">_FV(C46,"Return (YTD)",TRUE)</f>
        <v>-0.151645</v>
      </c>
      <c r="Y46" s="19" cm="1">
        <f t="array" ref="Y46">_FV(C46,"Return (1y)",TRUE)</f>
        <v>-8.5495000000000002E-2</v>
      </c>
      <c r="Z46" s="19" cm="1">
        <f t="array" ref="Z46">_FV(C46,"Return (3y)",TRUE)</f>
        <v>3.7494E-2</v>
      </c>
      <c r="AA46" s="19" cm="1">
        <f t="array" ref="AA46">_FV(C46,"Return (5y)",TRUE)</f>
        <v>6.3715000000000008E-2</v>
      </c>
      <c r="AB46" s="20" cm="1">
        <f t="array" ref="AB46">_FV(C46,"Rating")</f>
        <v>4.32</v>
      </c>
      <c r="AC46" s="21"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$ 19.2 Bn</v>
      </c>
    </row>
    <row r="47" spans="1:29" hidden="1">
      <c r="A47" s="4" t="s">
        <v>98</v>
      </c>
      <c r="B47" s="4" t="s">
        <v>99</v>
      </c>
      <c r="C47" s="4" t="e" vm="102">
        <v>#VALUE!</v>
      </c>
      <c r="D47" s="9">
        <v>10</v>
      </c>
      <c r="E47" s="4" t="s">
        <v>108</v>
      </c>
      <c r="F47" s="4" t="e" vm="109">
        <v>#VALUE!</v>
      </c>
      <c r="G47" s="4" t="str" cm="1">
        <f t="array" ref="G47">IFERROR(_FV(F47,"Industry"),"Not Applicable")</f>
        <v>Media &amp; Publishing</v>
      </c>
      <c r="H47" s="11" cm="1">
        <f t="array" ref="H47">_FV(F47,"Previous close",TRUE)</f>
        <v>114.43</v>
      </c>
      <c r="I47" s="11" cm="1">
        <f t="array" ref="I47">_FV(F47,"Open")</f>
        <v>113.63</v>
      </c>
      <c r="J47" s="11" cm="1">
        <f t="array" ref="J47">_FV(F47,"High")</f>
        <v>115.08</v>
      </c>
      <c r="K47" s="11" cm="1">
        <f t="array" ref="K47">_FV(F47,"Low")</f>
        <v>112.61</v>
      </c>
      <c r="L47" s="11" cm="1">
        <f t="array" ref="L47">_FV(F47,"Price")</f>
        <v>113.63</v>
      </c>
      <c r="M47" s="10" cm="1">
        <f t="array" ref="M47">_FV(F47,"Change")</f>
        <v>-0.8</v>
      </c>
      <c r="N47" s="5" cm="1">
        <f t="array" ref="N47">_FV(F47,"Change (%)",TRUE)</f>
        <v>-6.9910000000000007E-3</v>
      </c>
      <c r="O47" s="12" cm="1">
        <f t="array" ref="O47">_FV(F47,"52 week high",TRUE)</f>
        <v>153.41</v>
      </c>
      <c r="P47" s="12" cm="1">
        <f t="array" ref="P47">_FV(F47,"52 week low",TRUE)</f>
        <v>79.069999999999993</v>
      </c>
      <c r="Q47" s="12" cm="1">
        <f t="array" ref="Q47">IFERROR(_FV(F47,"P/E",TRUE),"")</f>
        <v>43.020299999999999</v>
      </c>
      <c r="R47" s="6" cm="1">
        <f t="array" ref="R47">IFERROR(_FV(F47,"Beta"),"")</f>
        <v>1.1033999999999999</v>
      </c>
      <c r="S47" s="17" cm="1">
        <f t="array" ref="S47">_FV(C47,"Previous close",TRUE)</f>
        <v>39.020000000000003</v>
      </c>
      <c r="T47" s="18" cm="1">
        <f t="array" ref="T47">_FV(C47,"Price")</f>
        <v>39.42</v>
      </c>
      <c r="U47" s="18" cm="1">
        <f t="array" ref="U47">_FV(C47,"Change")</f>
        <v>0.4</v>
      </c>
      <c r="V47" s="19" cm="1">
        <f t="array" ref="V47">_FV(C47,"Change (%)",TRUE)</f>
        <v>1.0251E-2</v>
      </c>
      <c r="W47" s="19" cm="1">
        <f t="array" ref="W47">_FV(C47,"Expense ratio",TRUE)</f>
        <v>5.0000000000000001E-4</v>
      </c>
      <c r="X47" s="19" cm="1">
        <f t="array" ref="X47">_FV(C47,"Return (YTD)",TRUE)</f>
        <v>-0.151645</v>
      </c>
      <c r="Y47" s="19" cm="1">
        <f t="array" ref="Y47">_FV(C47,"Return (1y)",TRUE)</f>
        <v>-8.5495000000000002E-2</v>
      </c>
      <c r="Z47" s="19" cm="1">
        <f t="array" ref="Z47">_FV(C47,"Return (3y)",TRUE)</f>
        <v>3.7494E-2</v>
      </c>
      <c r="AA47" s="19" cm="1">
        <f t="array" ref="AA47">_FV(C47,"Return (5y)",TRUE)</f>
        <v>6.3715000000000008E-2</v>
      </c>
      <c r="AB47" s="20" cm="1">
        <f t="array" ref="AB47">_FV(C47,"Rating")</f>
        <v>4.32</v>
      </c>
      <c r="AC47" s="21"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$ 19.2 Bn</v>
      </c>
    </row>
    <row r="48" spans="1:29" hidden="1">
      <c r="A48" s="4" t="s">
        <v>109</v>
      </c>
      <c r="B48" s="4" t="s">
        <v>110</v>
      </c>
      <c r="C48" s="4" t="e" vm="110">
        <v>#VALUE!</v>
      </c>
      <c r="D48" s="9">
        <v>1</v>
      </c>
      <c r="E48" s="4" t="s">
        <v>111</v>
      </c>
      <c r="F48" s="4" t="e" vm="111">
        <v>#VALUE!</v>
      </c>
      <c r="G48" s="4" t="str" cm="1">
        <f t="array" ref="G48">IFERROR(_FV(F48,"Industry"),"Not Applicable")</f>
        <v>Professional &amp; Commercial Services</v>
      </c>
      <c r="H48" s="11" cm="1">
        <f t="array" ref="H48">_FV(F48,"Previous close",TRUE)</f>
        <v>98.11</v>
      </c>
      <c r="I48" s="11" cm="1">
        <f t="array" ref="I48">_FV(F48,"Open")</f>
        <v>97.96</v>
      </c>
      <c r="J48" s="11" cm="1">
        <f t="array" ref="J48">_FV(F48,"High")</f>
        <v>99.85</v>
      </c>
      <c r="K48" s="11" cm="1">
        <f t="array" ref="K48">_FV(F48,"Low")</f>
        <v>96.46</v>
      </c>
      <c r="L48" s="11" cm="1">
        <f t="array" ref="L48">_FV(F48,"Price")</f>
        <v>96.81</v>
      </c>
      <c r="M48" s="10" cm="1">
        <f t="array" ref="M48">_FV(F48,"Change")</f>
        <v>-1.3</v>
      </c>
      <c r="N48" s="5" cm="1">
        <f t="array" ref="N48">_FV(F48,"Change (%)",TRUE)</f>
        <v>-1.325E-2</v>
      </c>
      <c r="O48" s="12" cm="1">
        <f t="array" ref="O48">_FV(F48,"52 week high",TRUE)</f>
        <v>125.05</v>
      </c>
      <c r="P48" s="12" cm="1">
        <f t="array" ref="P48">_FV(F48,"52 week low",TRUE)</f>
        <v>73.5</v>
      </c>
      <c r="Q48" s="12" cm="1">
        <f t="array" ref="Q48">IFERROR(_FV(F48,"P/E",TRUE),"")</f>
        <v>54.132599999999996</v>
      </c>
      <c r="R48" s="6" cm="1">
        <f t="array" ref="R48">IFERROR(_FV(F48,"Beta"),"")</f>
        <v>0.82469999999999999</v>
      </c>
      <c r="S48" s="17" cm="1">
        <f t="array" ref="S48">_FV(C48,"Previous close",TRUE)</f>
        <v>22.04</v>
      </c>
      <c r="T48" s="18" cm="1">
        <f t="array" ref="T48">_FV(C48,"Price")</f>
        <v>22.28</v>
      </c>
      <c r="U48" s="18" cm="1">
        <f t="array" ref="U48">_FV(C48,"Change")</f>
        <v>0.24</v>
      </c>
      <c r="V48" s="19" cm="1">
        <f t="array" ref="V48">_FV(C48,"Change (%)",TRUE)</f>
        <v>1.0888999999999999E-2</v>
      </c>
      <c r="W48" s="19" t="e" cm="1" vm="112">
        <f t="array" ref="W48">_FV(C48,"Expense ratio",TRUE)</f>
        <v>#VALUE!</v>
      </c>
      <c r="X48" s="19" cm="1">
        <f t="array" ref="X48">_FV(C48,"Return (YTD)",TRUE)</f>
        <v>1.2894000000000001E-2</v>
      </c>
      <c r="Y48" s="19" t="e" cm="1" vm="113">
        <f t="array" ref="Y48">_FV(C48,"Return (1y)",TRUE)</f>
        <v>#VALUE!</v>
      </c>
      <c r="Z48" s="19" cm="1">
        <f t="array" ref="Z48">_FV(C48,"Return (3y)",TRUE)</f>
        <v>0</v>
      </c>
      <c r="AA48" s="19" cm="1">
        <f t="array" ref="AA48">_FV(C48,"Return (5y)",TRUE)</f>
        <v>0</v>
      </c>
      <c r="AB48" s="20" cm="1">
        <f t="array" ref="AB48">_FV(C48,"Rating")</f>
        <v>0</v>
      </c>
      <c r="AC48" s="21"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$ 187.6 Mn</v>
      </c>
    </row>
    <row r="49" spans="1:29" hidden="1">
      <c r="A49" s="4" t="s">
        <v>109</v>
      </c>
      <c r="B49" s="4" t="s">
        <v>110</v>
      </c>
      <c r="C49" s="4" t="e" vm="110">
        <v>#VALUE!</v>
      </c>
      <c r="D49" s="9">
        <v>2</v>
      </c>
      <c r="E49" s="4" t="s">
        <v>112</v>
      </c>
      <c r="F49" s="4" t="e" vm="114">
        <v>#VALUE!</v>
      </c>
      <c r="G49" s="4" t="str" cm="1">
        <f t="array" ref="G49">IFERROR(_FV(F49,"Industry"),"Not Applicable")</f>
        <v>Semiconductors &amp; Semiconductor Equipment</v>
      </c>
      <c r="H49" s="11" cm="1">
        <f t="array" ref="H49">_FV(F49,"Previous close",TRUE)</f>
        <v>53.4</v>
      </c>
      <c r="I49" s="11" cm="1">
        <f t="array" ref="I49">_FV(F49,"Open")</f>
        <v>53.28</v>
      </c>
      <c r="J49" s="11" cm="1">
        <f t="array" ref="J49">_FV(F49,"High")</f>
        <v>54.17</v>
      </c>
      <c r="K49" s="11" cm="1">
        <f t="array" ref="K49">_FV(F49,"Low")</f>
        <v>52.86</v>
      </c>
      <c r="L49" s="11" cm="1">
        <f t="array" ref="L49">_FV(F49,"Price")</f>
        <v>52.93</v>
      </c>
      <c r="M49" s="10" cm="1">
        <f t="array" ref="M49">_FV(F49,"Change")</f>
        <v>-0.47</v>
      </c>
      <c r="N49" s="5" cm="1">
        <f t="array" ref="N49">_FV(F49,"Change (%)",TRUE)</f>
        <v>-8.8009999999999998E-3</v>
      </c>
      <c r="O49" s="12" cm="1">
        <f t="array" ref="O49">_FV(F49,"52 week high",TRUE)</f>
        <v>59.27</v>
      </c>
      <c r="P49" s="12" cm="1">
        <f t="array" ref="P49">_FV(F49,"52 week low",TRUE)</f>
        <v>27.43</v>
      </c>
      <c r="Q49" s="12" cm="1">
        <f t="array" ref="Q49">IFERROR(_FV(F49,"P/E",TRUE),"")</f>
        <v>131.26840000000001</v>
      </c>
      <c r="R49" s="6" cm="1">
        <f t="array" ref="R49">IFERROR(_FV(F49,"Beta"),"")</f>
        <v>2.1425000000000001</v>
      </c>
      <c r="S49" s="17" cm="1">
        <f t="array" ref="S49">_FV(C49,"Previous close",TRUE)</f>
        <v>22.04</v>
      </c>
      <c r="T49" s="18" cm="1">
        <f t="array" ref="T49">_FV(C49,"Price")</f>
        <v>22.28</v>
      </c>
      <c r="U49" s="18" cm="1">
        <f t="array" ref="U49">_FV(C49,"Change")</f>
        <v>0.24</v>
      </c>
      <c r="V49" s="19" cm="1">
        <f t="array" ref="V49">_FV(C49,"Change (%)",TRUE)</f>
        <v>1.0888999999999999E-2</v>
      </c>
      <c r="W49" s="19" t="e" cm="1" vm="112">
        <f t="array" ref="W49">_FV(C49,"Expense ratio",TRUE)</f>
        <v>#VALUE!</v>
      </c>
      <c r="X49" s="19" cm="1">
        <f t="array" ref="X49">_FV(C49,"Return (YTD)",TRUE)</f>
        <v>1.2894000000000001E-2</v>
      </c>
      <c r="Y49" s="19" t="e" cm="1" vm="113">
        <f t="array" ref="Y49">_FV(C49,"Return (1y)",TRUE)</f>
        <v>#VALUE!</v>
      </c>
      <c r="Z49" s="19" cm="1">
        <f t="array" ref="Z49">_FV(C49,"Return (3y)",TRUE)</f>
        <v>0</v>
      </c>
      <c r="AA49" s="19" cm="1">
        <f t="array" ref="AA49">_FV(C49,"Return (5y)",TRUE)</f>
        <v>0</v>
      </c>
      <c r="AB49" s="20" cm="1">
        <f t="array" ref="AB49">_FV(C49,"Rating")</f>
        <v>0</v>
      </c>
      <c r="AC49" s="21"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$ 187.6 Mn</v>
      </c>
    </row>
    <row r="50" spans="1:29" hidden="1">
      <c r="A50" s="4" t="s">
        <v>109</v>
      </c>
      <c r="B50" s="4" t="s">
        <v>110</v>
      </c>
      <c r="C50" s="4" t="e" vm="110">
        <v>#VALUE!</v>
      </c>
      <c r="D50" s="9">
        <v>3</v>
      </c>
      <c r="E50" s="4" t="s">
        <v>113</v>
      </c>
      <c r="F50" s="4" t="e" vm="115">
        <v>#VALUE!</v>
      </c>
      <c r="G50" s="4" t="str" cm="1">
        <f t="array" ref="G50">IFERROR(_FV(F50,"Industry"),"Not Applicable")</f>
        <v>Professional &amp; Commercial Services</v>
      </c>
      <c r="H50" s="11" cm="1">
        <f t="array" ref="H50">_FV(F50,"Previous close",TRUE)</f>
        <v>171.07</v>
      </c>
      <c r="I50" s="11" cm="1">
        <f t="array" ref="I50">_FV(F50,"Open")</f>
        <v>170.3</v>
      </c>
      <c r="J50" s="11" cm="1">
        <f t="array" ref="J50">_FV(F50,"High")</f>
        <v>174.41</v>
      </c>
      <c r="K50" s="11" cm="1">
        <f t="array" ref="K50">_FV(F50,"Low")</f>
        <v>167.22</v>
      </c>
      <c r="L50" s="11" cm="1">
        <f t="array" ref="L50">_FV(F50,"Price")</f>
        <v>167.56</v>
      </c>
      <c r="M50" s="10" cm="1">
        <f t="array" ref="M50">_FV(F50,"Change")</f>
        <v>-3.51</v>
      </c>
      <c r="N50" s="5" cm="1">
        <f t="array" ref="N50">_FV(F50,"Change (%)",TRUE)</f>
        <v>-2.0518000000000002E-2</v>
      </c>
      <c r="O50" s="12" cm="1">
        <f t="array" ref="O50">_FV(F50,"52 week high",TRUE)</f>
        <v>209.62</v>
      </c>
      <c r="P50" s="12" cm="1">
        <f t="array" ref="P50">_FV(F50,"52 week low",TRUE)</f>
        <v>105.54</v>
      </c>
      <c r="Q50" s="12" cm="1">
        <f t="array" ref="Q50">IFERROR(_FV(F50,"P/E",TRUE),"")</f>
        <v>80.803200000000004</v>
      </c>
      <c r="R50" s="6" cm="1">
        <f t="array" ref="R50">IFERROR(_FV(F50,"Beta"),"")</f>
        <v>1.1267</v>
      </c>
      <c r="S50" s="17" cm="1">
        <f t="array" ref="S50">_FV(C50,"Previous close",TRUE)</f>
        <v>22.04</v>
      </c>
      <c r="T50" s="18" cm="1">
        <f t="array" ref="T50">_FV(C50,"Price")</f>
        <v>22.28</v>
      </c>
      <c r="U50" s="18" cm="1">
        <f t="array" ref="U50">_FV(C50,"Change")</f>
        <v>0.24</v>
      </c>
      <c r="V50" s="19" cm="1">
        <f t="array" ref="V50">_FV(C50,"Change (%)",TRUE)</f>
        <v>1.0888999999999999E-2</v>
      </c>
      <c r="W50" s="19" t="e" cm="1" vm="112">
        <f t="array" ref="W50">_FV(C50,"Expense ratio",TRUE)</f>
        <v>#VALUE!</v>
      </c>
      <c r="X50" s="19" cm="1">
        <f t="array" ref="X50">_FV(C50,"Return (YTD)",TRUE)</f>
        <v>1.2894000000000001E-2</v>
      </c>
      <c r="Y50" s="19" t="e" cm="1" vm="113">
        <f t="array" ref="Y50">_FV(C50,"Return (1y)",TRUE)</f>
        <v>#VALUE!</v>
      </c>
      <c r="Z50" s="19" cm="1">
        <f t="array" ref="Z50">_FV(C50,"Return (3y)",TRUE)</f>
        <v>0</v>
      </c>
      <c r="AA50" s="19" cm="1">
        <f t="array" ref="AA50">_FV(C50,"Return (5y)",TRUE)</f>
        <v>0</v>
      </c>
      <c r="AB50" s="20" cm="1">
        <f t="array" ref="AB50">_FV(C50,"Rating")</f>
        <v>0</v>
      </c>
      <c r="AC50" s="21"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$ 187.6 Mn</v>
      </c>
    </row>
    <row r="51" spans="1:29" hidden="1">
      <c r="A51" s="4" t="s">
        <v>109</v>
      </c>
      <c r="B51" s="4" t="s">
        <v>110</v>
      </c>
      <c r="C51" s="4" t="e" vm="110">
        <v>#VALUE!</v>
      </c>
      <c r="D51" s="9">
        <v>4</v>
      </c>
      <c r="E51" s="4" t="s">
        <v>114</v>
      </c>
      <c r="F51" s="4" t="e" vm="116">
        <v>#VALUE!</v>
      </c>
      <c r="G51" s="4" t="str" cm="1">
        <f t="array" ref="G51">IFERROR(_FV(F51,"Industry"),"Not Applicable")</f>
        <v>Diversified Retail</v>
      </c>
      <c r="H51" s="11" cm="1">
        <f t="array" ref="H51">_FV(F51,"Previous close",TRUE)</f>
        <v>187.14</v>
      </c>
      <c r="I51" s="11" cm="1">
        <f t="array" ref="I51">_FV(F51,"Open")</f>
        <v>185.92</v>
      </c>
      <c r="J51" s="11" cm="1">
        <f t="array" ref="J51">_FV(F51,"High")</f>
        <v>188.91</v>
      </c>
      <c r="K51" s="11" cm="1">
        <f t="array" ref="K51">_FV(F51,"Low")</f>
        <v>185.72</v>
      </c>
      <c r="L51" s="11" cm="1">
        <f t="array" ref="L51">_FV(F51,"Price")</f>
        <v>187.82</v>
      </c>
      <c r="M51" s="10" cm="1">
        <f t="array" ref="M51">_FV(F51,"Change")</f>
        <v>0.68</v>
      </c>
      <c r="N51" s="5" cm="1">
        <f t="array" ref="N51">_FV(F51,"Change (%)",TRUE)</f>
        <v>3.6340000000000001E-3</v>
      </c>
      <c r="O51" s="12" cm="1">
        <f t="array" ref="O51">_FV(F51,"52 week high",TRUE)</f>
        <v>194.84</v>
      </c>
      <c r="P51" s="12" cm="1">
        <f t="array" ref="P51">_FV(F51,"52 week low",TRUE)</f>
        <v>125</v>
      </c>
      <c r="Q51" s="12" cm="1">
        <f t="array" ref="Q51">IFERROR(_FV(F51,"P/E",TRUE),"")</f>
        <v>24.216100000000001</v>
      </c>
      <c r="R51" s="6" cm="1">
        <f t="array" ref="R51">IFERROR(_FV(F51,"Beta"),"")</f>
        <v>0.52190000000000003</v>
      </c>
      <c r="S51" s="17" cm="1">
        <f t="array" ref="S51">_FV(C51,"Previous close",TRUE)</f>
        <v>22.04</v>
      </c>
      <c r="T51" s="18" cm="1">
        <f t="array" ref="T51">_FV(C51,"Price")</f>
        <v>22.28</v>
      </c>
      <c r="U51" s="18" cm="1">
        <f t="array" ref="U51">_FV(C51,"Change")</f>
        <v>0.24</v>
      </c>
      <c r="V51" s="19" cm="1">
        <f t="array" ref="V51">_FV(C51,"Change (%)",TRUE)</f>
        <v>1.0888999999999999E-2</v>
      </c>
      <c r="W51" s="19" t="e" cm="1" vm="112">
        <f t="array" ref="W51">_FV(C51,"Expense ratio",TRUE)</f>
        <v>#VALUE!</v>
      </c>
      <c r="X51" s="19" cm="1">
        <f t="array" ref="X51">_FV(C51,"Return (YTD)",TRUE)</f>
        <v>1.2894000000000001E-2</v>
      </c>
      <c r="Y51" s="19" t="e" cm="1" vm="113">
        <f t="array" ref="Y51">_FV(C51,"Return (1y)",TRUE)</f>
        <v>#VALUE!</v>
      </c>
      <c r="Z51" s="19" cm="1">
        <f t="array" ref="Z51">_FV(C51,"Return (3y)",TRUE)</f>
        <v>0</v>
      </c>
      <c r="AA51" s="19" cm="1">
        <f t="array" ref="AA51">_FV(C51,"Return (5y)",TRUE)</f>
        <v>0</v>
      </c>
      <c r="AB51" s="20" cm="1">
        <f t="array" ref="AB51">_FV(C51,"Rating")</f>
        <v>0</v>
      </c>
      <c r="AC51" s="21"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$ 187.6 Mn</v>
      </c>
    </row>
    <row r="52" spans="1:29" hidden="1">
      <c r="A52" s="4" t="s">
        <v>109</v>
      </c>
      <c r="B52" s="4" t="s">
        <v>110</v>
      </c>
      <c r="C52" s="4" t="e" vm="110">
        <v>#VALUE!</v>
      </c>
      <c r="D52" s="9">
        <v>5</v>
      </c>
      <c r="E52" s="4" t="s">
        <v>115</v>
      </c>
      <c r="F52" s="4" t="e" vm="117">
        <v>#VALUE!</v>
      </c>
      <c r="G52" s="4" t="str" cm="1">
        <f t="array" ref="G52">IFERROR(_FV(F52,"Industry"),"Not Applicable")</f>
        <v>Semiconductors &amp; Semiconductor Equipment</v>
      </c>
      <c r="H52" s="11" cm="1">
        <f t="array" ref="H52">_FV(F52,"Previous close",TRUE)</f>
        <v>334.96</v>
      </c>
      <c r="I52" s="11" cm="1">
        <f t="array" ref="I52">_FV(F52,"Open")</f>
        <v>332.13</v>
      </c>
      <c r="J52" s="11" cm="1">
        <f t="array" ref="J52">_FV(F52,"High")</f>
        <v>337.27</v>
      </c>
      <c r="K52" s="11" cm="1">
        <f t="array" ref="K52">_FV(F52,"Low")</f>
        <v>327.5</v>
      </c>
      <c r="L52" s="11" cm="1">
        <f t="array" ref="L52">_FV(F52,"Price")</f>
        <v>327.89</v>
      </c>
      <c r="M52" s="10" cm="1">
        <f t="array" ref="M52">_FV(F52,"Change")</f>
        <v>-7.07</v>
      </c>
      <c r="N52" s="5" cm="1">
        <f t="array" ref="N52">_FV(F52,"Change (%)",TRUE)</f>
        <v>-2.1107000000000001E-2</v>
      </c>
      <c r="O52" s="12" cm="1">
        <f t="array" ref="O52">_FV(F52,"52 week high",TRUE)</f>
        <v>344.32</v>
      </c>
      <c r="P52" s="12" cm="1">
        <f t="array" ref="P52">_FV(F52,"52 week low",TRUE)</f>
        <v>178.92</v>
      </c>
      <c r="Q52" s="12" cm="1">
        <f t="array" ref="Q52">IFERROR(_FV(F52,"P/E",TRUE),"")</f>
        <v>24.0929</v>
      </c>
      <c r="R52" s="6" cm="1">
        <f t="array" ref="R52">IFERROR(_FV(F52,"Beta"),"")</f>
        <v>1.3637999999999999</v>
      </c>
      <c r="S52" s="17" cm="1">
        <f t="array" ref="S52">_FV(C52,"Previous close",TRUE)</f>
        <v>22.04</v>
      </c>
      <c r="T52" s="18" cm="1">
        <f t="array" ref="T52">_FV(C52,"Price")</f>
        <v>22.28</v>
      </c>
      <c r="U52" s="18" cm="1">
        <f t="array" ref="U52">_FV(C52,"Change")</f>
        <v>0.24</v>
      </c>
      <c r="V52" s="19" cm="1">
        <f t="array" ref="V52">_FV(C52,"Change (%)",TRUE)</f>
        <v>1.0888999999999999E-2</v>
      </c>
      <c r="W52" s="19" t="e" cm="1" vm="112">
        <f t="array" ref="W52">_FV(C52,"Expense ratio",TRUE)</f>
        <v>#VALUE!</v>
      </c>
      <c r="X52" s="19" cm="1">
        <f t="array" ref="X52">_FV(C52,"Return (YTD)",TRUE)</f>
        <v>1.2894000000000001E-2</v>
      </c>
      <c r="Y52" s="19" t="e" cm="1" vm="113">
        <f t="array" ref="Y52">_FV(C52,"Return (1y)",TRUE)</f>
        <v>#VALUE!</v>
      </c>
      <c r="Z52" s="19" cm="1">
        <f t="array" ref="Z52">_FV(C52,"Return (3y)",TRUE)</f>
        <v>0</v>
      </c>
      <c r="AA52" s="19" cm="1">
        <f t="array" ref="AA52">_FV(C52,"Return (5y)",TRUE)</f>
        <v>0</v>
      </c>
      <c r="AB52" s="20" cm="1">
        <f t="array" ref="AB52">_FV(C52,"Rating")</f>
        <v>0</v>
      </c>
      <c r="AC52" s="21"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$ 187.6 Mn</v>
      </c>
    </row>
    <row r="53" spans="1:29" hidden="1">
      <c r="A53" s="4" t="s">
        <v>109</v>
      </c>
      <c r="B53" s="4" t="s">
        <v>110</v>
      </c>
      <c r="C53" s="4" t="e" vm="110">
        <v>#VALUE!</v>
      </c>
      <c r="D53" s="9">
        <v>6</v>
      </c>
      <c r="E53" s="4" t="s">
        <v>116</v>
      </c>
      <c r="F53" s="4" t="e" vm="118">
        <v>#VALUE!</v>
      </c>
      <c r="G53" s="4" t="str" cm="1">
        <f t="array" ref="G53">IFERROR(_FV(F53,"Industry"),"Not Applicable")</f>
        <v>Residential &amp; Commercial REIT</v>
      </c>
      <c r="H53" s="11" cm="1">
        <f t="array" ref="H53">_FV(F53,"Previous close",TRUE)</f>
        <v>302.39</v>
      </c>
      <c r="I53" s="11" cm="1">
        <f t="array" ref="I53">_FV(F53,"Open")</f>
        <v>300.23</v>
      </c>
      <c r="J53" s="11" cm="1">
        <f t="array" ref="J53">_FV(F53,"High")</f>
        <v>310.86</v>
      </c>
      <c r="K53" s="11" cm="1">
        <f t="array" ref="K53">_FV(F53,"Low")</f>
        <v>298.91000000000003</v>
      </c>
      <c r="L53" s="11" cm="1">
        <f t="array" ref="L53">_FV(F53,"Price")</f>
        <v>305.49</v>
      </c>
      <c r="M53" s="10" cm="1">
        <f t="array" ref="M53">_FV(F53,"Change")</f>
        <v>3.1</v>
      </c>
      <c r="N53" s="5" cm="1">
        <f t="array" ref="N53">_FV(F53,"Change (%)",TRUE)</f>
        <v>1.0251999999999999E-2</v>
      </c>
      <c r="O53" s="12" cm="1">
        <f t="array" ref="O53">_FV(F53,"52 week high",TRUE)</f>
        <v>323.02499999999998</v>
      </c>
      <c r="P53" s="12" cm="1">
        <f t="array" ref="P53">_FV(F53,"52 week low",TRUE)</f>
        <v>205.2</v>
      </c>
      <c r="Q53" s="12" cm="1">
        <f t="array" ref="Q53">IFERROR(_FV(F53,"P/E",TRUE),"")</f>
        <v>229.56219999999999</v>
      </c>
      <c r="R53" s="6" cm="1">
        <f t="array" ref="R53">IFERROR(_FV(F53,"Beta"),"")</f>
        <v>0.40679999999999999</v>
      </c>
      <c r="S53" s="17" cm="1">
        <f t="array" ref="S53">_FV(C53,"Previous close",TRUE)</f>
        <v>22.04</v>
      </c>
      <c r="T53" s="18" cm="1">
        <f t="array" ref="T53">_FV(C53,"Price")</f>
        <v>22.28</v>
      </c>
      <c r="U53" s="18" cm="1">
        <f t="array" ref="U53">_FV(C53,"Change")</f>
        <v>0.24</v>
      </c>
      <c r="V53" s="19" cm="1">
        <f t="array" ref="V53">_FV(C53,"Change (%)",TRUE)</f>
        <v>1.0888999999999999E-2</v>
      </c>
      <c r="W53" s="19" t="e" cm="1" vm="112">
        <f t="array" ref="W53">_FV(C53,"Expense ratio",TRUE)</f>
        <v>#VALUE!</v>
      </c>
      <c r="X53" s="19" cm="1">
        <f t="array" ref="X53">_FV(C53,"Return (YTD)",TRUE)</f>
        <v>1.2894000000000001E-2</v>
      </c>
      <c r="Y53" s="19" t="e" cm="1" vm="113">
        <f t="array" ref="Y53">_FV(C53,"Return (1y)",TRUE)</f>
        <v>#VALUE!</v>
      </c>
      <c r="Z53" s="19" cm="1">
        <f t="array" ref="Z53">_FV(C53,"Return (3y)",TRUE)</f>
        <v>0</v>
      </c>
      <c r="AA53" s="19" cm="1">
        <f t="array" ref="AA53">_FV(C53,"Return (5y)",TRUE)</f>
        <v>0</v>
      </c>
      <c r="AB53" s="20" cm="1">
        <f t="array" ref="AB53">_FV(C53,"Rating")</f>
        <v>0</v>
      </c>
      <c r="AC53" s="21"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$ 187.6 Mn</v>
      </c>
    </row>
    <row r="54" spans="1:29" hidden="1">
      <c r="A54" s="4" t="s">
        <v>109</v>
      </c>
      <c r="B54" s="4" t="s">
        <v>110</v>
      </c>
      <c r="C54" s="4" t="e" vm="110">
        <v>#VALUE!</v>
      </c>
      <c r="D54" s="9">
        <v>7</v>
      </c>
      <c r="E54" s="4" t="s">
        <v>117</v>
      </c>
      <c r="F54" s="4" t="e" vm="119">
        <v>#VALUE!</v>
      </c>
      <c r="G54" s="4" t="str" cm="1">
        <f t="array" ref="G54">IFERROR(_FV(F54,"Industry"),"Not Applicable")</f>
        <v>Healthcare Providers &amp; Services</v>
      </c>
      <c r="H54" s="11" cm="1">
        <f t="array" ref="H54">_FV(F54,"Previous close",TRUE)</f>
        <v>66.63</v>
      </c>
      <c r="I54" s="11" cm="1">
        <f t="array" ref="I54">_FV(F54,"Open")</f>
        <v>66.010000000000005</v>
      </c>
      <c r="J54" s="11" cm="1">
        <f t="array" ref="J54">_FV(F54,"High")</f>
        <v>67.180000000000007</v>
      </c>
      <c r="K54" s="11" cm="1">
        <f t="array" ref="K54">_FV(F54,"Low")</f>
        <v>64.94</v>
      </c>
      <c r="L54" s="11" cm="1">
        <f t="array" ref="L54">_FV(F54,"Price")</f>
        <v>65.83</v>
      </c>
      <c r="M54" s="10" cm="1">
        <f t="array" ref="M54">_FV(F54,"Change")</f>
        <v>-0.8</v>
      </c>
      <c r="N54" s="5" cm="1">
        <f t="array" ref="N54">_FV(F54,"Change (%)",TRUE)</f>
        <v>-1.2007E-2</v>
      </c>
      <c r="O54" s="12" cm="1">
        <f t="array" ref="O54">_FV(F54,"52 week high",TRUE)</f>
        <v>74.7</v>
      </c>
      <c r="P54" s="12" cm="1">
        <f t="array" ref="P54">_FV(F54,"52 week low",TRUE)</f>
        <v>41.624600000000001</v>
      </c>
      <c r="Q54" s="12" cm="1">
        <f t="array" ref="Q54">IFERROR(_FV(F54,"P/E",TRUE),"")</f>
        <v>33.589399999999998</v>
      </c>
      <c r="R54" s="6" cm="1">
        <f t="array" ref="R54">IFERROR(_FV(F54,"Beta"),"")</f>
        <v>0.745</v>
      </c>
      <c r="S54" s="17" cm="1">
        <f t="array" ref="S54">_FV(C54,"Previous close",TRUE)</f>
        <v>22.04</v>
      </c>
      <c r="T54" s="18" cm="1">
        <f t="array" ref="T54">_FV(C54,"Price")</f>
        <v>22.28</v>
      </c>
      <c r="U54" s="18" cm="1">
        <f t="array" ref="U54">_FV(C54,"Change")</f>
        <v>0.24</v>
      </c>
      <c r="V54" s="19" cm="1">
        <f t="array" ref="V54">_FV(C54,"Change (%)",TRUE)</f>
        <v>1.0888999999999999E-2</v>
      </c>
      <c r="W54" s="19" t="e" cm="1" vm="112">
        <f t="array" ref="W54">_FV(C54,"Expense ratio",TRUE)</f>
        <v>#VALUE!</v>
      </c>
      <c r="X54" s="19" cm="1">
        <f t="array" ref="X54">_FV(C54,"Return (YTD)",TRUE)</f>
        <v>1.2894000000000001E-2</v>
      </c>
      <c r="Y54" s="19" t="e" cm="1" vm="113">
        <f t="array" ref="Y54">_FV(C54,"Return (1y)",TRUE)</f>
        <v>#VALUE!</v>
      </c>
      <c r="Z54" s="19" cm="1">
        <f t="array" ref="Z54">_FV(C54,"Return (3y)",TRUE)</f>
        <v>0</v>
      </c>
      <c r="AA54" s="19" cm="1">
        <f t="array" ref="AA54">_FV(C54,"Return (5y)",TRUE)</f>
        <v>0</v>
      </c>
      <c r="AB54" s="20" cm="1">
        <f t="array" ref="AB54">_FV(C54,"Rating")</f>
        <v>0</v>
      </c>
      <c r="AC54" s="21"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$ 187.6 Mn</v>
      </c>
    </row>
    <row r="55" spans="1:29" hidden="1">
      <c r="A55" s="4" t="s">
        <v>109</v>
      </c>
      <c r="B55" s="4" t="s">
        <v>110</v>
      </c>
      <c r="C55" s="4" t="e" vm="110">
        <v>#VALUE!</v>
      </c>
      <c r="D55" s="9">
        <v>8</v>
      </c>
      <c r="E55" s="4" t="s">
        <v>118</v>
      </c>
      <c r="F55" s="4" t="e" vm="70">
        <v>#VALUE!</v>
      </c>
      <c r="G55" s="4" t="str" cm="1">
        <f t="array" ref="G55">IFERROR(_FV(F55,"Industry"),"Not Applicable")</f>
        <v>Healthcare Equipment &amp; Supplies</v>
      </c>
      <c r="H55" s="11" cm="1">
        <f t="array" ref="H55">_FV(F55,"Previous close",TRUE)</f>
        <v>423.18</v>
      </c>
      <c r="I55" s="11" cm="1">
        <f t="array" ref="I55">_FV(F55,"Open")</f>
        <v>427.4</v>
      </c>
      <c r="J55" s="11" cm="1">
        <f t="array" ref="J55">_FV(F55,"High")</f>
        <v>439.49</v>
      </c>
      <c r="K55" s="11" cm="1">
        <f t="array" ref="K55">_FV(F55,"Low")</f>
        <v>424.18</v>
      </c>
      <c r="L55" s="11" cm="1">
        <f t="array" ref="L55">_FV(F55,"Price")</f>
        <v>425.86</v>
      </c>
      <c r="M55" s="10" cm="1">
        <f t="array" ref="M55">_FV(F55,"Change")</f>
        <v>2.68</v>
      </c>
      <c r="N55" s="5" cm="1">
        <f t="array" ref="N55">_FV(F55,"Change (%)",TRUE)</f>
        <v>6.3330000000000001E-3</v>
      </c>
      <c r="O55" s="12" cm="1">
        <f t="array" ref="O55">_FV(F55,"52 week high",TRUE)</f>
        <v>432.89620000000002</v>
      </c>
      <c r="P55" s="12" cm="1">
        <f t="array" ref="P55">_FV(F55,"52 week low",TRUE)</f>
        <v>138.28</v>
      </c>
      <c r="Q55" s="12" cm="1">
        <f t="array" ref="Q55">IFERROR(_FV(F55,"P/E",TRUE),"")</f>
        <v>265.74310000000003</v>
      </c>
      <c r="R55" s="6" cm="1">
        <f t="array" ref="R55">IFERROR(_FV(F55,"Beta"),"")</f>
        <v>0.77759999999999996</v>
      </c>
      <c r="S55" s="17" cm="1">
        <f t="array" ref="S55">_FV(C55,"Previous close",TRUE)</f>
        <v>22.04</v>
      </c>
      <c r="T55" s="18" cm="1">
        <f t="array" ref="T55">_FV(C55,"Price")</f>
        <v>22.28</v>
      </c>
      <c r="U55" s="18" cm="1">
        <f t="array" ref="U55">_FV(C55,"Change")</f>
        <v>0.24</v>
      </c>
      <c r="V55" s="19" cm="1">
        <f t="array" ref="V55">_FV(C55,"Change (%)",TRUE)</f>
        <v>1.0888999999999999E-2</v>
      </c>
      <c r="W55" s="19" t="e" cm="1" vm="112">
        <f t="array" ref="W55">_FV(C55,"Expense ratio",TRUE)</f>
        <v>#VALUE!</v>
      </c>
      <c r="X55" s="19" cm="1">
        <f t="array" ref="X55">_FV(C55,"Return (YTD)",TRUE)</f>
        <v>1.2894000000000001E-2</v>
      </c>
      <c r="Y55" s="19" t="e" cm="1" vm="113">
        <f t="array" ref="Y55">_FV(C55,"Return (1y)",TRUE)</f>
        <v>#VALUE!</v>
      </c>
      <c r="Z55" s="19" cm="1">
        <f t="array" ref="Z55">_FV(C55,"Return (3y)",TRUE)</f>
        <v>0</v>
      </c>
      <c r="AA55" s="19" cm="1">
        <f t="array" ref="AA55">_FV(C55,"Return (5y)",TRUE)</f>
        <v>0</v>
      </c>
      <c r="AB55" s="20" cm="1">
        <f t="array" ref="AB55">_FV(C55,"Rating")</f>
        <v>0</v>
      </c>
      <c r="AC55" s="21"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$ 187.6 Mn</v>
      </c>
    </row>
    <row r="56" spans="1:29" hidden="1">
      <c r="A56" s="4" t="s">
        <v>109</v>
      </c>
      <c r="B56" s="4" t="s">
        <v>110</v>
      </c>
      <c r="C56" s="4" t="e" vm="110">
        <v>#VALUE!</v>
      </c>
      <c r="D56" s="9">
        <v>9</v>
      </c>
      <c r="E56" s="4" t="s">
        <v>119</v>
      </c>
      <c r="F56" s="4" t="e" vm="120">
        <v>#VALUE!</v>
      </c>
      <c r="G56" s="4" t="str" cm="1">
        <f t="array" ref="G56">IFERROR(_FV(F56,"Industry"),"Not Applicable")</f>
        <v>Professional &amp; Commercial Services</v>
      </c>
      <c r="H56" s="11" cm="1">
        <f t="array" ref="H56">_FV(F56,"Previous close",TRUE)</f>
        <v>351.21</v>
      </c>
      <c r="I56" s="11" cm="1">
        <f t="array" ref="I56">_FV(F56,"Open")</f>
        <v>349.12</v>
      </c>
      <c r="J56" s="11" cm="1">
        <f t="array" ref="J56">_FV(F56,"High")</f>
        <v>359.7</v>
      </c>
      <c r="K56" s="11" cm="1">
        <f t="array" ref="K56">_FV(F56,"Low")</f>
        <v>347</v>
      </c>
      <c r="L56" s="11" cm="1">
        <f t="array" ref="L56">_FV(F56,"Price")</f>
        <v>352.61</v>
      </c>
      <c r="M56" s="10" cm="1">
        <f t="array" ref="M56">_FV(F56,"Change")</f>
        <v>1.4</v>
      </c>
      <c r="N56" s="5" cm="1">
        <f t="array" ref="N56">_FV(F56,"Change (%)",TRUE)</f>
        <v>3.986E-3</v>
      </c>
      <c r="O56" s="12" cm="1">
        <f t="array" ref="O56">_FV(F56,"52 week high",TRUE)</f>
        <v>356.66430000000003</v>
      </c>
      <c r="P56" s="12" cm="1">
        <f t="array" ref="P56">_FV(F56,"52 week low",TRUE)</f>
        <v>206.8228</v>
      </c>
      <c r="Q56" s="12" cm="1">
        <f t="array" ref="Q56">IFERROR(_FV(F56,"P/E",TRUE),"")</f>
        <v>56.284999999999997</v>
      </c>
      <c r="R56" s="6" cm="1">
        <f t="array" ref="R56">IFERROR(_FV(F56,"Beta"),"")</f>
        <v>0.9325</v>
      </c>
      <c r="S56" s="17" cm="1">
        <f t="array" ref="S56">_FV(C56,"Previous close",TRUE)</f>
        <v>22.04</v>
      </c>
      <c r="T56" s="18" cm="1">
        <f t="array" ref="T56">_FV(C56,"Price")</f>
        <v>22.28</v>
      </c>
      <c r="U56" s="18" cm="1">
        <f t="array" ref="U56">_FV(C56,"Change")</f>
        <v>0.24</v>
      </c>
      <c r="V56" s="19" cm="1">
        <f t="array" ref="V56">_FV(C56,"Change (%)",TRUE)</f>
        <v>1.0888999999999999E-2</v>
      </c>
      <c r="W56" s="19" t="e" cm="1" vm="112">
        <f t="array" ref="W56">_FV(C56,"Expense ratio",TRUE)</f>
        <v>#VALUE!</v>
      </c>
      <c r="X56" s="19" cm="1">
        <f t="array" ref="X56">_FV(C56,"Return (YTD)",TRUE)</f>
        <v>1.2894000000000001E-2</v>
      </c>
      <c r="Y56" s="19" t="e" cm="1" vm="113">
        <f t="array" ref="Y56">_FV(C56,"Return (1y)",TRUE)</f>
        <v>#VALUE!</v>
      </c>
      <c r="Z56" s="19" cm="1">
        <f t="array" ref="Z56">_FV(C56,"Return (3y)",TRUE)</f>
        <v>0</v>
      </c>
      <c r="AA56" s="19" cm="1">
        <f t="array" ref="AA56">_FV(C56,"Return (5y)",TRUE)</f>
        <v>0</v>
      </c>
      <c r="AB56" s="20" cm="1">
        <f t="array" ref="AB56">_FV(C56,"Rating")</f>
        <v>0</v>
      </c>
      <c r="AC56" s="21"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$ 187.6 Mn</v>
      </c>
    </row>
    <row r="57" spans="1:29" hidden="1">
      <c r="A57" s="4" t="s">
        <v>109</v>
      </c>
      <c r="B57" s="4" t="s">
        <v>110</v>
      </c>
      <c r="C57" s="4" t="e" vm="110">
        <v>#VALUE!</v>
      </c>
      <c r="D57" s="9">
        <v>10</v>
      </c>
      <c r="E57" s="4" t="s">
        <v>120</v>
      </c>
      <c r="F57" s="4" t="e" vm="121">
        <v>#VALUE!</v>
      </c>
      <c r="G57" s="4" t="str" cm="1">
        <f t="array" ref="G57">IFERROR(_FV(F57,"Industry"),"Not Applicable")</f>
        <v>Semiconductors &amp; Semiconductor Equipment</v>
      </c>
      <c r="H57" s="11" cm="1">
        <f t="array" ref="H57">_FV(F57,"Previous close",TRUE)</f>
        <v>203.59</v>
      </c>
      <c r="I57" s="11" cm="1">
        <f t="array" ref="I57">_FV(F57,"Open")</f>
        <v>203.48</v>
      </c>
      <c r="J57" s="11" cm="1">
        <f t="array" ref="J57">_FV(F57,"High")</f>
        <v>205.33</v>
      </c>
      <c r="K57" s="11" cm="1">
        <f t="array" ref="K57">_FV(F57,"Low")</f>
        <v>201.8</v>
      </c>
      <c r="L57" s="11" cm="1">
        <f t="array" ref="L57">_FV(F57,"Price")</f>
        <v>202.69</v>
      </c>
      <c r="M57" s="10" cm="1">
        <f t="array" ref="M57">_FV(F57,"Change")</f>
        <v>-0.9</v>
      </c>
      <c r="N57" s="5" cm="1">
        <f t="array" ref="N57">_FV(F57,"Change (%)",TRUE)</f>
        <v>-4.4209999999999996E-3</v>
      </c>
      <c r="O57" s="12" cm="1">
        <f t="array" ref="O57">_FV(F57,"52 week high",TRUE)</f>
        <v>206.51</v>
      </c>
      <c r="P57" s="12" cm="1">
        <f t="array" ref="P57">_FV(F57,"52 week low",TRUE)</f>
        <v>110.19</v>
      </c>
      <c r="Q57" s="12" cm="1">
        <f t="array" ref="Q57">IFERROR(_FV(F57,"P/E",TRUE),"")</f>
        <v>31.745999999999999</v>
      </c>
      <c r="R57" s="6" cm="1">
        <f t="array" ref="R57">IFERROR(_FV(F57,"Beta"),"")</f>
        <v>1.3564000000000001</v>
      </c>
      <c r="S57" s="17" cm="1">
        <f t="array" ref="S57">_FV(C57,"Previous close",TRUE)</f>
        <v>22.04</v>
      </c>
      <c r="T57" s="18" cm="1">
        <f t="array" ref="T57">_FV(C57,"Price")</f>
        <v>22.28</v>
      </c>
      <c r="U57" s="18" cm="1">
        <f t="array" ref="U57">_FV(C57,"Change")</f>
        <v>0.24</v>
      </c>
      <c r="V57" s="19" cm="1">
        <f t="array" ref="V57">_FV(C57,"Change (%)",TRUE)</f>
        <v>1.0888999999999999E-2</v>
      </c>
      <c r="W57" s="19" t="e" cm="1" vm="112">
        <f t="array" ref="W57">_FV(C57,"Expense ratio",TRUE)</f>
        <v>#VALUE!</v>
      </c>
      <c r="X57" s="19" cm="1">
        <f t="array" ref="X57">_FV(C57,"Return (YTD)",TRUE)</f>
        <v>1.2894000000000001E-2</v>
      </c>
      <c r="Y57" s="19" t="e" cm="1" vm="113">
        <f t="array" ref="Y57">_FV(C57,"Return (1y)",TRUE)</f>
        <v>#VALUE!</v>
      </c>
      <c r="Z57" s="19" cm="1">
        <f t="array" ref="Z57">_FV(C57,"Return (3y)",TRUE)</f>
        <v>0</v>
      </c>
      <c r="AA57" s="19" cm="1">
        <f t="array" ref="AA57">_FV(C57,"Return (5y)",TRUE)</f>
        <v>0</v>
      </c>
      <c r="AB57" s="20" cm="1">
        <f t="array" ref="AB57">_FV(C57,"Rating")</f>
        <v>0</v>
      </c>
      <c r="AC57" s="21"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$ 187.6 Mn</v>
      </c>
    </row>
    <row r="58" spans="1:29" hidden="1">
      <c r="A58" s="4" t="s">
        <v>109</v>
      </c>
      <c r="B58" s="4" t="s">
        <v>121</v>
      </c>
      <c r="C58" s="4" t="e" vm="122">
        <v>#VALUE!</v>
      </c>
      <c r="D58" s="9">
        <v>1</v>
      </c>
      <c r="E58" s="4" t="s">
        <v>122</v>
      </c>
      <c r="F58" s="4" t="e" vm="123">
        <v>#VALUE!</v>
      </c>
      <c r="G58" s="4" t="str" cm="1">
        <f t="array" ref="G58">IFERROR(_FV(F58,"Industry"),"Not Applicable")</f>
        <v>Software &amp; IT Services</v>
      </c>
      <c r="H58" s="11" cm="1">
        <f t="array" ref="H58">_FV(F58,"Previous close",TRUE)</f>
        <v>290.79000000000002</v>
      </c>
      <c r="I58" s="11" cm="1">
        <f t="array" ref="I58">_FV(F58,"Open")</f>
        <v>290.79000000000002</v>
      </c>
      <c r="J58" s="11" cm="1">
        <f t="array" ref="J58">_FV(F58,"High")</f>
        <v>295.18</v>
      </c>
      <c r="K58" s="11" cm="1">
        <f t="array" ref="K58">_FV(F58,"Low")</f>
        <v>286.10000000000002</v>
      </c>
      <c r="L58" s="11" cm="1">
        <f t="array" ref="L58">_FV(F58,"Price")</f>
        <v>286.73</v>
      </c>
      <c r="M58" s="10" cm="1">
        <f t="array" ref="M58">_FV(F58,"Change")</f>
        <v>-4.0599999999999996</v>
      </c>
      <c r="N58" s="5" cm="1">
        <f t="array" ref="N58">_FV(F58,"Change (%)",TRUE)</f>
        <v>-1.3962E-2</v>
      </c>
      <c r="O58" s="12" cm="1">
        <f t="array" ref="O58">_FV(F58,"52 week high",TRUE)</f>
        <v>298.92</v>
      </c>
      <c r="P58" s="12" cm="1">
        <f t="array" ref="P58">_FV(F58,"52 week low",TRUE)</f>
        <v>117.02</v>
      </c>
      <c r="Q58" s="12" cm="1">
        <f t="array" ref="Q58">IFERROR(_FV(F58,"P/E",TRUE),"")</f>
        <v>0</v>
      </c>
      <c r="R58" s="6" cm="1">
        <f t="array" ref="R58">IFERROR(_FV(F58,"Beta"),"")</f>
        <v>0.63680000000000003</v>
      </c>
      <c r="S58" s="17" cm="1">
        <f t="array" ref="S58">_FV(C58,"Previous close",TRUE)</f>
        <v>27.93</v>
      </c>
      <c r="T58" s="18" cm="1">
        <f t="array" ref="T58">_FV(C58,"Price")</f>
        <v>28.23</v>
      </c>
      <c r="U58" s="18" cm="1">
        <f t="array" ref="U58">_FV(C58,"Change")</f>
        <v>0.3</v>
      </c>
      <c r="V58" s="19" cm="1">
        <f t="array" ref="V58">_FV(C58,"Change (%)",TRUE)</f>
        <v>1.0741000000000001E-2</v>
      </c>
      <c r="W58" s="19" cm="1">
        <f t="array" ref="W58">_FV(C58,"Expense ratio",TRUE)</f>
        <v>3.5999999999999999E-3</v>
      </c>
      <c r="X58" s="19" cm="1">
        <f t="array" ref="X58">_FV(C58,"Return (YTD)",TRUE)</f>
        <v>4.5284000000000005E-2</v>
      </c>
      <c r="Y58" s="19" cm="1">
        <f t="array" ref="Y58">_FV(C58,"Return (1y)",TRUE)</f>
        <v>6.2496999999999997E-2</v>
      </c>
      <c r="Z58" s="19" cm="1">
        <f t="array" ref="Z58">_FV(C58,"Return (3y)",TRUE)</f>
        <v>0.13844000000000001</v>
      </c>
      <c r="AA58" s="19" cm="1">
        <f t="array" ref="AA58">_FV(C58,"Return (5y)",TRUE)</f>
        <v>8.9110999999999996E-2</v>
      </c>
      <c r="AB58" s="20" cm="1">
        <f t="array" ref="AB58">_FV(C58,"Rating")</f>
        <v>1.3374999999999999</v>
      </c>
      <c r="AC58" s="21"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c r="A59" s="4" t="s">
        <v>109</v>
      </c>
      <c r="B59" s="4" t="s">
        <v>121</v>
      </c>
      <c r="C59" s="4" t="e" vm="122">
        <v>#VALUE!</v>
      </c>
      <c r="D59" s="9">
        <v>2</v>
      </c>
      <c r="E59" s="4" t="s">
        <v>113</v>
      </c>
      <c r="F59" s="4" t="e" vm="115">
        <v>#VALUE!</v>
      </c>
      <c r="G59" s="4" t="str" cm="1">
        <f t="array" ref="G59">IFERROR(_FV(F59,"Industry"),"Not Applicable")</f>
        <v>Professional &amp; Commercial Services</v>
      </c>
      <c r="H59" s="11" cm="1">
        <f t="array" ref="H59">_FV(F59,"Previous close",TRUE)</f>
        <v>171.07</v>
      </c>
      <c r="I59" s="11" cm="1">
        <f t="array" ref="I59">_FV(F59,"Open")</f>
        <v>170.3</v>
      </c>
      <c r="J59" s="11" cm="1">
        <f t="array" ref="J59">_FV(F59,"High")</f>
        <v>174.41</v>
      </c>
      <c r="K59" s="11" cm="1">
        <f t="array" ref="K59">_FV(F59,"Low")</f>
        <v>167.22</v>
      </c>
      <c r="L59" s="11" cm="1">
        <f t="array" ref="L59">_FV(F59,"Price")</f>
        <v>167.56</v>
      </c>
      <c r="M59" s="10" cm="1">
        <f t="array" ref="M59">_FV(F59,"Change")</f>
        <v>-3.51</v>
      </c>
      <c r="N59" s="5" cm="1">
        <f t="array" ref="N59">_FV(F59,"Change (%)",TRUE)</f>
        <v>-2.0518000000000002E-2</v>
      </c>
      <c r="O59" s="12" cm="1">
        <f t="array" ref="O59">_FV(F59,"52 week high",TRUE)</f>
        <v>209.62</v>
      </c>
      <c r="P59" s="12" cm="1">
        <f t="array" ref="P59">_FV(F59,"52 week low",TRUE)</f>
        <v>105.54</v>
      </c>
      <c r="Q59" s="12" cm="1">
        <f t="array" ref="Q59">IFERROR(_FV(F59,"P/E",TRUE),"")</f>
        <v>80.803200000000004</v>
      </c>
      <c r="R59" s="6" cm="1">
        <f t="array" ref="R59">IFERROR(_FV(F59,"Beta"),"")</f>
        <v>1.1267</v>
      </c>
      <c r="S59" s="17" cm="1">
        <f t="array" ref="S59">_FV(C59,"Previous close",TRUE)</f>
        <v>27.93</v>
      </c>
      <c r="T59" s="18" cm="1">
        <f t="array" ref="T59">_FV(C59,"Price")</f>
        <v>28.23</v>
      </c>
      <c r="U59" s="18" cm="1">
        <f t="array" ref="U59">_FV(C59,"Change")</f>
        <v>0.3</v>
      </c>
      <c r="V59" s="19" cm="1">
        <f t="array" ref="V59">_FV(C59,"Change (%)",TRUE)</f>
        <v>1.0741000000000001E-2</v>
      </c>
      <c r="W59" s="19" cm="1">
        <f t="array" ref="W59">_FV(C59,"Expense ratio",TRUE)</f>
        <v>3.5999999999999999E-3</v>
      </c>
      <c r="X59" s="19" cm="1">
        <f t="array" ref="X59">_FV(C59,"Return (YTD)",TRUE)</f>
        <v>4.5284000000000005E-2</v>
      </c>
      <c r="Y59" s="19" cm="1">
        <f t="array" ref="Y59">_FV(C59,"Return (1y)",TRUE)</f>
        <v>6.2496999999999997E-2</v>
      </c>
      <c r="Z59" s="19" cm="1">
        <f t="array" ref="Z59">_FV(C59,"Return (3y)",TRUE)</f>
        <v>0.13844000000000001</v>
      </c>
      <c r="AA59" s="19" cm="1">
        <f t="array" ref="AA59">_FV(C59,"Return (5y)",TRUE)</f>
        <v>8.9110999999999996E-2</v>
      </c>
      <c r="AB59" s="20" cm="1">
        <f t="array" ref="AB59">_FV(C59,"Rating")</f>
        <v>1.3374999999999999</v>
      </c>
      <c r="AC59" s="21"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c r="A60" s="4" t="s">
        <v>109</v>
      </c>
      <c r="B60" s="4" t="s">
        <v>121</v>
      </c>
      <c r="C60" s="4" t="e" vm="122">
        <v>#VALUE!</v>
      </c>
      <c r="D60" s="9">
        <v>3</v>
      </c>
      <c r="E60" s="4" t="s">
        <v>114</v>
      </c>
      <c r="F60" s="4" t="e" vm="116">
        <v>#VALUE!</v>
      </c>
      <c r="G60" s="4" t="str" cm="1">
        <f t="array" ref="G60">IFERROR(_FV(F60,"Industry"),"Not Applicable")</f>
        <v>Diversified Retail</v>
      </c>
      <c r="H60" s="11" cm="1">
        <f t="array" ref="H60">_FV(F60,"Previous close",TRUE)</f>
        <v>187.14</v>
      </c>
      <c r="I60" s="11" cm="1">
        <f t="array" ref="I60">_FV(F60,"Open")</f>
        <v>185.92</v>
      </c>
      <c r="J60" s="11" cm="1">
        <f t="array" ref="J60">_FV(F60,"High")</f>
        <v>188.91</v>
      </c>
      <c r="K60" s="11" cm="1">
        <f t="array" ref="K60">_FV(F60,"Low")</f>
        <v>185.72</v>
      </c>
      <c r="L60" s="11" cm="1">
        <f t="array" ref="L60">_FV(F60,"Price")</f>
        <v>187.82</v>
      </c>
      <c r="M60" s="10" cm="1">
        <f t="array" ref="M60">_FV(F60,"Change")</f>
        <v>0.68</v>
      </c>
      <c r="N60" s="5" cm="1">
        <f t="array" ref="N60">_FV(F60,"Change (%)",TRUE)</f>
        <v>3.6340000000000001E-3</v>
      </c>
      <c r="O60" s="12" cm="1">
        <f t="array" ref="O60">_FV(F60,"52 week high",TRUE)</f>
        <v>194.84</v>
      </c>
      <c r="P60" s="12" cm="1">
        <f t="array" ref="P60">_FV(F60,"52 week low",TRUE)</f>
        <v>125</v>
      </c>
      <c r="Q60" s="12" cm="1">
        <f t="array" ref="Q60">IFERROR(_FV(F60,"P/E",TRUE),"")</f>
        <v>24.216100000000001</v>
      </c>
      <c r="R60" s="6" cm="1">
        <f t="array" ref="R60">IFERROR(_FV(F60,"Beta"),"")</f>
        <v>0.52190000000000003</v>
      </c>
      <c r="S60" s="17" cm="1">
        <f t="array" ref="S60">_FV(C60,"Previous close",TRUE)</f>
        <v>27.93</v>
      </c>
      <c r="T60" s="18" cm="1">
        <f t="array" ref="T60">_FV(C60,"Price")</f>
        <v>28.23</v>
      </c>
      <c r="U60" s="18" cm="1">
        <f t="array" ref="U60">_FV(C60,"Change")</f>
        <v>0.3</v>
      </c>
      <c r="V60" s="19" cm="1">
        <f t="array" ref="V60">_FV(C60,"Change (%)",TRUE)</f>
        <v>1.0741000000000001E-2</v>
      </c>
      <c r="W60" s="19" cm="1">
        <f t="array" ref="W60">_FV(C60,"Expense ratio",TRUE)</f>
        <v>3.5999999999999999E-3</v>
      </c>
      <c r="X60" s="19" cm="1">
        <f t="array" ref="X60">_FV(C60,"Return (YTD)",TRUE)</f>
        <v>4.5284000000000005E-2</v>
      </c>
      <c r="Y60" s="19" cm="1">
        <f t="array" ref="Y60">_FV(C60,"Return (1y)",TRUE)</f>
        <v>6.2496999999999997E-2</v>
      </c>
      <c r="Z60" s="19" cm="1">
        <f t="array" ref="Z60">_FV(C60,"Return (3y)",TRUE)</f>
        <v>0.13844000000000001</v>
      </c>
      <c r="AA60" s="19" cm="1">
        <f t="array" ref="AA60">_FV(C60,"Return (5y)",TRUE)</f>
        <v>8.9110999999999996E-2</v>
      </c>
      <c r="AB60" s="20" cm="1">
        <f t="array" ref="AB60">_FV(C60,"Rating")</f>
        <v>1.3374999999999999</v>
      </c>
      <c r="AC60" s="21"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c r="A61" s="4" t="s">
        <v>109</v>
      </c>
      <c r="B61" s="4" t="s">
        <v>121</v>
      </c>
      <c r="C61" s="4" t="e" vm="122">
        <v>#VALUE!</v>
      </c>
      <c r="D61" s="9">
        <v>4</v>
      </c>
      <c r="E61" s="4" t="s">
        <v>123</v>
      </c>
      <c r="F61" s="4" t="e" vm="124">
        <v>#VALUE!</v>
      </c>
      <c r="G61" s="4" t="str" cm="1">
        <f t="array" ref="G61">IFERROR(_FV(F61,"Industry"),"Not Applicable")</f>
        <v>Aerospace &amp; Defense</v>
      </c>
      <c r="H61" s="11" cm="1">
        <f t="array" ref="H61">_FV(F61,"Previous close",TRUE)</f>
        <v>174</v>
      </c>
      <c r="I61" s="11" cm="1">
        <f t="array" ref="I61">_FV(F61,"Open")</f>
        <v>172.34</v>
      </c>
      <c r="J61" s="11" cm="1">
        <f t="array" ref="J61">_FV(F61,"High")</f>
        <v>173.93</v>
      </c>
      <c r="K61" s="11" cm="1">
        <f t="array" ref="K61">_FV(F61,"Low")</f>
        <v>167.59</v>
      </c>
      <c r="L61" s="11" cm="1">
        <f t="array" ref="L61">_FV(F61,"Price")</f>
        <v>167.68</v>
      </c>
      <c r="M61" s="10" cm="1">
        <f t="array" ref="M61">_FV(F61,"Change")</f>
        <v>-6.32</v>
      </c>
      <c r="N61" s="5" cm="1">
        <f t="array" ref="N61">_FV(F61,"Change (%)",TRUE)</f>
        <v>-3.6322E-2</v>
      </c>
      <c r="O61" s="12" cm="1">
        <f t="array" ref="O61">_FV(F61,"52 week high",TRUE)</f>
        <v>230.99</v>
      </c>
      <c r="P61" s="12" cm="1">
        <f t="array" ref="P61">_FV(F61,"52 week low",TRUE)</f>
        <v>142.01</v>
      </c>
      <c r="Q61" s="12" cm="1">
        <f t="array" ref="Q61">IFERROR(_FV(F61,"P/E",TRUE),"")</f>
        <v>22.004000000000001</v>
      </c>
      <c r="R61" s="6" cm="1">
        <f t="array" ref="R61">IFERROR(_FV(F61,"Beta"),"")</f>
        <v>0.73760000000000003</v>
      </c>
      <c r="S61" s="17" cm="1">
        <f t="array" ref="S61">_FV(C61,"Previous close",TRUE)</f>
        <v>27.93</v>
      </c>
      <c r="T61" s="18" cm="1">
        <f t="array" ref="T61">_FV(C61,"Price")</f>
        <v>28.23</v>
      </c>
      <c r="U61" s="18" cm="1">
        <f t="array" ref="U61">_FV(C61,"Change")</f>
        <v>0.3</v>
      </c>
      <c r="V61" s="19" cm="1">
        <f t="array" ref="V61">_FV(C61,"Change (%)",TRUE)</f>
        <v>1.0741000000000001E-2</v>
      </c>
      <c r="W61" s="19" cm="1">
        <f t="array" ref="W61">_FV(C61,"Expense ratio",TRUE)</f>
        <v>3.5999999999999999E-3</v>
      </c>
      <c r="X61" s="19" cm="1">
        <f t="array" ref="X61">_FV(C61,"Return (YTD)",TRUE)</f>
        <v>4.5284000000000005E-2</v>
      </c>
      <c r="Y61" s="19" cm="1">
        <f t="array" ref="Y61">_FV(C61,"Return (1y)",TRUE)</f>
        <v>6.2496999999999997E-2</v>
      </c>
      <c r="Z61" s="19" cm="1">
        <f t="array" ref="Z61">_FV(C61,"Return (3y)",TRUE)</f>
        <v>0.13844000000000001</v>
      </c>
      <c r="AA61" s="19" cm="1">
        <f t="array" ref="AA61">_FV(C61,"Return (5y)",TRUE)</f>
        <v>8.9110999999999996E-2</v>
      </c>
      <c r="AB61" s="20" cm="1">
        <f t="array" ref="AB61">_FV(C61,"Rating")</f>
        <v>1.3374999999999999</v>
      </c>
      <c r="AC61" s="21"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c r="A62" s="4" t="s">
        <v>109</v>
      </c>
      <c r="B62" s="4" t="s">
        <v>121</v>
      </c>
      <c r="C62" s="4" t="e" vm="122">
        <v>#VALUE!</v>
      </c>
      <c r="D62" s="9">
        <v>5</v>
      </c>
      <c r="E62" s="4" t="s">
        <v>124</v>
      </c>
      <c r="F62" s="4" t="e" vm="73">
        <v>#VALUE!</v>
      </c>
      <c r="G62" s="4" t="str" cm="1">
        <f t="array" ref="G62">IFERROR(_FV(F62,"Industry"),"Not Applicable")</f>
        <v>Software &amp; IT Services</v>
      </c>
      <c r="H62" s="11" cm="1">
        <f t="array" ref="H62">_FV(F62,"Previous close",TRUE)</f>
        <v>118.97</v>
      </c>
      <c r="I62" s="11" cm="1">
        <f t="array" ref="I62">_FV(F62,"Open")</f>
        <v>121.2</v>
      </c>
      <c r="J62" s="11" cm="1">
        <f t="array" ref="J62">_FV(F62,"High")</f>
        <v>129.84</v>
      </c>
      <c r="K62" s="11" cm="1">
        <f t="array" ref="K62">_FV(F62,"Low")</f>
        <v>120.03</v>
      </c>
      <c r="L62" s="11" cm="1">
        <f t="array" ref="L62">_FV(F62,"Price")</f>
        <v>125.6</v>
      </c>
      <c r="M62" s="10" cm="1">
        <f t="array" ref="M62">_FV(F62,"Change")</f>
        <v>6.63</v>
      </c>
      <c r="N62" s="5" cm="1">
        <f t="array" ref="N62">_FV(F62,"Change (%)",TRUE)</f>
        <v>5.5728E-2</v>
      </c>
      <c r="O62" s="12" cm="1">
        <f t="array" ref="O62">_FV(F62,"52 week high",TRUE)</f>
        <v>128.36000000000001</v>
      </c>
      <c r="P62" s="12" cm="1">
        <f t="array" ref="P62">_FV(F62,"52 week low",TRUE)</f>
        <v>32.33</v>
      </c>
      <c r="Q62" s="12" cm="1">
        <f t="array" ref="Q62">IFERROR(_FV(F62,"P/E",TRUE),"")</f>
        <v>256.04219999999998</v>
      </c>
      <c r="R62" s="6" cm="1">
        <f t="array" ref="R62">IFERROR(_FV(F62,"Beta"),"")</f>
        <v>2.6947999999999999</v>
      </c>
      <c r="S62" s="17" cm="1">
        <f t="array" ref="S62">_FV(C62,"Previous close",TRUE)</f>
        <v>27.93</v>
      </c>
      <c r="T62" s="18" cm="1">
        <f t="array" ref="T62">_FV(C62,"Price")</f>
        <v>28.23</v>
      </c>
      <c r="U62" s="18" cm="1">
        <f t="array" ref="U62">_FV(C62,"Change")</f>
        <v>0.3</v>
      </c>
      <c r="V62" s="19" cm="1">
        <f t="array" ref="V62">_FV(C62,"Change (%)",TRUE)</f>
        <v>1.0741000000000001E-2</v>
      </c>
      <c r="W62" s="19" cm="1">
        <f t="array" ref="W62">_FV(C62,"Expense ratio",TRUE)</f>
        <v>3.5999999999999999E-3</v>
      </c>
      <c r="X62" s="19" cm="1">
        <f t="array" ref="X62">_FV(C62,"Return (YTD)",TRUE)</f>
        <v>4.5284000000000005E-2</v>
      </c>
      <c r="Y62" s="19" cm="1">
        <f t="array" ref="Y62">_FV(C62,"Return (1y)",TRUE)</f>
        <v>6.2496999999999997E-2</v>
      </c>
      <c r="Z62" s="19" cm="1">
        <f t="array" ref="Z62">_FV(C62,"Return (3y)",TRUE)</f>
        <v>0.13844000000000001</v>
      </c>
      <c r="AA62" s="19" cm="1">
        <f t="array" ref="AA62">_FV(C62,"Return (5y)",TRUE)</f>
        <v>8.9110999999999996E-2</v>
      </c>
      <c r="AB62" s="20" cm="1">
        <f t="array" ref="AB62">_FV(C62,"Rating")</f>
        <v>1.3374999999999999</v>
      </c>
      <c r="AC62" s="21"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c r="A63" s="4" t="s">
        <v>109</v>
      </c>
      <c r="B63" s="4" t="s">
        <v>121</v>
      </c>
      <c r="C63" s="4" t="e" vm="122">
        <v>#VALUE!</v>
      </c>
      <c r="D63" s="9">
        <v>6</v>
      </c>
      <c r="E63" s="4" t="s">
        <v>125</v>
      </c>
      <c r="F63" s="4" t="e" vm="125">
        <v>#VALUE!</v>
      </c>
      <c r="G63" s="4" t="str" cm="1">
        <f t="array" ref="G63">IFERROR(_FV(F63,"Industry"),"Not Applicable")</f>
        <v>Diversified Retail</v>
      </c>
      <c r="H63" s="11" cm="1">
        <f t="array" ref="H63">_FV(F63,"Previous close",TRUE)</f>
        <v>192.99</v>
      </c>
      <c r="I63" s="11" cm="1">
        <f t="array" ref="I63">_FV(F63,"Open")</f>
        <v>191.26</v>
      </c>
      <c r="J63" s="11" cm="1">
        <f t="array" ref="J63">_FV(F63,"High")</f>
        <v>191.72</v>
      </c>
      <c r="K63" s="11" cm="1">
        <f t="array" ref="K63">_FV(F63,"Low")</f>
        <v>182.6</v>
      </c>
      <c r="L63" s="11" cm="1">
        <f t="array" ref="L63">_FV(F63,"Price")</f>
        <v>183.08</v>
      </c>
      <c r="M63" s="10" cm="1">
        <f t="array" ref="M63">_FV(F63,"Change")</f>
        <v>-9.91</v>
      </c>
      <c r="N63" s="5" cm="1">
        <f t="array" ref="N63">_FV(F63,"Change (%)",TRUE)</f>
        <v>-5.135E-2</v>
      </c>
      <c r="O63" s="12" cm="1">
        <f t="array" ref="O63">_FV(F63,"52 week high",TRUE)</f>
        <v>250.89</v>
      </c>
      <c r="P63" s="12" cm="1">
        <f t="array" ref="P63">_FV(F63,"52 week low",TRUE)</f>
        <v>105.67</v>
      </c>
      <c r="Q63" s="12" cm="1">
        <f t="array" ref="Q63">IFERROR(_FV(F63,"P/E",TRUE),"")</f>
        <v>282.64089999999999</v>
      </c>
      <c r="R63" s="6" cm="1">
        <f t="array" ref="R63">IFERROR(_FV(F63,"Beta"),"")</f>
        <v>0.69699999999999995</v>
      </c>
      <c r="S63" s="17" cm="1">
        <f t="array" ref="S63">_FV(C63,"Previous close",TRUE)</f>
        <v>27.93</v>
      </c>
      <c r="T63" s="18" cm="1">
        <f t="array" ref="T63">_FV(C63,"Price")</f>
        <v>28.23</v>
      </c>
      <c r="U63" s="18" cm="1">
        <f t="array" ref="U63">_FV(C63,"Change")</f>
        <v>0.3</v>
      </c>
      <c r="V63" s="19" cm="1">
        <f t="array" ref="V63">_FV(C63,"Change (%)",TRUE)</f>
        <v>1.0741000000000001E-2</v>
      </c>
      <c r="W63" s="19" cm="1">
        <f t="array" ref="W63">_FV(C63,"Expense ratio",TRUE)</f>
        <v>3.5999999999999999E-3</v>
      </c>
      <c r="X63" s="19" cm="1">
        <f t="array" ref="X63">_FV(C63,"Return (YTD)",TRUE)</f>
        <v>4.5284000000000005E-2</v>
      </c>
      <c r="Y63" s="19" cm="1">
        <f t="array" ref="Y63">_FV(C63,"Return (1y)",TRUE)</f>
        <v>6.2496999999999997E-2</v>
      </c>
      <c r="Z63" s="19" cm="1">
        <f t="array" ref="Z63">_FV(C63,"Return (3y)",TRUE)</f>
        <v>0.13844000000000001</v>
      </c>
      <c r="AA63" s="19" cm="1">
        <f t="array" ref="AA63">_FV(C63,"Return (5y)",TRUE)</f>
        <v>8.9110999999999996E-2</v>
      </c>
      <c r="AB63" s="20" cm="1">
        <f t="array" ref="AB63">_FV(C63,"Rating")</f>
        <v>1.3374999999999999</v>
      </c>
      <c r="AC63" s="21"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c r="A64" s="4" t="s">
        <v>109</v>
      </c>
      <c r="B64" s="4" t="s">
        <v>121</v>
      </c>
      <c r="C64" s="4" t="e" vm="122">
        <v>#VALUE!</v>
      </c>
      <c r="D64" s="9">
        <v>7</v>
      </c>
      <c r="E64" s="4" t="s">
        <v>115</v>
      </c>
      <c r="F64" s="4" t="e" vm="117">
        <v>#VALUE!</v>
      </c>
      <c r="G64" s="4" t="str" cm="1">
        <f t="array" ref="G64">IFERROR(_FV(F64,"Industry"),"Not Applicable")</f>
        <v>Semiconductors &amp; Semiconductor Equipment</v>
      </c>
      <c r="H64" s="11" cm="1">
        <f t="array" ref="H64">_FV(F64,"Previous close",TRUE)</f>
        <v>334.96</v>
      </c>
      <c r="I64" s="11" cm="1">
        <f t="array" ref="I64">_FV(F64,"Open")</f>
        <v>332.13</v>
      </c>
      <c r="J64" s="11" cm="1">
        <f t="array" ref="J64">_FV(F64,"High")</f>
        <v>337.27</v>
      </c>
      <c r="K64" s="11" cm="1">
        <f t="array" ref="K64">_FV(F64,"Low")</f>
        <v>327.5</v>
      </c>
      <c r="L64" s="11" cm="1">
        <f t="array" ref="L64">_FV(F64,"Price")</f>
        <v>327.89</v>
      </c>
      <c r="M64" s="10" cm="1">
        <f t="array" ref="M64">_FV(F64,"Change")</f>
        <v>-7.07</v>
      </c>
      <c r="N64" s="5" cm="1">
        <f t="array" ref="N64">_FV(F64,"Change (%)",TRUE)</f>
        <v>-2.1107000000000001E-2</v>
      </c>
      <c r="O64" s="12" cm="1">
        <f t="array" ref="O64">_FV(F64,"52 week high",TRUE)</f>
        <v>344.32</v>
      </c>
      <c r="P64" s="12" cm="1">
        <f t="array" ref="P64">_FV(F64,"52 week low",TRUE)</f>
        <v>178.92</v>
      </c>
      <c r="Q64" s="12" cm="1">
        <f t="array" ref="Q64">IFERROR(_FV(F64,"P/E",TRUE),"")</f>
        <v>24.0929</v>
      </c>
      <c r="R64" s="6" cm="1">
        <f t="array" ref="R64">IFERROR(_FV(F64,"Beta"),"")</f>
        <v>1.3637999999999999</v>
      </c>
      <c r="S64" s="17" cm="1">
        <f t="array" ref="S64">_FV(C64,"Previous close",TRUE)</f>
        <v>27.93</v>
      </c>
      <c r="T64" s="18" cm="1">
        <f t="array" ref="T64">_FV(C64,"Price")</f>
        <v>28.23</v>
      </c>
      <c r="U64" s="18" cm="1">
        <f t="array" ref="U64">_FV(C64,"Change")</f>
        <v>0.3</v>
      </c>
      <c r="V64" s="19" cm="1">
        <f t="array" ref="V64">_FV(C64,"Change (%)",TRUE)</f>
        <v>1.0741000000000001E-2</v>
      </c>
      <c r="W64" s="19" cm="1">
        <f t="array" ref="W64">_FV(C64,"Expense ratio",TRUE)</f>
        <v>3.5999999999999999E-3</v>
      </c>
      <c r="X64" s="19" cm="1">
        <f t="array" ref="X64">_FV(C64,"Return (YTD)",TRUE)</f>
        <v>4.5284000000000005E-2</v>
      </c>
      <c r="Y64" s="19" cm="1">
        <f t="array" ref="Y64">_FV(C64,"Return (1y)",TRUE)</f>
        <v>6.2496999999999997E-2</v>
      </c>
      <c r="Z64" s="19" cm="1">
        <f t="array" ref="Z64">_FV(C64,"Return (3y)",TRUE)</f>
        <v>0.13844000000000001</v>
      </c>
      <c r="AA64" s="19" cm="1">
        <f t="array" ref="AA64">_FV(C64,"Return (5y)",TRUE)</f>
        <v>8.9110999999999996E-2</v>
      </c>
      <c r="AB64" s="20" cm="1">
        <f t="array" ref="AB64">_FV(C64,"Rating")</f>
        <v>1.3374999999999999</v>
      </c>
      <c r="AC64" s="21"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c r="A65" s="4" t="s">
        <v>109</v>
      </c>
      <c r="B65" s="4" t="s">
        <v>121</v>
      </c>
      <c r="C65" s="4" t="e" vm="122">
        <v>#VALUE!</v>
      </c>
      <c r="D65" s="9">
        <v>8</v>
      </c>
      <c r="E65" s="4" t="s">
        <v>126</v>
      </c>
      <c r="F65" s="4" t="e" vm="126">
        <v>#VALUE!</v>
      </c>
      <c r="G65" s="4" t="str" cm="1">
        <f t="array" ref="G65">IFERROR(_FV(F65,"Industry"),"Not Applicable")</f>
        <v>Specialty Retailers</v>
      </c>
      <c r="H65" s="11" cm="1">
        <f t="array" ref="H65">_FV(F65,"Previous close",TRUE)</f>
        <v>425.84</v>
      </c>
      <c r="I65" s="11" cm="1">
        <f t="array" ref="I65">_FV(F65,"Open")</f>
        <v>424.9</v>
      </c>
      <c r="J65" s="11" cm="1">
        <f t="array" ref="J65">_FV(F65,"High")</f>
        <v>428.5</v>
      </c>
      <c r="K65" s="11" cm="1">
        <f t="array" ref="K65">_FV(F65,"Low")</f>
        <v>422.09</v>
      </c>
      <c r="L65" s="11" cm="1">
        <f t="array" ref="L65">_FV(F65,"Price")</f>
        <v>422.17</v>
      </c>
      <c r="M65" s="10" cm="1">
        <f t="array" ref="M65">_FV(F65,"Change")</f>
        <v>-3.67</v>
      </c>
      <c r="N65" s="5" cm="1">
        <f t="array" ref="N65">_FV(F65,"Change (%)",TRUE)</f>
        <v>-8.6180000000000007E-3</v>
      </c>
      <c r="O65" s="12" cm="1">
        <f t="array" ref="O65">_FV(F65,"52 week high",TRUE)</f>
        <v>454.31</v>
      </c>
      <c r="P65" s="12" cm="1">
        <f t="array" ref="P65">_FV(F65,"52 week low",TRUE)</f>
        <v>251.51499999999999</v>
      </c>
      <c r="Q65" s="12" cm="1">
        <f t="array" ref="Q65">IFERROR(_FV(F65,"P/E",TRUE),"")</f>
        <v>23.906400000000001</v>
      </c>
      <c r="R65" s="6" cm="1">
        <f t="array" ref="R65">IFERROR(_FV(F65,"Beta"),"")</f>
        <v>1.0605</v>
      </c>
      <c r="S65" s="17" cm="1">
        <f t="array" ref="S65">_FV(C65,"Previous close",TRUE)</f>
        <v>27.93</v>
      </c>
      <c r="T65" s="18" cm="1">
        <f t="array" ref="T65">_FV(C65,"Price")</f>
        <v>28.23</v>
      </c>
      <c r="U65" s="18" cm="1">
        <f t="array" ref="U65">_FV(C65,"Change")</f>
        <v>0.3</v>
      </c>
      <c r="V65" s="19" cm="1">
        <f t="array" ref="V65">_FV(C65,"Change (%)",TRUE)</f>
        <v>1.0741000000000001E-2</v>
      </c>
      <c r="W65" s="19" cm="1">
        <f t="array" ref="W65">_FV(C65,"Expense ratio",TRUE)</f>
        <v>3.5999999999999999E-3</v>
      </c>
      <c r="X65" s="19" cm="1">
        <f t="array" ref="X65">_FV(C65,"Return (YTD)",TRUE)</f>
        <v>4.5284000000000005E-2</v>
      </c>
      <c r="Y65" s="19" cm="1">
        <f t="array" ref="Y65">_FV(C65,"Return (1y)",TRUE)</f>
        <v>6.2496999999999997E-2</v>
      </c>
      <c r="Z65" s="19" cm="1">
        <f t="array" ref="Z65">_FV(C65,"Return (3y)",TRUE)</f>
        <v>0.13844000000000001</v>
      </c>
      <c r="AA65" s="19" cm="1">
        <f t="array" ref="AA65">_FV(C65,"Return (5y)",TRUE)</f>
        <v>8.9110999999999996E-2</v>
      </c>
      <c r="AB65" s="20" cm="1">
        <f t="array" ref="AB65">_FV(C65,"Rating")</f>
        <v>1.3374999999999999</v>
      </c>
      <c r="AC65" s="21"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c r="A66" s="4" t="s">
        <v>109</v>
      </c>
      <c r="B66" s="4" t="s">
        <v>121</v>
      </c>
      <c r="C66" s="4" t="e" vm="122">
        <v>#VALUE!</v>
      </c>
      <c r="D66" s="9">
        <v>9</v>
      </c>
      <c r="E66" s="4" t="s">
        <v>116</v>
      </c>
      <c r="F66" s="4" t="e" vm="118">
        <v>#VALUE!</v>
      </c>
      <c r="G66" s="4" t="str" cm="1">
        <f t="array" ref="G66">IFERROR(_FV(F66,"Industry"),"Not Applicable")</f>
        <v>Residential &amp; Commercial REIT</v>
      </c>
      <c r="H66" s="11" cm="1">
        <f t="array" ref="H66">_FV(F66,"Previous close",TRUE)</f>
        <v>302.39</v>
      </c>
      <c r="I66" s="11" cm="1">
        <f t="array" ref="I66">_FV(F66,"Open")</f>
        <v>300.23</v>
      </c>
      <c r="J66" s="11" cm="1">
        <f t="array" ref="J66">_FV(F66,"High")</f>
        <v>310.86</v>
      </c>
      <c r="K66" s="11" cm="1">
        <f t="array" ref="K66">_FV(F66,"Low")</f>
        <v>298.91000000000003</v>
      </c>
      <c r="L66" s="11" cm="1">
        <f t="array" ref="L66">_FV(F66,"Price")</f>
        <v>305.49</v>
      </c>
      <c r="M66" s="10" cm="1">
        <f t="array" ref="M66">_FV(F66,"Change")</f>
        <v>3.1</v>
      </c>
      <c r="N66" s="5" cm="1">
        <f t="array" ref="N66">_FV(F66,"Change (%)",TRUE)</f>
        <v>1.0251999999999999E-2</v>
      </c>
      <c r="O66" s="12" cm="1">
        <f t="array" ref="O66">_FV(F66,"52 week high",TRUE)</f>
        <v>323.02499999999998</v>
      </c>
      <c r="P66" s="12" cm="1">
        <f t="array" ref="P66">_FV(F66,"52 week low",TRUE)</f>
        <v>205.2</v>
      </c>
      <c r="Q66" s="12" cm="1">
        <f t="array" ref="Q66">IFERROR(_FV(F66,"P/E",TRUE),"")</f>
        <v>229.56219999999999</v>
      </c>
      <c r="R66" s="6" cm="1">
        <f t="array" ref="R66">IFERROR(_FV(F66,"Beta"),"")</f>
        <v>0.40679999999999999</v>
      </c>
      <c r="S66" s="17" cm="1">
        <f t="array" ref="S66">_FV(C66,"Previous close",TRUE)</f>
        <v>27.93</v>
      </c>
      <c r="T66" s="18" cm="1">
        <f t="array" ref="T66">_FV(C66,"Price")</f>
        <v>28.23</v>
      </c>
      <c r="U66" s="18" cm="1">
        <f t="array" ref="U66">_FV(C66,"Change")</f>
        <v>0.3</v>
      </c>
      <c r="V66" s="19" cm="1">
        <f t="array" ref="V66">_FV(C66,"Change (%)",TRUE)</f>
        <v>1.0741000000000001E-2</v>
      </c>
      <c r="W66" s="19" cm="1">
        <f t="array" ref="W66">_FV(C66,"Expense ratio",TRUE)</f>
        <v>3.5999999999999999E-3</v>
      </c>
      <c r="X66" s="19" cm="1">
        <f t="array" ref="X66">_FV(C66,"Return (YTD)",TRUE)</f>
        <v>4.5284000000000005E-2</v>
      </c>
      <c r="Y66" s="19" cm="1">
        <f t="array" ref="Y66">_FV(C66,"Return (1y)",TRUE)</f>
        <v>6.2496999999999997E-2</v>
      </c>
      <c r="Z66" s="19" cm="1">
        <f t="array" ref="Z66">_FV(C66,"Return (3y)",TRUE)</f>
        <v>0.13844000000000001</v>
      </c>
      <c r="AA66" s="19" cm="1">
        <f t="array" ref="AA66">_FV(C66,"Return (5y)",TRUE)</f>
        <v>8.9110999999999996E-2</v>
      </c>
      <c r="AB66" s="20" cm="1">
        <f t="array" ref="AB66">_FV(C66,"Rating")</f>
        <v>1.3374999999999999</v>
      </c>
      <c r="AC66" s="21"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c r="A67" s="4" t="s">
        <v>109</v>
      </c>
      <c r="B67" s="4" t="s">
        <v>121</v>
      </c>
      <c r="C67" s="4" t="e" vm="122">
        <v>#VALUE!</v>
      </c>
      <c r="D67" s="9">
        <v>10</v>
      </c>
      <c r="E67" s="4" t="s">
        <v>127</v>
      </c>
      <c r="F67" s="4" t="e" vm="127">
        <v>#VALUE!</v>
      </c>
      <c r="G67" s="4" t="str" cm="1">
        <f t="array" ref="G67">IFERROR(_FV(F67,"Industry"),"Not Applicable")</f>
        <v>Professional &amp; Commercial Services</v>
      </c>
      <c r="H67" s="11" cm="1">
        <f t="array" ref="H67">_FV(F67,"Previous close",TRUE)</f>
        <v>76.680000000000007</v>
      </c>
      <c r="I67" s="11" cm="1">
        <f t="array" ref="I67">_FV(F67,"Open")</f>
        <v>76.11</v>
      </c>
      <c r="J67" s="11" cm="1">
        <f t="array" ref="J67">_FV(F67,"High")</f>
        <v>76.8</v>
      </c>
      <c r="K67" s="11" cm="1">
        <f t="array" ref="K67">_FV(F67,"Low")</f>
        <v>75.959999999999994</v>
      </c>
      <c r="L67" s="11" cm="1">
        <f t="array" ref="L67">_FV(F67,"Price")</f>
        <v>76.260000000000005</v>
      </c>
      <c r="M67" s="10" cm="1">
        <f t="array" ref="M67">_FV(F67,"Change")</f>
        <v>-0.42</v>
      </c>
      <c r="N67" s="5" cm="1">
        <f t="array" ref="N67">_FV(F67,"Change (%)",TRUE)</f>
        <v>-5.4769999999999992E-3</v>
      </c>
      <c r="O67" s="12" cm="1">
        <f t="array" ref="O67">_FV(F67,"52 week high",TRUE)</f>
        <v>81.650000000000006</v>
      </c>
      <c r="P67" s="12" cm="1">
        <f t="array" ref="P67">_FV(F67,"52 week low",TRUE)</f>
        <v>44.81</v>
      </c>
      <c r="Q67" s="12" cm="1">
        <f t="array" ref="Q67">IFERROR(_FV(F67,"P/E",TRUE),"")</f>
        <v>38.843800000000002</v>
      </c>
      <c r="R67" s="6" cm="1">
        <f t="array" ref="R67">IFERROR(_FV(F67,"Beta"),"")</f>
        <v>0.93140000000000001</v>
      </c>
      <c r="S67" s="17" cm="1">
        <f t="array" ref="S67">_FV(C67,"Previous close",TRUE)</f>
        <v>27.93</v>
      </c>
      <c r="T67" s="18" cm="1">
        <f t="array" ref="T67">_FV(C67,"Price")</f>
        <v>28.23</v>
      </c>
      <c r="U67" s="18" cm="1">
        <f t="array" ref="U67">_FV(C67,"Change")</f>
        <v>0.3</v>
      </c>
      <c r="V67" s="19" cm="1">
        <f t="array" ref="V67">_FV(C67,"Change (%)",TRUE)</f>
        <v>1.0741000000000001E-2</v>
      </c>
      <c r="W67" s="19" cm="1">
        <f t="array" ref="W67">_FV(C67,"Expense ratio",TRUE)</f>
        <v>3.5999999999999999E-3</v>
      </c>
      <c r="X67" s="19" cm="1">
        <f t="array" ref="X67">_FV(C67,"Return (YTD)",TRUE)</f>
        <v>4.5284000000000005E-2</v>
      </c>
      <c r="Y67" s="19" cm="1">
        <f t="array" ref="Y67">_FV(C67,"Return (1y)",TRUE)</f>
        <v>6.2496999999999997E-2</v>
      </c>
      <c r="Z67" s="19" cm="1">
        <f t="array" ref="Z67">_FV(C67,"Return (3y)",TRUE)</f>
        <v>0.13844000000000001</v>
      </c>
      <c r="AA67" s="19" cm="1">
        <f t="array" ref="AA67">_FV(C67,"Return (5y)",TRUE)</f>
        <v>8.9110999999999996E-2</v>
      </c>
      <c r="AB67" s="20" cm="1">
        <f t="array" ref="AB67">_FV(C67,"Rating")</f>
        <v>1.3374999999999999</v>
      </c>
      <c r="AC67" s="21"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c r="A68" s="4" t="s">
        <v>85</v>
      </c>
      <c r="B68" s="4" t="s">
        <v>128</v>
      </c>
      <c r="C68" s="4" t="e" vm="128">
        <v>#VALUE!</v>
      </c>
      <c r="D68" s="9">
        <v>1</v>
      </c>
      <c r="E68" s="4" t="s">
        <v>84</v>
      </c>
      <c r="F68" s="4" t="e" vm="47">
        <v>#VALUE!</v>
      </c>
      <c r="G68" s="4" t="str" cm="1">
        <f t="array" ref="G68">IFERROR(_FV(F68,"Industry"),"Not Applicable")</f>
        <v>Software &amp; IT Services</v>
      </c>
      <c r="H68" s="11" cm="1">
        <f t="array" ref="H68">_FV(F68,"Previous close",TRUE)</f>
        <v>210.7</v>
      </c>
      <c r="I68" s="11" cm="1">
        <f t="array" ref="I68">_FV(F68,"Open")</f>
        <v>210.45</v>
      </c>
      <c r="J68" s="11" cm="1">
        <f t="array" ref="J68">_FV(F68,"High")</f>
        <v>214.67</v>
      </c>
      <c r="K68" s="11" cm="1">
        <f t="array" ref="K68">_FV(F68,"Low")</f>
        <v>207.99</v>
      </c>
      <c r="L68" s="11" cm="1">
        <f t="array" ref="L68">_FV(F68,"Price")</f>
        <v>208.25</v>
      </c>
      <c r="M68" s="10" cm="1">
        <f t="array" ref="M68">_FV(F68,"Change")</f>
        <v>-2.4500000000000002</v>
      </c>
      <c r="N68" s="5" cm="1">
        <f t="array" ref="N68">_FV(F68,"Change (%)",TRUE)</f>
        <v>-1.1628000000000001E-2</v>
      </c>
      <c r="O68" s="12" cm="1">
        <f t="array" ref="O68">_FV(F68,"52 week high",TRUE)</f>
        <v>211.13</v>
      </c>
      <c r="P68" s="12" cm="1">
        <f t="array" ref="P68">_FV(F68,"52 week low",TRUE)</f>
        <v>130.78</v>
      </c>
      <c r="Q68" s="12" cm="1">
        <f t="array" ref="Q68">IFERROR(_FV(F68,"P/E",TRUE),"")</f>
        <v>37.165700000000001</v>
      </c>
      <c r="R68" s="6" cm="1">
        <f t="array" ref="R68">IFERROR(_FV(F68,"Beta"),"")</f>
        <v>0.92949999999999999</v>
      </c>
      <c r="S68" s="17" cm="1">
        <f t="array" ref="S68">_FV(C68,"Previous close",TRUE)</f>
        <v>58.43</v>
      </c>
      <c r="T68" s="18" cm="1">
        <f t="array" ref="T68">_FV(C68,"Price")</f>
        <v>59.65</v>
      </c>
      <c r="U68" s="18" cm="1">
        <f t="array" ref="U68">_FV(C68,"Change")</f>
        <v>1.22</v>
      </c>
      <c r="V68" s="19" cm="1">
        <f t="array" ref="V68">_FV(C68,"Change (%)",TRUE)</f>
        <v>2.0879999999999999E-2</v>
      </c>
      <c r="W68" s="19" cm="1">
        <f t="array" ref="W68">_FV(C68,"Expense ratio",TRUE)</f>
        <v>2.0000000000000001E-4</v>
      </c>
      <c r="X68" s="19" cm="1">
        <f t="array" ref="X68">_FV(C68,"Return (YTD)",TRUE)</f>
        <v>6.6195000000000004E-2</v>
      </c>
      <c r="Y68" s="19" cm="1">
        <f t="array" ref="Y68">_FV(C68,"Return (1y)",TRUE)</f>
        <v>0.20680499999999999</v>
      </c>
      <c r="Z68" s="19" cm="1">
        <f t="array" ref="Z68">_FV(C68,"Return (3y)",TRUE)</f>
        <v>0</v>
      </c>
      <c r="AA68" s="19" cm="1">
        <f t="array" ref="AA68">_FV(C68,"Return (5y)",TRUE)</f>
        <v>0</v>
      </c>
      <c r="AB68" s="20" cm="1">
        <f t="array" ref="AB68">_FV(C68,"Rating")</f>
        <v>0</v>
      </c>
      <c r="AC68" s="21"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$ 374.5 Mn</v>
      </c>
    </row>
    <row r="69" spans="1:29">
      <c r="A69" s="4" t="s">
        <v>85</v>
      </c>
      <c r="B69" s="4" t="s">
        <v>128</v>
      </c>
      <c r="C69" s="4" t="e" vm="128">
        <v>#VALUE!</v>
      </c>
      <c r="D69" s="9">
        <v>2</v>
      </c>
      <c r="E69" s="4" t="s">
        <v>87</v>
      </c>
      <c r="F69" s="4" t="e" vm="55">
        <v>#VALUE!</v>
      </c>
      <c r="G69" s="4" t="str" cm="1">
        <f t="array" ref="G69">IFERROR(_FV(F69,"Industry"),"Not Applicable")</f>
        <v>Computers, Phones &amp; Household Electronics</v>
      </c>
      <c r="H69" s="11" cm="1">
        <f t="array" ref="H69">_FV(F69,"Previous close",TRUE)</f>
        <v>373.85</v>
      </c>
      <c r="I69" s="11" cm="1">
        <f t="array" ref="I69">_FV(F69,"Open")</f>
        <v>375.41</v>
      </c>
      <c r="J69" s="11" cm="1">
        <f t="array" ref="J69">_FV(F69,"High")</f>
        <v>378.62</v>
      </c>
      <c r="K69" s="11" cm="1">
        <f t="array" ref="K69">_FV(F69,"Low")</f>
        <v>372.23</v>
      </c>
      <c r="L69" s="11" cm="1">
        <f t="array" ref="L69">_FV(F69,"Price")</f>
        <v>372.69</v>
      </c>
      <c r="M69" s="10" cm="1">
        <f t="array" ref="M69">_FV(F69,"Change")</f>
        <v>-1.1599999999999999</v>
      </c>
      <c r="N69" s="5" cm="1">
        <f t="array" ref="N69">_FV(F69,"Change (%)",TRUE)</f>
        <v>-3.1030000000000003E-3</v>
      </c>
      <c r="O69" s="12" cm="1">
        <f t="array" ref="O69">_FV(F69,"52 week high",TRUE)</f>
        <v>375.78</v>
      </c>
      <c r="P69" s="12" cm="1">
        <f t="array" ref="P69">_FV(F69,"52 week low",TRUE)</f>
        <v>192.58</v>
      </c>
      <c r="Q69" s="12" cm="1">
        <f t="array" ref="Q69">IFERROR(_FV(F69,"P/E",TRUE),"")</f>
        <v>29.3078</v>
      </c>
      <c r="R69" s="6" cm="1">
        <f t="array" ref="R69">IFERROR(_FV(F69,"Beta"),"")</f>
        <v>1.1867000000000001</v>
      </c>
      <c r="S69" s="17" cm="1">
        <f t="array" ref="S69">_FV(C69,"Previous close",TRUE)</f>
        <v>58.43</v>
      </c>
      <c r="T69" s="18" cm="1">
        <f t="array" ref="T69">_FV(C69,"Price")</f>
        <v>59.65</v>
      </c>
      <c r="U69" s="18" cm="1">
        <f t="array" ref="U69">_FV(C69,"Change")</f>
        <v>1.22</v>
      </c>
      <c r="V69" s="19" cm="1">
        <f t="array" ref="V69">_FV(C69,"Change (%)",TRUE)</f>
        <v>2.0879999999999999E-2</v>
      </c>
      <c r="W69" s="19" cm="1">
        <f t="array" ref="W69">_FV(C69,"Expense ratio",TRUE)</f>
        <v>2.0000000000000001E-4</v>
      </c>
      <c r="X69" s="19" cm="1">
        <f t="array" ref="X69">_FV(C69,"Return (YTD)",TRUE)</f>
        <v>6.6195000000000004E-2</v>
      </c>
      <c r="Y69" s="19" cm="1">
        <f t="array" ref="Y69">_FV(C69,"Return (1y)",TRUE)</f>
        <v>0.20680499999999999</v>
      </c>
      <c r="Z69" s="19" cm="1">
        <f t="array" ref="Z69">_FV(C69,"Return (3y)",TRUE)</f>
        <v>0</v>
      </c>
      <c r="AA69" s="19" cm="1">
        <f t="array" ref="AA69">_FV(C69,"Return (5y)",TRUE)</f>
        <v>0</v>
      </c>
      <c r="AB69" s="20" cm="1">
        <f t="array" ref="AB69">_FV(C69,"Rating")</f>
        <v>0</v>
      </c>
      <c r="AC69" s="21"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$ 374.5 Mn</v>
      </c>
    </row>
    <row r="70" spans="1:29">
      <c r="A70" s="4" t="s">
        <v>85</v>
      </c>
      <c r="B70" s="4" t="s">
        <v>128</v>
      </c>
      <c r="C70" s="4" t="e" vm="128">
        <v>#VALUE!</v>
      </c>
      <c r="D70" s="9">
        <v>3</v>
      </c>
      <c r="E70" s="4" t="s">
        <v>88</v>
      </c>
      <c r="F70" s="4" t="e" vm="52">
        <v>#VALUE!</v>
      </c>
      <c r="G70" s="4" t="str" cm="1">
        <f t="array" ref="G70">IFERROR(_FV(F70,"Industry"),"Not Applicable")</f>
        <v>Diversified Retail</v>
      </c>
      <c r="H70" s="11" cm="1">
        <f t="array" ref="H70">_FV(F70,"Previous close",TRUE)</f>
        <v>3057.04</v>
      </c>
      <c r="I70" s="11" cm="1">
        <f t="array" ref="I70">_FV(F70,"Open")</f>
        <v>3058.55</v>
      </c>
      <c r="J70" s="11" cm="1">
        <f t="array" ref="J70">_FV(F70,"High")</f>
        <v>3069.55</v>
      </c>
      <c r="K70" s="11" cm="1">
        <f t="array" ref="K70">_FV(F70,"Low")</f>
        <v>2990</v>
      </c>
      <c r="L70" s="11" cm="1">
        <f t="array" ref="L70">_FV(F70,"Price")</f>
        <v>3000.12</v>
      </c>
      <c r="M70" s="10" cm="1">
        <f t="array" ref="M70">_FV(F70,"Change")</f>
        <v>-56.92</v>
      </c>
      <c r="N70" s="5" cm="1">
        <f t="array" ref="N70">_FV(F70,"Change (%)",TRUE)</f>
        <v>-1.8619E-2</v>
      </c>
      <c r="O70" s="12" cm="1">
        <f t="array" ref="O70">_FV(F70,"52 week high",TRUE)</f>
        <v>3059.88</v>
      </c>
      <c r="P70" s="12" cm="1">
        <f t="array" ref="P70">_FV(F70,"52 week low",TRUE)</f>
        <v>1626.0318</v>
      </c>
      <c r="Q70" s="12" cm="1">
        <f t="array" ref="Q70">IFERROR(_FV(F70,"P/E",TRUE),"")</f>
        <v>146.0324</v>
      </c>
      <c r="R70" s="6" cm="1">
        <f t="array" ref="R70">IFERROR(_FV(F70,"Beta"),"")</f>
        <v>1.3109999999999999</v>
      </c>
      <c r="S70" s="17" cm="1">
        <f t="array" ref="S70">_FV(C70,"Previous close",TRUE)</f>
        <v>58.43</v>
      </c>
      <c r="T70" s="18" cm="1">
        <f t="array" ref="T70">_FV(C70,"Price")</f>
        <v>59.65</v>
      </c>
      <c r="U70" s="18" cm="1">
        <f t="array" ref="U70">_FV(C70,"Change")</f>
        <v>1.22</v>
      </c>
      <c r="V70" s="19" cm="1">
        <f t="array" ref="V70">_FV(C70,"Change (%)",TRUE)</f>
        <v>2.0879999999999999E-2</v>
      </c>
      <c r="W70" s="19" cm="1">
        <f t="array" ref="W70">_FV(C70,"Expense ratio",TRUE)</f>
        <v>2.0000000000000001E-4</v>
      </c>
      <c r="X70" s="19" cm="1">
        <f t="array" ref="X70">_FV(C70,"Return (YTD)",TRUE)</f>
        <v>6.6195000000000004E-2</v>
      </c>
      <c r="Y70" s="19" cm="1">
        <f t="array" ref="Y70">_FV(C70,"Return (1y)",TRUE)</f>
        <v>0.20680499999999999</v>
      </c>
      <c r="Z70" s="19" cm="1">
        <f t="array" ref="Z70">_FV(C70,"Return (3y)",TRUE)</f>
        <v>0</v>
      </c>
      <c r="AA70" s="19" cm="1">
        <f t="array" ref="AA70">_FV(C70,"Return (5y)",TRUE)</f>
        <v>0</v>
      </c>
      <c r="AB70" s="20" cm="1">
        <f t="array" ref="AB70">_FV(C70,"Rating")</f>
        <v>0</v>
      </c>
      <c r="AC70" s="21"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$ 374.5 Mn</v>
      </c>
    </row>
    <row r="71" spans="1:29">
      <c r="A71" s="4" t="s">
        <v>85</v>
      </c>
      <c r="B71" s="4" t="s">
        <v>128</v>
      </c>
      <c r="C71" s="4" t="e" vm="128">
        <v>#VALUE!</v>
      </c>
      <c r="D71" s="9">
        <v>4</v>
      </c>
      <c r="E71" s="4" t="s">
        <v>90</v>
      </c>
      <c r="F71" s="4" t="e" vm="81">
        <v>#VALUE!</v>
      </c>
      <c r="G71" s="4" t="str" cm="1">
        <f t="array" ref="G71">IFERROR(_FV(F71,"Industry"),"Not Applicable")</f>
        <v>Software &amp; IT Services</v>
      </c>
      <c r="H71" s="11" cm="1">
        <f t="array" ref="H71">_FV(F71,"Previous close",TRUE)</f>
        <v>240.28</v>
      </c>
      <c r="I71" s="11" cm="1">
        <f t="array" ref="I71">_FV(F71,"Open")</f>
        <v>239.41</v>
      </c>
      <c r="J71" s="11" cm="1">
        <f t="array" ref="J71">_FV(F71,"High")</f>
        <v>247.65</v>
      </c>
      <c r="K71" s="11" cm="1">
        <f t="array" ref="K71">_FV(F71,"Low")</f>
        <v>238.82</v>
      </c>
      <c r="L71" s="11" cm="1">
        <f t="array" ref="L71">_FV(F71,"Price")</f>
        <v>240.86</v>
      </c>
      <c r="M71" s="10" cm="1">
        <f t="array" ref="M71">_FV(F71,"Change")</f>
        <v>0.57999999999999996</v>
      </c>
      <c r="N71" s="5" cm="1">
        <f t="array" ref="N71">_FV(F71,"Change (%)",TRUE)</f>
        <v>2.4139999999999999E-3</v>
      </c>
      <c r="O71" s="12" cm="1">
        <f t="array" ref="O71">_FV(F71,"52 week high",TRUE)</f>
        <v>245.18530000000001</v>
      </c>
      <c r="P71" s="12" cm="1">
        <f t="array" ref="P71">_FV(F71,"52 week low",TRUE)</f>
        <v>137.10059999999999</v>
      </c>
      <c r="Q71" s="12" cm="1">
        <f t="array" ref="Q71">IFERROR(_FV(F71,"P/E",TRUE),"")</f>
        <v>34.568199999999997</v>
      </c>
      <c r="R71" s="6" cm="1">
        <f t="array" ref="R71">IFERROR(_FV(F71,"Beta"),"")</f>
        <v>1.1941999999999999</v>
      </c>
      <c r="S71" s="17" cm="1">
        <f t="array" ref="S71">_FV(C71,"Previous close",TRUE)</f>
        <v>58.43</v>
      </c>
      <c r="T71" s="18" cm="1">
        <f t="array" ref="T71">_FV(C71,"Price")</f>
        <v>59.65</v>
      </c>
      <c r="U71" s="18" cm="1">
        <f t="array" ref="U71">_FV(C71,"Change")</f>
        <v>1.22</v>
      </c>
      <c r="V71" s="19" cm="1">
        <f t="array" ref="V71">_FV(C71,"Change (%)",TRUE)</f>
        <v>2.0879999999999999E-2</v>
      </c>
      <c r="W71" s="19" cm="1">
        <f t="array" ref="W71">_FV(C71,"Expense ratio",TRUE)</f>
        <v>2.0000000000000001E-4</v>
      </c>
      <c r="X71" s="19" cm="1">
        <f t="array" ref="X71">_FV(C71,"Return (YTD)",TRUE)</f>
        <v>6.6195000000000004E-2</v>
      </c>
      <c r="Y71" s="19" cm="1">
        <f t="array" ref="Y71">_FV(C71,"Return (1y)",TRUE)</f>
        <v>0.20680499999999999</v>
      </c>
      <c r="Z71" s="19" cm="1">
        <f t="array" ref="Z71">_FV(C71,"Return (3y)",TRUE)</f>
        <v>0</v>
      </c>
      <c r="AA71" s="19" cm="1">
        <f t="array" ref="AA71">_FV(C71,"Return (5y)",TRUE)</f>
        <v>0</v>
      </c>
      <c r="AB71" s="20" cm="1">
        <f t="array" ref="AB71">_FV(C71,"Rating")</f>
        <v>0</v>
      </c>
      <c r="AC71" s="21"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$ 374.5 Mn</v>
      </c>
    </row>
    <row r="72" spans="1:29">
      <c r="A72" s="4" t="s">
        <v>85</v>
      </c>
      <c r="B72" s="4" t="s">
        <v>128</v>
      </c>
      <c r="C72" s="4" t="e" vm="128">
        <v>#VALUE!</v>
      </c>
      <c r="D72" s="9">
        <v>5</v>
      </c>
      <c r="E72" s="4" t="s">
        <v>89</v>
      </c>
      <c r="F72" s="4" t="e" vm="40">
        <v>#VALUE!</v>
      </c>
      <c r="G72" s="4" t="str" cm="1">
        <f t="array" ref="G72">IFERROR(_FV(F72,"Industry"),"Not Applicable")</f>
        <v>Software &amp; IT Services</v>
      </c>
      <c r="H72" s="11" cm="1">
        <f t="array" ref="H72">_FV(F72,"Previous close",TRUE)</f>
        <v>1495.7</v>
      </c>
      <c r="I72" s="11" cm="1">
        <f t="array" ref="I72">_FV(F72,"Open")</f>
        <v>1490</v>
      </c>
      <c r="J72" s="11" cm="1">
        <f t="array" ref="J72">_FV(F72,"High")</f>
        <v>1516.8</v>
      </c>
      <c r="K72" s="11" cm="1">
        <f t="array" ref="K72">_FV(F72,"Low")</f>
        <v>1483.55</v>
      </c>
      <c r="L72" s="11" cm="1">
        <f t="array" ref="L72">_FV(F72,"Price")</f>
        <v>1485.18</v>
      </c>
      <c r="M72" s="10" cm="1">
        <f t="array" ref="M72">_FV(F72,"Change")</f>
        <v>-10.52</v>
      </c>
      <c r="N72" s="5" cm="1">
        <f t="array" ref="N72">_FV(F72,"Change (%)",TRUE)</f>
        <v>-7.0330000000000002E-3</v>
      </c>
      <c r="O72" s="12" cm="1">
        <f t="array" ref="O72">_FV(F72,"52 week high",TRUE)</f>
        <v>1532.1062999999999</v>
      </c>
      <c r="P72" s="12" cm="1">
        <f t="array" ref="P72">_FV(F72,"52 week low",TRUE)</f>
        <v>1013.5361</v>
      </c>
      <c r="Q72" s="12" cm="1">
        <f t="array" ref="Q72">IFERROR(_FV(F72,"P/E",TRUE),"")</f>
        <v>30.176400000000001</v>
      </c>
      <c r="R72" s="6" cm="1">
        <f t="array" ref="R72">IFERROR(_FV(F72,"Beta"),"")</f>
        <v>1.0471999999999999</v>
      </c>
      <c r="S72" s="17" cm="1">
        <f t="array" ref="S72">_FV(C72,"Previous close",TRUE)</f>
        <v>58.43</v>
      </c>
      <c r="T72" s="18" cm="1">
        <f t="array" ref="T72">_FV(C72,"Price")</f>
        <v>59.65</v>
      </c>
      <c r="U72" s="18" cm="1">
        <f t="array" ref="U72">_FV(C72,"Change")</f>
        <v>1.22</v>
      </c>
      <c r="V72" s="19" cm="1">
        <f t="array" ref="V72">_FV(C72,"Change (%)",TRUE)</f>
        <v>2.0879999999999999E-2</v>
      </c>
      <c r="W72" s="19" cm="1">
        <f t="array" ref="W72">_FV(C72,"Expense ratio",TRUE)</f>
        <v>2.0000000000000001E-4</v>
      </c>
      <c r="X72" s="19" cm="1">
        <f t="array" ref="X72">_FV(C72,"Return (YTD)",TRUE)</f>
        <v>6.6195000000000004E-2</v>
      </c>
      <c r="Y72" s="19" cm="1">
        <f t="array" ref="Y72">_FV(C72,"Return (1y)",TRUE)</f>
        <v>0.20680499999999999</v>
      </c>
      <c r="Z72" s="19" cm="1">
        <f t="array" ref="Z72">_FV(C72,"Return (3y)",TRUE)</f>
        <v>0</v>
      </c>
      <c r="AA72" s="19" cm="1">
        <f t="array" ref="AA72">_FV(C72,"Return (5y)",TRUE)</f>
        <v>0</v>
      </c>
      <c r="AB72" s="20" cm="1">
        <f t="array" ref="AB72">_FV(C72,"Rating")</f>
        <v>0</v>
      </c>
      <c r="AC72" s="21"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$ 374.5 Mn</v>
      </c>
    </row>
    <row r="73" spans="1:29">
      <c r="A73" s="4" t="s">
        <v>85</v>
      </c>
      <c r="B73" s="4" t="s">
        <v>128</v>
      </c>
      <c r="C73" s="4" t="e" vm="128">
        <v>#VALUE!</v>
      </c>
      <c r="D73" s="9">
        <v>6</v>
      </c>
      <c r="E73" s="4" t="s">
        <v>95</v>
      </c>
      <c r="F73" s="4" t="e" vm="78">
        <v>#VALUE!</v>
      </c>
      <c r="G73" s="4" t="str" cm="1">
        <f t="array" ref="G73">IFERROR(_FV(F73,"Industry"),"Not Applicable")</f>
        <v>Software &amp; IT Services</v>
      </c>
      <c r="H73" s="11" cm="1">
        <f t="array" ref="H73">_FV(F73,"Previous close",TRUE)</f>
        <v>1499.65</v>
      </c>
      <c r="I73" s="11" cm="1">
        <f t="array" ref="I73">_FV(F73,"Open")</f>
        <v>1496.13</v>
      </c>
      <c r="J73" s="11" cm="1">
        <f t="array" ref="J73">_FV(F73,"High")</f>
        <v>1521.32</v>
      </c>
      <c r="K73" s="11" cm="1">
        <f t="array" ref="K73">_FV(F73,"Low")</f>
        <v>1489.7</v>
      </c>
      <c r="L73" s="11" cm="1">
        <f t="array" ref="L73">_FV(F73,"Price")</f>
        <v>1489.92</v>
      </c>
      <c r="M73" s="10" cm="1">
        <f t="array" ref="M73">_FV(F73,"Change")</f>
        <v>-9.73</v>
      </c>
      <c r="N73" s="5" cm="1">
        <f t="array" ref="N73">_FV(F73,"Change (%)",TRUE)</f>
        <v>-6.4880000000000007E-3</v>
      </c>
      <c r="O73" s="12" cm="1">
        <f t="array" ref="O73">_FV(F73,"52 week high",TRUE)</f>
        <v>1530.74</v>
      </c>
      <c r="P73" s="12" cm="1">
        <f t="array" ref="P73">_FV(F73,"52 week low",TRUE)</f>
        <v>1008.87</v>
      </c>
      <c r="Q73" s="12" cm="1">
        <f t="array" ref="Q73">IFERROR(_FV(F73,"P/E",TRUE),"")</f>
        <v>30.275200000000002</v>
      </c>
      <c r="R73" s="6" cm="1">
        <f t="array" ref="R73">IFERROR(_FV(F73,"Beta"),"")</f>
        <v>1.0471999999999999</v>
      </c>
      <c r="S73" s="17" cm="1">
        <f t="array" ref="S73">_FV(C73,"Previous close",TRUE)</f>
        <v>58.43</v>
      </c>
      <c r="T73" s="18" cm="1">
        <f t="array" ref="T73">_FV(C73,"Price")</f>
        <v>59.65</v>
      </c>
      <c r="U73" s="18" cm="1">
        <f t="array" ref="U73">_FV(C73,"Change")</f>
        <v>1.22</v>
      </c>
      <c r="V73" s="19" cm="1">
        <f t="array" ref="V73">_FV(C73,"Change (%)",TRUE)</f>
        <v>2.0879999999999999E-2</v>
      </c>
      <c r="W73" s="19" cm="1">
        <f t="array" ref="W73">_FV(C73,"Expense ratio",TRUE)</f>
        <v>2.0000000000000001E-4</v>
      </c>
      <c r="X73" s="19" cm="1">
        <f t="array" ref="X73">_FV(C73,"Return (YTD)",TRUE)</f>
        <v>6.6195000000000004E-2</v>
      </c>
      <c r="Y73" s="19" cm="1">
        <f t="array" ref="Y73">_FV(C73,"Return (1y)",TRUE)</f>
        <v>0.20680499999999999</v>
      </c>
      <c r="Z73" s="19" cm="1">
        <f t="array" ref="Z73">_FV(C73,"Return (3y)",TRUE)</f>
        <v>0</v>
      </c>
      <c r="AA73" s="19" cm="1">
        <f t="array" ref="AA73">_FV(C73,"Return (5y)",TRUE)</f>
        <v>0</v>
      </c>
      <c r="AB73" s="20" cm="1">
        <f t="array" ref="AB73">_FV(C73,"Rating")</f>
        <v>0</v>
      </c>
      <c r="AC73" s="21"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$ 374.5 Mn</v>
      </c>
    </row>
    <row r="74" spans="1:29">
      <c r="A74" s="4" t="s">
        <v>85</v>
      </c>
      <c r="B74" s="4" t="s">
        <v>128</v>
      </c>
      <c r="C74" s="4" t="e" vm="128">
        <v>#VALUE!</v>
      </c>
      <c r="D74" s="9">
        <v>7</v>
      </c>
      <c r="E74" s="4" t="s">
        <v>91</v>
      </c>
      <c r="F74" s="4" t="e" vm="34">
        <v>#VALUE!</v>
      </c>
      <c r="G74" s="4" t="str" cm="1">
        <f t="array" ref="G74">IFERROR(_FV(F74,"Industry"),"Not Applicable")</f>
        <v>Software &amp; IT Services</v>
      </c>
      <c r="H74" s="11" cm="1">
        <f t="array" ref="H74">_FV(F74,"Previous close",TRUE)</f>
        <v>197.76</v>
      </c>
      <c r="I74" s="11" cm="1">
        <f t="array" ref="I74">_FV(F74,"Open")</f>
        <v>196.81</v>
      </c>
      <c r="J74" s="11" cm="1">
        <f t="array" ref="J74">_FV(F74,"High")</f>
        <v>198.9</v>
      </c>
      <c r="K74" s="11" cm="1">
        <f t="array" ref="K74">_FV(F74,"Low")</f>
        <v>193.81</v>
      </c>
      <c r="L74" s="11" cm="1">
        <f t="array" ref="L74">_FV(F74,"Price")</f>
        <v>194.2</v>
      </c>
      <c r="M74" s="10" cm="1">
        <f t="array" ref="M74">_FV(F74,"Change")</f>
        <v>-3.56</v>
      </c>
      <c r="N74" s="5" cm="1">
        <f t="array" ref="N74">_FV(F74,"Change (%)",TRUE)</f>
        <v>-1.8002000000000001E-2</v>
      </c>
      <c r="O74" s="12" cm="1">
        <f t="array" ref="O74">_FV(F74,"52 week high",TRUE)</f>
        <v>214.17</v>
      </c>
      <c r="P74" s="12" cm="1">
        <f t="array" ref="P74">_FV(F74,"52 week low",TRUE)</f>
        <v>133.93</v>
      </c>
      <c r="Q74" s="12" cm="1">
        <f t="array" ref="Q74">IFERROR(_FV(F74,"P/E",TRUE),"")</f>
        <v>35.619199999999999</v>
      </c>
      <c r="R74" s="6" cm="1">
        <f t="array" ref="R74">IFERROR(_FV(F74,"Beta"),"")</f>
        <v>0.91090000000000004</v>
      </c>
      <c r="S74" s="17" cm="1">
        <f t="array" ref="S74">_FV(C74,"Previous close",TRUE)</f>
        <v>58.43</v>
      </c>
      <c r="T74" s="18" cm="1">
        <f t="array" ref="T74">_FV(C74,"Price")</f>
        <v>59.65</v>
      </c>
      <c r="U74" s="18" cm="1">
        <f t="array" ref="U74">_FV(C74,"Change")</f>
        <v>1.22</v>
      </c>
      <c r="V74" s="19" cm="1">
        <f t="array" ref="V74">_FV(C74,"Change (%)",TRUE)</f>
        <v>2.0879999999999999E-2</v>
      </c>
      <c r="W74" s="19" cm="1">
        <f t="array" ref="W74">_FV(C74,"Expense ratio",TRUE)</f>
        <v>2.0000000000000001E-4</v>
      </c>
      <c r="X74" s="19" cm="1">
        <f t="array" ref="X74">_FV(C74,"Return (YTD)",TRUE)</f>
        <v>6.6195000000000004E-2</v>
      </c>
      <c r="Y74" s="19" cm="1">
        <f t="array" ref="Y74">_FV(C74,"Return (1y)",TRUE)</f>
        <v>0.20680499999999999</v>
      </c>
      <c r="Z74" s="19" cm="1">
        <f t="array" ref="Z74">_FV(C74,"Return (3y)",TRUE)</f>
        <v>0</v>
      </c>
      <c r="AA74" s="19" cm="1">
        <f t="array" ref="AA74">_FV(C74,"Return (5y)",TRUE)</f>
        <v>0</v>
      </c>
      <c r="AB74" s="20" cm="1">
        <f t="array" ref="AB74">_FV(C74,"Rating")</f>
        <v>0</v>
      </c>
      <c r="AC74" s="21"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$ 374.5 Mn</v>
      </c>
    </row>
    <row r="75" spans="1:29">
      <c r="A75" s="4" t="s">
        <v>85</v>
      </c>
      <c r="B75" s="4" t="s">
        <v>128</v>
      </c>
      <c r="C75" s="4" t="e" vm="128">
        <v>#VALUE!</v>
      </c>
      <c r="D75" s="9">
        <v>8</v>
      </c>
      <c r="E75" s="4" t="s">
        <v>96</v>
      </c>
      <c r="F75" s="4" t="e" vm="41">
        <v>#VALUE!</v>
      </c>
      <c r="G75" s="4" t="str" cm="1">
        <f t="array" ref="G75">IFERROR(_FV(F75,"Industry"),"Not Applicable")</f>
        <v>Healthcare Providers &amp; Services</v>
      </c>
      <c r="H75" s="11" cm="1">
        <f t="array" ref="H75">_FV(F75,"Previous close",TRUE)</f>
        <v>302.81</v>
      </c>
      <c r="I75" s="11" cm="1">
        <f t="array" ref="I75">_FV(F75,"Open")</f>
        <v>300.66000000000003</v>
      </c>
      <c r="J75" s="11" cm="1">
        <f t="array" ref="J75">_FV(F75,"High")</f>
        <v>303.56</v>
      </c>
      <c r="K75" s="11" cm="1">
        <f t="array" ref="K75">_FV(F75,"Low")</f>
        <v>295.95</v>
      </c>
      <c r="L75" s="11" cm="1">
        <f t="array" ref="L75">_FV(F75,"Price")</f>
        <v>296.64999999999998</v>
      </c>
      <c r="M75" s="10" cm="1">
        <f t="array" ref="M75">_FV(F75,"Change")</f>
        <v>-6.16</v>
      </c>
      <c r="N75" s="5" cm="1">
        <f t="array" ref="N75">_FV(F75,"Change (%)",TRUE)</f>
        <v>-2.0343E-2</v>
      </c>
      <c r="O75" s="12" cm="1">
        <f t="array" ref="O75">_FV(F75,"52 week high",TRUE)</f>
        <v>315.83999999999997</v>
      </c>
      <c r="P75" s="12" cm="1">
        <f t="array" ref="P75">_FV(F75,"52 week low",TRUE)</f>
        <v>187.72</v>
      </c>
      <c r="Q75" s="12" cm="1">
        <f t="array" ref="Q75">IFERROR(_FV(F75,"P/E",TRUE),"")</f>
        <v>21.2014</v>
      </c>
      <c r="R75" s="6" cm="1">
        <f t="array" ref="R75">IFERROR(_FV(F75,"Beta"),"")</f>
        <v>0.72230000000000005</v>
      </c>
      <c r="S75" s="17" cm="1">
        <f t="array" ref="S75">_FV(C75,"Previous close",TRUE)</f>
        <v>58.43</v>
      </c>
      <c r="T75" s="18" cm="1">
        <f t="array" ref="T75">_FV(C75,"Price")</f>
        <v>59.65</v>
      </c>
      <c r="U75" s="18" cm="1">
        <f t="array" ref="U75">_FV(C75,"Change")</f>
        <v>1.22</v>
      </c>
      <c r="V75" s="19" cm="1">
        <f t="array" ref="V75">_FV(C75,"Change (%)",TRUE)</f>
        <v>2.0879999999999999E-2</v>
      </c>
      <c r="W75" s="19" cm="1">
        <f t="array" ref="W75">_FV(C75,"Expense ratio",TRUE)</f>
        <v>2.0000000000000001E-4</v>
      </c>
      <c r="X75" s="19" cm="1">
        <f t="array" ref="X75">_FV(C75,"Return (YTD)",TRUE)</f>
        <v>6.6195000000000004E-2</v>
      </c>
      <c r="Y75" s="19" cm="1">
        <f t="array" ref="Y75">_FV(C75,"Return (1y)",TRUE)</f>
        <v>0.20680499999999999</v>
      </c>
      <c r="Z75" s="19" cm="1">
        <f t="array" ref="Z75">_FV(C75,"Return (3y)",TRUE)</f>
        <v>0</v>
      </c>
      <c r="AA75" s="19" cm="1">
        <f t="array" ref="AA75">_FV(C75,"Return (5y)",TRUE)</f>
        <v>0</v>
      </c>
      <c r="AB75" s="20" cm="1">
        <f t="array" ref="AB75">_FV(C75,"Rating")</f>
        <v>0</v>
      </c>
      <c r="AC75" s="21"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$ 374.5 Mn</v>
      </c>
    </row>
    <row r="76" spans="1:29">
      <c r="A76" s="4" t="s">
        <v>85</v>
      </c>
      <c r="B76" s="4" t="s">
        <v>128</v>
      </c>
      <c r="C76" s="4" t="e" vm="128">
        <v>#VALUE!</v>
      </c>
      <c r="D76" s="9">
        <v>9</v>
      </c>
      <c r="E76" s="4" t="s">
        <v>93</v>
      </c>
      <c r="F76" s="4" t="e" vm="30">
        <v>#VALUE!</v>
      </c>
      <c r="G76" s="4" t="str" cm="1">
        <f t="array" ref="G76">IFERROR(_FV(F76,"Industry"),"Not Applicable")</f>
        <v>Software &amp; IT Services</v>
      </c>
      <c r="H76" s="11" cm="1">
        <f t="array" ref="H76">_FV(F76,"Previous close",TRUE)</f>
        <v>305.57</v>
      </c>
      <c r="I76" s="11" cm="1">
        <f t="array" ref="I76">_FV(F76,"Open")</f>
        <v>303.19</v>
      </c>
      <c r="J76" s="11" cm="1">
        <f t="array" ref="J76">_FV(F76,"High")</f>
        <v>307.79000000000002</v>
      </c>
      <c r="K76" s="11" cm="1">
        <f t="array" ref="K76">_FV(F76,"Low")</f>
        <v>299.39999999999998</v>
      </c>
      <c r="L76" s="11" cm="1">
        <f t="array" ref="L76">_FV(F76,"Price")</f>
        <v>299.91000000000003</v>
      </c>
      <c r="M76" s="10" cm="1">
        <f t="array" ref="M76">_FV(F76,"Change")</f>
        <v>-5.66</v>
      </c>
      <c r="N76" s="5" cm="1">
        <f t="array" ref="N76">_FV(F76,"Change (%)",TRUE)</f>
        <v>-1.8523000000000001E-2</v>
      </c>
      <c r="O76" s="12" cm="1">
        <f t="array" ref="O76">_FV(F76,"52 week high",TRUE)</f>
        <v>347.25</v>
      </c>
      <c r="P76" s="12" cm="1">
        <f t="array" ref="P76">_FV(F76,"52 week low",TRUE)</f>
        <v>199.99</v>
      </c>
      <c r="Q76" s="12" cm="1">
        <f t="array" ref="Q76">IFERROR(_FV(F76,"P/E",TRUE),"")</f>
        <v>39.210099999999997</v>
      </c>
      <c r="R76" s="6" cm="1">
        <f t="array" ref="R76">IFERROR(_FV(F76,"Beta"),"")</f>
        <v>1.0697000000000001</v>
      </c>
      <c r="S76" s="17" cm="1">
        <f t="array" ref="S76">_FV(C76,"Previous close",TRUE)</f>
        <v>58.43</v>
      </c>
      <c r="T76" s="18" cm="1">
        <f t="array" ref="T76">_FV(C76,"Price")</f>
        <v>59.65</v>
      </c>
      <c r="U76" s="18" cm="1">
        <f t="array" ref="U76">_FV(C76,"Change")</f>
        <v>1.22</v>
      </c>
      <c r="V76" s="19" cm="1">
        <f t="array" ref="V76">_FV(C76,"Change (%)",TRUE)</f>
        <v>2.0879999999999999E-2</v>
      </c>
      <c r="W76" s="19" cm="1">
        <f t="array" ref="W76">_FV(C76,"Expense ratio",TRUE)</f>
        <v>2.0000000000000001E-4</v>
      </c>
      <c r="X76" s="19" cm="1">
        <f t="array" ref="X76">_FV(C76,"Return (YTD)",TRUE)</f>
        <v>6.6195000000000004E-2</v>
      </c>
      <c r="Y76" s="19" cm="1">
        <f t="array" ref="Y76">_FV(C76,"Return (1y)",TRUE)</f>
        <v>0.20680499999999999</v>
      </c>
      <c r="Z76" s="19" cm="1">
        <f t="array" ref="Z76">_FV(C76,"Return (3y)",TRUE)</f>
        <v>0</v>
      </c>
      <c r="AA76" s="19" cm="1">
        <f t="array" ref="AA76">_FV(C76,"Return (5y)",TRUE)</f>
        <v>0</v>
      </c>
      <c r="AB76" s="20" cm="1">
        <f t="array" ref="AB76">_FV(C76,"Rating")</f>
        <v>0</v>
      </c>
      <c r="AC76" s="21"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$ 374.5 Mn</v>
      </c>
    </row>
    <row r="77" spans="1:29">
      <c r="A77" s="4" t="s">
        <v>85</v>
      </c>
      <c r="B77" s="4" t="s">
        <v>128</v>
      </c>
      <c r="C77" s="4" t="e" vm="128">
        <v>#VALUE!</v>
      </c>
      <c r="D77" s="9">
        <v>10</v>
      </c>
      <c r="E77" s="4" t="s">
        <v>92</v>
      </c>
      <c r="F77" s="4" t="e" vm="82">
        <v>#VALUE!</v>
      </c>
      <c r="G77" s="4" t="str" cm="1">
        <f t="array" ref="G77">IFERROR(_FV(F77,"Industry"),"Not Applicable")</f>
        <v>Specialty Retailers</v>
      </c>
      <c r="H77" s="11" cm="1">
        <f t="array" ref="H77">_FV(F77,"Previous close",TRUE)</f>
        <v>249.55</v>
      </c>
      <c r="I77" s="11" cm="1">
        <f t="array" ref="I77">_FV(F77,"Open")</f>
        <v>247.37</v>
      </c>
      <c r="J77" s="11" cm="1">
        <f t="array" ref="J77">_FV(F77,"High")</f>
        <v>250.78</v>
      </c>
      <c r="K77" s="11" cm="1">
        <f t="array" ref="K77">_FV(F77,"Low")</f>
        <v>247.07</v>
      </c>
      <c r="L77" s="11" cm="1">
        <f t="array" ref="L77">_FV(F77,"Price")</f>
        <v>247.35</v>
      </c>
      <c r="M77" s="10" cm="1">
        <f t="array" ref="M77">_FV(F77,"Change")</f>
        <v>-2.2000000000000002</v>
      </c>
      <c r="N77" s="5" cm="1">
        <f t="array" ref="N77">_FV(F77,"Change (%)",TRUE)</f>
        <v>-8.8160000000000009E-3</v>
      </c>
      <c r="O77" s="12" cm="1">
        <f t="array" ref="O77">_FV(F77,"52 week high",TRUE)</f>
        <v>259.2867</v>
      </c>
      <c r="P77" s="12" cm="1">
        <f t="array" ref="P77">_FV(F77,"52 week low",TRUE)</f>
        <v>140.63</v>
      </c>
      <c r="Q77" s="12" cm="1">
        <f t="array" ref="Q77">IFERROR(_FV(F77,"P/E",TRUE),"")</f>
        <v>24.802399999999999</v>
      </c>
      <c r="R77" s="6" cm="1">
        <f t="array" ref="R77">IFERROR(_FV(F77,"Beta"),"")</f>
        <v>1.0516000000000001</v>
      </c>
      <c r="S77" s="17" cm="1">
        <f t="array" ref="S77">_FV(C77,"Previous close",TRUE)</f>
        <v>58.43</v>
      </c>
      <c r="T77" s="18" cm="1">
        <f t="array" ref="T77">_FV(C77,"Price")</f>
        <v>59.65</v>
      </c>
      <c r="U77" s="18" cm="1">
        <f t="array" ref="U77">_FV(C77,"Change")</f>
        <v>1.22</v>
      </c>
      <c r="V77" s="19" cm="1">
        <f t="array" ref="V77">_FV(C77,"Change (%)",TRUE)</f>
        <v>2.0879999999999999E-2</v>
      </c>
      <c r="W77" s="19" cm="1">
        <f t="array" ref="W77">_FV(C77,"Expense ratio",TRUE)</f>
        <v>2.0000000000000001E-4</v>
      </c>
      <c r="X77" s="19" cm="1">
        <f t="array" ref="X77">_FV(C77,"Return (YTD)",TRUE)</f>
        <v>6.6195000000000004E-2</v>
      </c>
      <c r="Y77" s="19" cm="1">
        <f t="array" ref="Y77">_FV(C77,"Return (1y)",TRUE)</f>
        <v>0.20680499999999999</v>
      </c>
      <c r="Z77" s="19" cm="1">
        <f t="array" ref="Z77">_FV(C77,"Return (3y)",TRUE)</f>
        <v>0</v>
      </c>
      <c r="AA77" s="19" cm="1">
        <f t="array" ref="AA77">_FV(C77,"Return (5y)",TRUE)</f>
        <v>0</v>
      </c>
      <c r="AB77" s="20" cm="1">
        <f t="array" ref="AB77">_FV(C77,"Rating")</f>
        <v>0</v>
      </c>
      <c r="AC77" s="21"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$ 374.5 Mn</v>
      </c>
    </row>
    <row r="78" spans="1:29">
      <c r="A78" s="4" t="s">
        <v>85</v>
      </c>
      <c r="B78" s="4" t="s">
        <v>128</v>
      </c>
      <c r="C78" s="4" t="e" vm="128">
        <v>#VALUE!</v>
      </c>
      <c r="D78" s="9">
        <v>11</v>
      </c>
      <c r="E78" s="4" t="s">
        <v>129</v>
      </c>
      <c r="F78" s="4" t="e" vm="79">
        <v>#VALUE!</v>
      </c>
      <c r="G78" s="4" t="str" cm="1">
        <f t="array" ref="G78">IFERROR(_FV(F78,"Industry"),"Not Applicable")</f>
        <v>Aerospace &amp; Defense</v>
      </c>
      <c r="H78" s="11" cm="1">
        <f t="array" ref="H78">_FV(F78,"Previous close",TRUE)</f>
        <v>187.91</v>
      </c>
      <c r="I78" s="11" cm="1">
        <f t="array" ref="I78">_FV(F78,"Open")</f>
        <v>185.07</v>
      </c>
      <c r="J78" s="11" cm="1">
        <f t="array" ref="J78">_FV(F78,"High")</f>
        <v>185.07</v>
      </c>
      <c r="K78" s="11" cm="1">
        <f t="array" ref="K78">_FV(F78,"Low")</f>
        <v>178.65</v>
      </c>
      <c r="L78" s="11" cm="1">
        <f t="array" ref="L78">_FV(F78,"Price")</f>
        <v>178.88</v>
      </c>
      <c r="M78" s="10" cm="1">
        <f t="array" ref="M78">_FV(F78,"Change")</f>
        <v>-9.0299999999999994</v>
      </c>
      <c r="N78" s="5" cm="1">
        <f t="array" ref="N78">_FV(F78,"Change (%)",TRUE)</f>
        <v>-4.8055E-2</v>
      </c>
      <c r="O78" s="12" cm="1">
        <f t="array" ref="O78">_FV(F78,"52 week high",TRUE)</f>
        <v>391</v>
      </c>
      <c r="P78" s="12" cm="1">
        <f t="array" ref="P78">_FV(F78,"52 week low",TRUE)</f>
        <v>89</v>
      </c>
      <c r="Q78" s="12" cm="1">
        <f t="array" ref="Q78">IFERROR(_FV(F78,"P/E",TRUE),"")</f>
        <v>0</v>
      </c>
      <c r="R78" s="6" cm="1">
        <f t="array" ref="R78">IFERROR(_FV(F78,"Beta"),"")</f>
        <v>1.4701</v>
      </c>
      <c r="S78" s="17" cm="1">
        <f t="array" ref="S78">_FV(C78,"Previous close",TRUE)</f>
        <v>58.43</v>
      </c>
      <c r="T78" s="18" cm="1">
        <f t="array" ref="T78">_FV(C78,"Price")</f>
        <v>59.65</v>
      </c>
      <c r="U78" s="18" cm="1">
        <f t="array" ref="U78">_FV(C78,"Change")</f>
        <v>1.22</v>
      </c>
      <c r="V78" s="19" cm="1">
        <f t="array" ref="V78">_FV(C78,"Change (%)",TRUE)</f>
        <v>2.0879999999999999E-2</v>
      </c>
      <c r="W78" s="19" cm="1">
        <f t="array" ref="W78">_FV(C78,"Expense ratio",TRUE)</f>
        <v>2.0000000000000001E-4</v>
      </c>
      <c r="X78" s="19" cm="1">
        <f t="array" ref="X78">_FV(C78,"Return (YTD)",TRUE)</f>
        <v>6.6195000000000004E-2</v>
      </c>
      <c r="Y78" s="19" cm="1">
        <f t="array" ref="Y78">_FV(C78,"Return (1y)",TRUE)</f>
        <v>0.20680499999999999</v>
      </c>
      <c r="Z78" s="19" cm="1">
        <f t="array" ref="Z78">_FV(C78,"Return (3y)",TRUE)</f>
        <v>0</v>
      </c>
      <c r="AA78" s="19" cm="1">
        <f t="array" ref="AA78">_FV(C78,"Return (5y)",TRUE)</f>
        <v>0</v>
      </c>
      <c r="AB78" s="20" cm="1">
        <f t="array" ref="AB78">_FV(C78,"Rating")</f>
        <v>0</v>
      </c>
      <c r="AC78" s="21"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$ 374.5 Mn</v>
      </c>
    </row>
    <row r="79" spans="1:29">
      <c r="A79" s="4" t="s">
        <v>85</v>
      </c>
      <c r="B79" s="4" t="s">
        <v>128</v>
      </c>
      <c r="C79" s="4" t="e" vm="128">
        <v>#VALUE!</v>
      </c>
      <c r="D79" s="9">
        <v>12</v>
      </c>
      <c r="E79" s="4" t="s">
        <v>130</v>
      </c>
      <c r="F79" s="4" t="e" vm="21">
        <v>#VALUE!</v>
      </c>
      <c r="G79" s="4" t="str" cm="1">
        <f t="array" ref="G79">IFERROR(_FV(F79,"Industry"),"Not Applicable")</f>
        <v>Communications &amp; Networking</v>
      </c>
      <c r="H79" s="11" cm="1">
        <f t="array" ref="H79">_FV(F79,"Previous close",TRUE)</f>
        <v>46.42</v>
      </c>
      <c r="I79" s="11" cm="1">
        <f t="array" ref="I79">_FV(F79,"Open")</f>
        <v>46.12</v>
      </c>
      <c r="J79" s="11" cm="1">
        <f t="array" ref="J79">_FV(F79,"High")</f>
        <v>46.29</v>
      </c>
      <c r="K79" s="11" cm="1">
        <f t="array" ref="K79">_FV(F79,"Low")</f>
        <v>45.56</v>
      </c>
      <c r="L79" s="11" cm="1">
        <f t="array" ref="L79">_FV(F79,"Price")</f>
        <v>45.63</v>
      </c>
      <c r="M79" s="10" cm="1">
        <f t="array" ref="M79">_FV(F79,"Change")</f>
        <v>-0.79</v>
      </c>
      <c r="N79" s="5" cm="1">
        <f t="array" ref="N79">_FV(F79,"Change (%)",TRUE)</f>
        <v>-1.7018999999999999E-2</v>
      </c>
      <c r="O79" s="12" cm="1">
        <f t="array" ref="O79">_FV(F79,"52 week high",TRUE)</f>
        <v>58.26</v>
      </c>
      <c r="P79" s="12" cm="1">
        <f t="array" ref="P79">_FV(F79,"52 week low",TRUE)</f>
        <v>32.400100000000002</v>
      </c>
      <c r="Q79" s="12" cm="1">
        <f t="array" ref="Q79">IFERROR(_FV(F79,"P/E",TRUE),"")</f>
        <v>17.073</v>
      </c>
      <c r="R79" s="6" cm="1">
        <f t="array" ref="R79">IFERROR(_FV(F79,"Beta"),"")</f>
        <v>0.9516</v>
      </c>
      <c r="S79" s="17" cm="1">
        <f t="array" ref="S79">_FV(C79,"Previous close",TRUE)</f>
        <v>58.43</v>
      </c>
      <c r="T79" s="18" cm="1">
        <f t="array" ref="T79">_FV(C79,"Price")</f>
        <v>59.65</v>
      </c>
      <c r="U79" s="18" cm="1">
        <f t="array" ref="U79">_FV(C79,"Change")</f>
        <v>1.22</v>
      </c>
      <c r="V79" s="19" cm="1">
        <f t="array" ref="V79">_FV(C79,"Change (%)",TRUE)</f>
        <v>2.0879999999999999E-2</v>
      </c>
      <c r="W79" s="19" cm="1">
        <f t="array" ref="W79">_FV(C79,"Expense ratio",TRUE)</f>
        <v>2.0000000000000001E-4</v>
      </c>
      <c r="X79" s="19" cm="1">
        <f t="array" ref="X79">_FV(C79,"Return (YTD)",TRUE)</f>
        <v>6.6195000000000004E-2</v>
      </c>
      <c r="Y79" s="19" cm="1">
        <f t="array" ref="Y79">_FV(C79,"Return (1y)",TRUE)</f>
        <v>0.20680499999999999</v>
      </c>
      <c r="Z79" s="19" cm="1">
        <f t="array" ref="Z79">_FV(C79,"Return (3y)",TRUE)</f>
        <v>0</v>
      </c>
      <c r="AA79" s="19" cm="1">
        <f t="array" ref="AA79">_FV(C79,"Return (5y)",TRUE)</f>
        <v>0</v>
      </c>
      <c r="AB79" s="20" cm="1">
        <f t="array" ref="AB79">_FV(C79,"Rating")</f>
        <v>0</v>
      </c>
      <c r="AC79" s="21"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$ 374.5 Mn</v>
      </c>
    </row>
    <row r="80" spans="1:29">
      <c r="A80" s="4" t="s">
        <v>85</v>
      </c>
      <c r="B80" s="4" t="s">
        <v>128</v>
      </c>
      <c r="C80" s="4" t="e" vm="128">
        <v>#VALUE!</v>
      </c>
      <c r="D80" s="9">
        <v>13</v>
      </c>
      <c r="E80" s="4" t="s">
        <v>131</v>
      </c>
      <c r="F80" s="4" t="e" vm="66">
        <v>#VALUE!</v>
      </c>
      <c r="G80" s="4" t="str" cm="1">
        <f t="array" ref="G80">IFERROR(_FV(F80,"Industry"),"Not Applicable")</f>
        <v>Semiconductors &amp; Semiconductor Equipment</v>
      </c>
      <c r="H80" s="11" cm="1">
        <f t="array" ref="H80">_FV(F80,"Previous close",TRUE)</f>
        <v>393.57</v>
      </c>
      <c r="I80" s="11" cm="1">
        <f t="array" ref="I80">_FV(F80,"Open")</f>
        <v>397.85</v>
      </c>
      <c r="J80" s="11" cm="1">
        <f t="array" ref="J80">_FV(F80,"High")</f>
        <v>402.8</v>
      </c>
      <c r="K80" s="11" cm="1">
        <f t="array" ref="K80">_FV(F80,"Low")</f>
        <v>394.03</v>
      </c>
      <c r="L80" s="11" cm="1">
        <f t="array" ref="L80">_FV(F80,"Price")</f>
        <v>394.87</v>
      </c>
      <c r="M80" s="10" cm="1">
        <f t="array" ref="M80">_FV(F80,"Change")</f>
        <v>1.3</v>
      </c>
      <c r="N80" s="5" cm="1">
        <f t="array" ref="N80">_FV(F80,"Change (%)",TRUE)</f>
        <v>3.3029999999999999E-3</v>
      </c>
      <c r="O80" s="12" cm="1">
        <f t="array" ref="O80">_FV(F80,"52 week high",TRUE)</f>
        <v>396.35</v>
      </c>
      <c r="P80" s="12" cm="1">
        <f t="array" ref="P80">_FV(F80,"52 week low",TRUE)</f>
        <v>147.39400000000001</v>
      </c>
      <c r="Q80" s="12" cm="1">
        <f t="array" ref="Q80">IFERROR(_FV(F80,"P/E",TRUE),"")</f>
        <v>73.4756</v>
      </c>
      <c r="R80" s="6" cm="1">
        <f t="array" ref="R80">IFERROR(_FV(F80,"Beta"),"")</f>
        <v>1.3442000000000001</v>
      </c>
      <c r="S80" s="17" cm="1">
        <f t="array" ref="S80">_FV(C80,"Previous close",TRUE)</f>
        <v>58.43</v>
      </c>
      <c r="T80" s="18" cm="1">
        <f t="array" ref="T80">_FV(C80,"Price")</f>
        <v>59.65</v>
      </c>
      <c r="U80" s="18" cm="1">
        <f t="array" ref="U80">_FV(C80,"Change")</f>
        <v>1.22</v>
      </c>
      <c r="V80" s="19" cm="1">
        <f t="array" ref="V80">_FV(C80,"Change (%)",TRUE)</f>
        <v>2.0879999999999999E-2</v>
      </c>
      <c r="W80" s="19" cm="1">
        <f t="array" ref="W80">_FV(C80,"Expense ratio",TRUE)</f>
        <v>2.0000000000000001E-4</v>
      </c>
      <c r="X80" s="19" cm="1">
        <f t="array" ref="X80">_FV(C80,"Return (YTD)",TRUE)</f>
        <v>6.6195000000000004E-2</v>
      </c>
      <c r="Y80" s="19" cm="1">
        <f t="array" ref="Y80">_FV(C80,"Return (1y)",TRUE)</f>
        <v>0.20680499999999999</v>
      </c>
      <c r="Z80" s="19" cm="1">
        <f t="array" ref="Z80">_FV(C80,"Return (3y)",TRUE)</f>
        <v>0</v>
      </c>
      <c r="AA80" s="19" cm="1">
        <f t="array" ref="AA80">_FV(C80,"Return (5y)",TRUE)</f>
        <v>0</v>
      </c>
      <c r="AB80" s="20" cm="1">
        <f t="array" ref="AB80">_FV(C80,"Rating")</f>
        <v>0</v>
      </c>
      <c r="AC80" s="21"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$ 374.5 Mn</v>
      </c>
    </row>
    <row r="81" spans="1:29">
      <c r="A81" s="4" t="s">
        <v>85</v>
      </c>
      <c r="B81" s="4" t="s">
        <v>128</v>
      </c>
      <c r="C81" s="4" t="e" vm="128">
        <v>#VALUE!</v>
      </c>
      <c r="D81" s="9">
        <v>14</v>
      </c>
      <c r="E81" s="4" t="s">
        <v>97</v>
      </c>
      <c r="F81" s="4" t="e" vm="83">
        <v>#VALUE!</v>
      </c>
      <c r="G81" s="4" t="str" cm="1">
        <f t="array" ref="G81">IFERROR(_FV(F81,"Industry"),"Not Applicable")</f>
        <v>Pharmaceuticals</v>
      </c>
      <c r="H81" s="11" cm="1">
        <f t="array" ref="H81">_FV(F81,"Previous close",TRUE)</f>
        <v>79.58</v>
      </c>
      <c r="I81" s="11" cm="1">
        <f t="array" ref="I81">_FV(F81,"Open")</f>
        <v>79</v>
      </c>
      <c r="J81" s="11" cm="1">
        <f t="array" ref="J81">_FV(F81,"High")</f>
        <v>79.680000000000007</v>
      </c>
      <c r="K81" s="11" cm="1">
        <f t="array" ref="K81">_FV(F81,"Low")</f>
        <v>78.59</v>
      </c>
      <c r="L81" s="11" cm="1">
        <f t="array" ref="L81">_FV(F81,"Price")</f>
        <v>78.72</v>
      </c>
      <c r="M81" s="10" cm="1">
        <f t="array" ref="M81">_FV(F81,"Change")</f>
        <v>-0.86</v>
      </c>
      <c r="N81" s="5" cm="1">
        <f t="array" ref="N81">_FV(F81,"Change (%)",TRUE)</f>
        <v>-1.0807000000000001E-2</v>
      </c>
      <c r="O81" s="12" cm="1">
        <f t="array" ref="O81">_FV(F81,"52 week high",TRUE)</f>
        <v>92.64</v>
      </c>
      <c r="P81" s="12" cm="1">
        <f t="array" ref="P81">_FV(F81,"52 week low",TRUE)</f>
        <v>65.25</v>
      </c>
      <c r="Q81" s="12" cm="1">
        <f t="array" ref="Q81">IFERROR(_FV(F81,"P/E",TRUE),"")</f>
        <v>20.020900000000001</v>
      </c>
      <c r="R81" s="6" cm="1">
        <f t="array" ref="R81">IFERROR(_FV(F81,"Beta"),"")</f>
        <v>0.48949999999999999</v>
      </c>
      <c r="S81" s="17" cm="1">
        <f t="array" ref="S81">_FV(C81,"Previous close",TRUE)</f>
        <v>58.43</v>
      </c>
      <c r="T81" s="18" cm="1">
        <f t="array" ref="T81">_FV(C81,"Price")</f>
        <v>59.65</v>
      </c>
      <c r="U81" s="18" cm="1">
        <f t="array" ref="U81">_FV(C81,"Change")</f>
        <v>1.22</v>
      </c>
      <c r="V81" s="19" cm="1">
        <f t="array" ref="V81">_FV(C81,"Change (%)",TRUE)</f>
        <v>2.0879999999999999E-2</v>
      </c>
      <c r="W81" s="19" cm="1">
        <f t="array" ref="W81">_FV(C81,"Expense ratio",TRUE)</f>
        <v>2.0000000000000001E-4</v>
      </c>
      <c r="X81" s="19" cm="1">
        <f t="array" ref="X81">_FV(C81,"Return (YTD)",TRUE)</f>
        <v>6.6195000000000004E-2</v>
      </c>
      <c r="Y81" s="19" cm="1">
        <f t="array" ref="Y81">_FV(C81,"Return (1y)",TRUE)</f>
        <v>0.20680499999999999</v>
      </c>
      <c r="Z81" s="19" cm="1">
        <f t="array" ref="Z81">_FV(C81,"Return (3y)",TRUE)</f>
        <v>0</v>
      </c>
      <c r="AA81" s="19" cm="1">
        <f t="array" ref="AA81">_FV(C81,"Return (5y)",TRUE)</f>
        <v>0</v>
      </c>
      <c r="AB81" s="20" cm="1">
        <f t="array" ref="AB81">_FV(C81,"Rating")</f>
        <v>0</v>
      </c>
      <c r="AC81" s="21"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$ 374.5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2:M1002"/>
  <sheetViews>
    <sheetView showGridLines="0" topLeftCell="D1" workbookViewId="0">
      <pane ySplit="5" topLeftCell="A6" activePane="bottomLeft" state="frozen"/>
      <selection pane="bottomLeft" activeCell="Q18" sqref="Q18"/>
    </sheetView>
  </sheetViews>
  <sheetFormatPr defaultRowHeight="15"/>
  <cols>
    <col min="1" max="1" width="0" style="36" hidden="1" customWidth="1"/>
    <col min="2" max="2" width="11.140625" style="36" customWidth="1"/>
    <col min="3" max="3" width="9.140625" style="36"/>
    <col min="4" max="4" width="46.42578125" style="36" bestFit="1" customWidth="1"/>
    <col min="5" max="5" width="10.85546875" style="36" bestFit="1" customWidth="1"/>
    <col min="6" max="6" width="14.28515625" style="63" customWidth="1"/>
    <col min="7" max="7" width="10.7109375" style="62" bestFit="1" customWidth="1"/>
    <col min="8" max="8" width="13.28515625" style="36" bestFit="1"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c r="D2" s="84" t="s">
        <v>132</v>
      </c>
      <c r="E2" s="84"/>
      <c r="F2" s="66">
        <f>SUMIF(E:E,"Investment",K:K)</f>
        <v>-14.399999999999977</v>
      </c>
      <c r="H2" s="85" t="s">
        <v>133</v>
      </c>
      <c r="I2" s="85"/>
      <c r="J2" s="67">
        <f>SUMIF(E:E,"IRA",K:K)</f>
        <v>373.77743000000009</v>
      </c>
    </row>
    <row r="5" spans="1:13">
      <c r="A5" s="36" t="s">
        <v>134</v>
      </c>
      <c r="B5" s="36" t="s">
        <v>35</v>
      </c>
      <c r="C5" s="36" t="s">
        <v>44</v>
      </c>
      <c r="D5" s="36" t="s">
        <v>135</v>
      </c>
      <c r="E5" s="36" t="s">
        <v>136</v>
      </c>
      <c r="F5" s="63" t="s">
        <v>39</v>
      </c>
      <c r="G5" s="62" t="s">
        <v>137</v>
      </c>
      <c r="H5" s="36" t="s">
        <v>138</v>
      </c>
      <c r="I5" s="36" t="s">
        <v>139</v>
      </c>
      <c r="J5" s="36" t="s">
        <v>140</v>
      </c>
      <c r="K5" s="36" t="s">
        <v>141</v>
      </c>
      <c r="L5" s="36" t="s">
        <v>142</v>
      </c>
      <c r="M5" s="36" t="s">
        <v>143</v>
      </c>
    </row>
    <row r="6" spans="1:13">
      <c r="A6" s="36" t="str">
        <f>C6&amp;E6</f>
        <v xml:space="preserve"> FNILXIRA</v>
      </c>
      <c r="B6" s="61">
        <v>43888</v>
      </c>
      <c r="C6" s="36" t="s">
        <v>144</v>
      </c>
      <c r="D6" s="36" t="e" vm="129">
        <v>#VALUE!</v>
      </c>
      <c r="E6" s="36" t="s">
        <v>145</v>
      </c>
      <c r="F6" s="63">
        <v>23.969000000000001</v>
      </c>
      <c r="G6" s="62">
        <v>10.43</v>
      </c>
      <c r="H6" s="62">
        <f>G6*F6</f>
        <v>249.99666999999999</v>
      </c>
      <c r="I6" s="37">
        <f>_FV(D6,"Price")</f>
        <v>11.32</v>
      </c>
      <c r="J6" s="37">
        <f>I6*F6</f>
        <v>271.32908000000003</v>
      </c>
      <c r="K6" s="37">
        <f>J6-H6</f>
        <v>21.332410000000039</v>
      </c>
      <c r="L6" s="65">
        <f>(J6-H6)/H6</f>
        <v>8.5330776605944542E-2</v>
      </c>
      <c r="M6" s="64">
        <f>SUMIF(A:A,A6,J:J) / SUMIF(E:E,E6,J:J)</f>
        <v>0.37772366523516016</v>
      </c>
    </row>
    <row r="7" spans="1:13">
      <c r="A7" s="36" t="str">
        <f>C7&amp;E7</f>
        <v xml:space="preserve"> FXAIXIRA</v>
      </c>
      <c r="B7" s="61">
        <v>43910</v>
      </c>
      <c r="C7" s="36" t="s">
        <v>146</v>
      </c>
      <c r="D7" s="36" t="e" vm="130">
        <v>#VALUE!</v>
      </c>
      <c r="E7" s="36" t="s">
        <v>145</v>
      </c>
      <c r="F7" s="63">
        <v>3.1139999999999999</v>
      </c>
      <c r="G7" s="62">
        <v>80.28</v>
      </c>
      <c r="H7" s="62">
        <f>G7*F7</f>
        <v>249.99191999999999</v>
      </c>
      <c r="I7" s="37">
        <f>_FV(D7,"Price")</f>
        <v>110.75</v>
      </c>
      <c r="J7" s="37">
        <f>I7*F7</f>
        <v>344.87549999999999</v>
      </c>
      <c r="K7" s="37">
        <f>J7-H7</f>
        <v>94.883579999999995</v>
      </c>
      <c r="L7" s="65">
        <f t="shared" ref="L7:L22" si="0">(J7-H7)/H7</f>
        <v>0.3795465869456901</v>
      </c>
      <c r="M7" s="64">
        <f>SUMIF(A:A,A7,J:J) / SUMIF(E:E,E7,J:J)</f>
        <v>0.37380295142464048</v>
      </c>
    </row>
    <row r="8" spans="1:13">
      <c r="A8" s="36" t="str">
        <f>C8&amp;E8</f>
        <v xml:space="preserve"> FNILXIRA</v>
      </c>
      <c r="B8" s="61">
        <v>43910</v>
      </c>
      <c r="C8" s="36" t="s">
        <v>144</v>
      </c>
      <c r="D8" s="36" t="e" vm="129">
        <v>#VALUE!</v>
      </c>
      <c r="E8" s="36" t="s">
        <v>145</v>
      </c>
      <c r="F8" s="63">
        <v>30.978999999999999</v>
      </c>
      <c r="G8" s="62">
        <v>8.07</v>
      </c>
      <c r="H8" s="62">
        <f>G8*F8</f>
        <v>250.00053</v>
      </c>
      <c r="I8" s="37">
        <f>_FV(D8,"Price")</f>
        <v>11.32</v>
      </c>
      <c r="J8" s="37">
        <f>I8*F8</f>
        <v>350.68227999999999</v>
      </c>
      <c r="K8" s="37">
        <f>J8-H8</f>
        <v>100.68174999999999</v>
      </c>
      <c r="L8" s="65">
        <f t="shared" si="0"/>
        <v>0.40272614622057001</v>
      </c>
      <c r="M8" s="64">
        <f>SUMIF(A:A,A8,J:J) / SUMIF(E:E,E8,J:J)</f>
        <v>0.37772366523516016</v>
      </c>
    </row>
    <row r="9" spans="1:13">
      <c r="A9" s="36" t="str">
        <f>C9&amp;E9</f>
        <v xml:space="preserve"> FXAIXIRA</v>
      </c>
      <c r="B9" s="61">
        <v>43941</v>
      </c>
      <c r="C9" s="36" t="s">
        <v>146</v>
      </c>
      <c r="D9" s="36" t="e" vm="130">
        <v>#VALUE!</v>
      </c>
      <c r="E9" s="36" t="s">
        <v>145</v>
      </c>
      <c r="F9" s="63">
        <v>2.5529999999999999</v>
      </c>
      <c r="G9" s="62">
        <v>97.92</v>
      </c>
      <c r="H9" s="62">
        <f>G9*F9</f>
        <v>249.98975999999999</v>
      </c>
      <c r="I9" s="37">
        <f>_FV(D9,"Price")</f>
        <v>110.75</v>
      </c>
      <c r="J9" s="37">
        <f>I9*F9</f>
        <v>282.74475000000001</v>
      </c>
      <c r="K9" s="37">
        <f>J9-H9</f>
        <v>32.754990000000021</v>
      </c>
      <c r="L9" s="65">
        <f t="shared" si="0"/>
        <v>0.13102532679738571</v>
      </c>
      <c r="M9" s="64">
        <f>SUMIF(A:A,A9,J:J) / SUMIF(E:E,E9,J:J)</f>
        <v>0.37380295142464048</v>
      </c>
    </row>
    <row r="10" spans="1:13">
      <c r="A10" s="36" t="str">
        <f>C10&amp;E10</f>
        <v xml:space="preserve"> FNBGXIRA</v>
      </c>
      <c r="B10" s="61">
        <v>43908</v>
      </c>
      <c r="C10" s="36" t="s">
        <v>147</v>
      </c>
      <c r="D10" s="36" t="e" vm="131">
        <v>#VALUE!</v>
      </c>
      <c r="E10" s="36" t="s">
        <v>145</v>
      </c>
      <c r="F10" s="63">
        <v>25.773</v>
      </c>
      <c r="G10" s="62">
        <v>15.52</v>
      </c>
      <c r="H10" s="62">
        <f>G10*F10</f>
        <v>399.99696</v>
      </c>
      <c r="I10" s="37">
        <f>_FV(D10,"Price")</f>
        <v>16.87</v>
      </c>
      <c r="J10" s="37">
        <f>I10*F10</f>
        <v>434.79051000000004</v>
      </c>
      <c r="K10" s="37">
        <f>J10-H10</f>
        <v>34.793550000000039</v>
      </c>
      <c r="L10" s="65">
        <f t="shared" si="0"/>
        <v>8.698453608247432E-2</v>
      </c>
      <c r="M10" s="64">
        <f>SUMIF(A:A,A10,J:J) / SUMIF(E:E,E10,J:J)</f>
        <v>0.18805504607578194</v>
      </c>
    </row>
    <row r="11" spans="1:13">
      <c r="A11" s="36" t="str">
        <f>C11&amp;E11</f>
        <v xml:space="preserve"> FNILXIRA</v>
      </c>
      <c r="B11" s="61">
        <v>43941</v>
      </c>
      <c r="C11" s="36" t="s">
        <v>144</v>
      </c>
      <c r="D11" s="36" t="e" vm="129">
        <v>#VALUE!</v>
      </c>
      <c r="E11" s="36" t="s">
        <v>145</v>
      </c>
      <c r="F11" s="63">
        <v>25.151</v>
      </c>
      <c r="G11" s="62">
        <v>9.94</v>
      </c>
      <c r="H11" s="62">
        <f>G11*F11</f>
        <v>250.00093999999999</v>
      </c>
      <c r="I11" s="37">
        <f>_FV(D11,"Price")</f>
        <v>11.32</v>
      </c>
      <c r="J11" s="37">
        <f>I11*F11</f>
        <v>284.70931999999999</v>
      </c>
      <c r="K11" s="37">
        <f>J11-H11</f>
        <v>34.708380000000005</v>
      </c>
      <c r="L11" s="65">
        <f t="shared" si="0"/>
        <v>0.13883299798792759</v>
      </c>
      <c r="M11" s="64">
        <f>SUMIF(A:A,A11,J:J) / SUMIF(E:E,E11,J:J)</f>
        <v>0.37772366523516016</v>
      </c>
    </row>
    <row r="12" spans="1:13">
      <c r="A12" s="36" t="str">
        <f>C12&amp;E12</f>
        <v xml:space="preserve"> FNILXIRA</v>
      </c>
      <c r="B12" s="61">
        <v>43971</v>
      </c>
      <c r="C12" s="36" t="s">
        <v>144</v>
      </c>
      <c r="D12" s="36" t="e" vm="129">
        <v>#VALUE!</v>
      </c>
      <c r="E12" s="36" t="s">
        <v>145</v>
      </c>
      <c r="F12" s="63">
        <v>16.667000000000002</v>
      </c>
      <c r="G12" s="62">
        <v>10.5</v>
      </c>
      <c r="H12" s="62">
        <f>G12*F12</f>
        <v>175.00350000000003</v>
      </c>
      <c r="I12" s="37">
        <f>_FV(D12,"Price")</f>
        <v>11.32</v>
      </c>
      <c r="J12" s="37">
        <f>I12*F12</f>
        <v>188.67044000000001</v>
      </c>
      <c r="K12" s="37">
        <f>J12-H12</f>
        <v>13.666939999999983</v>
      </c>
      <c r="L12" s="65">
        <f t="shared" si="0"/>
        <v>7.8095238095237982E-2</v>
      </c>
      <c r="M12" s="64">
        <f>SUMIF(A:A,A12,J:J) / SUMIF(E:E,E12,J:J)</f>
        <v>0.37772366523516016</v>
      </c>
    </row>
    <row r="13" spans="1:13">
      <c r="A13" s="36" t="str">
        <f>C13&amp;E13</f>
        <v xml:space="preserve"> FXAIXIRA</v>
      </c>
      <c r="B13" s="61">
        <v>43971</v>
      </c>
      <c r="C13" s="36" t="s">
        <v>146</v>
      </c>
      <c r="D13" s="36" t="e" vm="130">
        <v>#VALUE!</v>
      </c>
      <c r="E13" s="36" t="s">
        <v>145</v>
      </c>
      <c r="F13" s="63">
        <v>1.6950000000000001</v>
      </c>
      <c r="G13" s="62">
        <v>103.27</v>
      </c>
      <c r="H13" s="62">
        <f>G13*F13</f>
        <v>175.04265000000001</v>
      </c>
      <c r="I13" s="37">
        <f>_FV(D13,"Price")</f>
        <v>110.75</v>
      </c>
      <c r="J13" s="37">
        <f>I13*F13</f>
        <v>187.72125</v>
      </c>
      <c r="K13" s="37">
        <f>J13-H13</f>
        <v>12.678599999999989</v>
      </c>
      <c r="L13" s="65">
        <f t="shared" si="0"/>
        <v>7.2431490268228843E-2</v>
      </c>
      <c r="M13" s="64">
        <f>SUMIF(A:A,A13,J:J) / SUMIF(E:E,E13,J:J)</f>
        <v>0.37380295142464048</v>
      </c>
    </row>
    <row r="14" spans="1:13">
      <c r="A14" s="36" t="str">
        <f>C14&amp;E14</f>
        <v xml:space="preserve"> FXAIXIRA</v>
      </c>
      <c r="B14" s="61">
        <v>43888</v>
      </c>
      <c r="C14" s="36" t="s">
        <v>146</v>
      </c>
      <c r="D14" s="36" t="e" vm="130">
        <v>#VALUE!</v>
      </c>
      <c r="E14" s="36" t="s">
        <v>145</v>
      </c>
      <c r="F14" s="63">
        <v>2.4129999999999998</v>
      </c>
      <c r="G14" s="62">
        <v>103.59</v>
      </c>
      <c r="H14" s="62">
        <f>G14*F14</f>
        <v>249.96267</v>
      </c>
      <c r="I14" s="37">
        <f>_FV(D14,"Price")</f>
        <v>110.75</v>
      </c>
      <c r="J14" s="37">
        <f>I14*F14</f>
        <v>267.23974999999996</v>
      </c>
      <c r="K14" s="37">
        <f>J14-H14</f>
        <v>17.277079999999955</v>
      </c>
      <c r="L14" s="65">
        <f t="shared" si="0"/>
        <v>6.9118640795443401E-2</v>
      </c>
      <c r="M14" s="64">
        <f>SUMIF(A:A,A14,J:J) / SUMIF(E:E,E14,J:J)</f>
        <v>0.37380295142464048</v>
      </c>
    </row>
    <row r="15" spans="1:13">
      <c r="A15" s="36" t="str">
        <f>C15&amp;E15</f>
        <v xml:space="preserve"> FUAMXIRA</v>
      </c>
      <c r="B15" s="61">
        <v>43908</v>
      </c>
      <c r="C15" s="36" t="s">
        <v>148</v>
      </c>
      <c r="D15" s="36" t="e" vm="132">
        <v>#VALUE!</v>
      </c>
      <c r="E15" s="36" t="s">
        <v>145</v>
      </c>
      <c r="F15" s="63">
        <v>8.6280000000000001</v>
      </c>
      <c r="G15" s="62">
        <v>11.59</v>
      </c>
      <c r="H15" s="62">
        <f>G15*F15</f>
        <v>99.998519999999999</v>
      </c>
      <c r="I15" s="37">
        <f>_FV(D15,"Price")</f>
        <v>12.02</v>
      </c>
      <c r="J15" s="37">
        <f>I15*F15</f>
        <v>103.70855999999999</v>
      </c>
      <c r="K15" s="37">
        <f>J15-H15</f>
        <v>3.7100399999999922</v>
      </c>
      <c r="L15" s="65">
        <f t="shared" si="0"/>
        <v>3.7100949094046515E-2</v>
      </c>
      <c r="M15" s="64">
        <f>SUMIF(A:A,A15,J:J) / SUMIF(E:E,E15,J:J)</f>
        <v>6.0418337264417456E-2</v>
      </c>
    </row>
    <row r="16" spans="1:13">
      <c r="A16" s="36" t="str">
        <f>C16&amp;E16</f>
        <v xml:space="preserve"> FNILXIRA</v>
      </c>
      <c r="B16" s="61">
        <v>44004</v>
      </c>
      <c r="C16" s="36" t="s">
        <v>144</v>
      </c>
      <c r="D16" s="36" t="e" vm="129">
        <v>#VALUE!</v>
      </c>
      <c r="E16" s="36" t="s">
        <v>145</v>
      </c>
      <c r="F16" s="63">
        <v>15.808</v>
      </c>
      <c r="G16" s="62">
        <v>11.07</v>
      </c>
      <c r="H16" s="62">
        <f>G16*F16</f>
        <v>174.99456000000001</v>
      </c>
      <c r="I16" s="37">
        <f>_FV(D16,"Price")</f>
        <v>11.32</v>
      </c>
      <c r="J16" s="37">
        <f>I16*F16</f>
        <v>178.94656000000001</v>
      </c>
      <c r="K16" s="37">
        <f>J16-H16</f>
        <v>3.9519999999999982</v>
      </c>
      <c r="L16" s="65">
        <f t="shared" si="0"/>
        <v>2.2583559168925012E-2</v>
      </c>
      <c r="M16" s="64">
        <f>SUMIF(A:A,A16,J:J) / SUMIF(E:E,E16,J:J)</f>
        <v>0.37772366523516016</v>
      </c>
    </row>
    <row r="17" spans="1:13">
      <c r="A17" s="36" t="str">
        <f>C17&amp;E17</f>
        <v xml:space="preserve"> FXAIXIRA</v>
      </c>
      <c r="B17" s="61">
        <v>44004</v>
      </c>
      <c r="C17" s="36" t="s">
        <v>146</v>
      </c>
      <c r="D17" s="36" t="e" vm="130">
        <v>#VALUE!</v>
      </c>
      <c r="E17" s="36" t="s">
        <v>145</v>
      </c>
      <c r="F17" s="63">
        <v>1.6120000000000001</v>
      </c>
      <c r="G17" s="62">
        <v>108.54</v>
      </c>
      <c r="H17" s="62">
        <f>G17*F17</f>
        <v>174.96648000000002</v>
      </c>
      <c r="I17" s="37">
        <f>_FV(D17,"Price")</f>
        <v>110.75</v>
      </c>
      <c r="J17" s="37">
        <f>I17*F17</f>
        <v>178.52900000000002</v>
      </c>
      <c r="K17" s="37">
        <f>J17-H17</f>
        <v>3.5625200000000063</v>
      </c>
      <c r="L17" s="65">
        <f t="shared" si="0"/>
        <v>2.0361157177077611E-2</v>
      </c>
      <c r="M17" s="64">
        <f>SUMIF(A:A,A17,J:J) / SUMIF(E:E,E17,J:J)</f>
        <v>0.37380295142464048</v>
      </c>
    </row>
    <row r="18" spans="1:13">
      <c r="A18" s="36" t="str">
        <f>C18&amp;E18</f>
        <v xml:space="preserve"> FNBGXIRA</v>
      </c>
      <c r="B18" s="61">
        <v>44004</v>
      </c>
      <c r="C18" s="36" t="s">
        <v>147</v>
      </c>
      <c r="D18" s="36" t="e" vm="131">
        <v>#VALUE!</v>
      </c>
      <c r="E18" s="36" t="s">
        <v>145</v>
      </c>
      <c r="F18" s="63">
        <v>5.9489999999999998</v>
      </c>
      <c r="G18" s="62">
        <v>16.809999999999999</v>
      </c>
      <c r="H18" s="62">
        <f>G18*F18</f>
        <v>100.00268999999999</v>
      </c>
      <c r="I18" s="37">
        <f>_FV(D18,"Price")</f>
        <v>16.87</v>
      </c>
      <c r="J18" s="37">
        <f>I18*F18</f>
        <v>100.35963000000001</v>
      </c>
      <c r="K18" s="37">
        <f>J18-H18</f>
        <v>0.35694000000002291</v>
      </c>
      <c r="L18" s="65">
        <f t="shared" si="0"/>
        <v>3.5693039857230134E-3</v>
      </c>
      <c r="M18" s="64">
        <f>SUMIF(A:A,A18,J:J) / SUMIF(E:E,E18,J:J)</f>
        <v>0.18805504607578194</v>
      </c>
    </row>
    <row r="19" spans="1:13">
      <c r="A19" s="36" t="str">
        <f>C19&amp;E19</f>
        <v xml:space="preserve"> FUAMXIRA</v>
      </c>
      <c r="B19" s="61">
        <v>44004</v>
      </c>
      <c r="C19" s="36" t="s">
        <v>148</v>
      </c>
      <c r="D19" s="36" t="e" vm="132">
        <v>#VALUE!</v>
      </c>
      <c r="E19" s="36" t="s">
        <v>145</v>
      </c>
      <c r="F19" s="63">
        <v>4.1669999999999998</v>
      </c>
      <c r="G19" s="62">
        <v>12</v>
      </c>
      <c r="H19" s="62">
        <f>G19*F19</f>
        <v>50.003999999999998</v>
      </c>
      <c r="I19" s="37">
        <f>_FV(D19,"Price")</f>
        <v>12.02</v>
      </c>
      <c r="J19" s="37">
        <f>I19*F19</f>
        <v>50.087339999999998</v>
      </c>
      <c r="K19" s="37">
        <f>J19-H19</f>
        <v>8.3339999999999748E-2</v>
      </c>
      <c r="L19" s="65">
        <f t="shared" si="0"/>
        <v>1.6666666666666618E-3</v>
      </c>
      <c r="M19" s="64">
        <f>SUMIF(A:A,A19,J:J) / SUMIF(E:E,E19,J:J)</f>
        <v>6.0418337264417456E-2</v>
      </c>
    </row>
    <row r="20" spans="1:13">
      <c r="A20" s="36" t="str">
        <f>C20&amp;E20</f>
        <v xml:space="preserve"> FUAMXIRA</v>
      </c>
      <c r="B20" s="61">
        <v>43971</v>
      </c>
      <c r="C20" s="36" t="s">
        <v>148</v>
      </c>
      <c r="D20" s="36" t="e" vm="132">
        <v>#VALUE!</v>
      </c>
      <c r="E20" s="36" t="s">
        <v>145</v>
      </c>
      <c r="F20" s="63">
        <v>4.1630000000000003</v>
      </c>
      <c r="G20" s="62">
        <v>12.01</v>
      </c>
      <c r="H20" s="62">
        <f>G20*F20</f>
        <v>49.997630000000001</v>
      </c>
      <c r="I20" s="37">
        <f>_FV(D20,"Price")</f>
        <v>12.02</v>
      </c>
      <c r="J20" s="37">
        <f>I20*F20</f>
        <v>50.039259999999999</v>
      </c>
      <c r="K20" s="37">
        <f>J20-H20</f>
        <v>4.1629999999997835E-2</v>
      </c>
      <c r="L20" s="65">
        <f t="shared" si="0"/>
        <v>8.326394671106977E-4</v>
      </c>
      <c r="M20" s="64">
        <f>SUMIF(A:A,A20,J:J) / SUMIF(E:E,E20,J:J)</f>
        <v>6.0418337264417456E-2</v>
      </c>
    </row>
    <row r="21" spans="1:13">
      <c r="A21" s="36" t="str">
        <f>C21&amp;E21</f>
        <v xml:space="preserve"> FNBGXIRA</v>
      </c>
      <c r="B21" s="61">
        <v>43971</v>
      </c>
      <c r="C21" s="36" t="s">
        <v>147</v>
      </c>
      <c r="D21" s="36" t="e" vm="131">
        <v>#VALUE!</v>
      </c>
      <c r="E21" s="36" t="s">
        <v>145</v>
      </c>
      <c r="F21" s="63">
        <v>5.8860000000000001</v>
      </c>
      <c r="G21" s="62">
        <v>16.989999999999998</v>
      </c>
      <c r="H21" s="62">
        <f>G21*F21</f>
        <v>100.00313999999999</v>
      </c>
      <c r="I21" s="37">
        <f>_FV(D21,"Price")</f>
        <v>16.87</v>
      </c>
      <c r="J21" s="37">
        <f>I21*F21</f>
        <v>99.296820000000011</v>
      </c>
      <c r="K21" s="37">
        <f>J21-H21</f>
        <v>-0.70631999999997674</v>
      </c>
      <c r="L21" s="65">
        <f t="shared" si="0"/>
        <v>-7.062978222483582E-3</v>
      </c>
      <c r="M21" s="64">
        <f>SUMIF(A:A,A21,J:J) / SUMIF(E:E,E21,J:J)</f>
        <v>0.18805504607578194</v>
      </c>
    </row>
    <row r="22" spans="1:13">
      <c r="A22" s="36" t="str">
        <f>C22&amp;E22</f>
        <v>WFCInvestment</v>
      </c>
      <c r="B22" s="61">
        <v>44008</v>
      </c>
      <c r="C22" s="36" t="s">
        <v>43</v>
      </c>
      <c r="D22" s="36" t="e" vm="1">
        <v>#VALUE!</v>
      </c>
      <c r="E22" s="36" t="s">
        <v>149</v>
      </c>
      <c r="F22" s="63">
        <v>10</v>
      </c>
      <c r="G22" s="62">
        <v>25.9</v>
      </c>
      <c r="H22" s="62">
        <f>G22*F22</f>
        <v>259</v>
      </c>
      <c r="I22" s="37">
        <f>_FV(D22,"Price")</f>
        <v>24.46</v>
      </c>
      <c r="J22" s="37">
        <f>I22*F22</f>
        <v>244.60000000000002</v>
      </c>
      <c r="K22" s="37">
        <f>J22-H22</f>
        <v>-14.399999999999977</v>
      </c>
      <c r="L22" s="65">
        <f t="shared" si="0"/>
        <v>-5.5598455598455512E-2</v>
      </c>
      <c r="M22" s="64">
        <f>SUMIF(A:A,A22,J:J) / SUMIF(E:E,E22,J:J)</f>
        <v>1</v>
      </c>
    </row>
    <row r="23" spans="1:13">
      <c r="A23" s="36" t="str">
        <f>C23&amp;E23</f>
        <v/>
      </c>
      <c r="K23" s="37"/>
    </row>
    <row r="24" spans="1:13">
      <c r="A24" s="36" t="str">
        <f>C24&amp;E24</f>
        <v/>
      </c>
      <c r="K24" s="37"/>
    </row>
    <row r="25" spans="1:13">
      <c r="A25" s="36" t="str">
        <f>C25&amp;E25</f>
        <v/>
      </c>
      <c r="K25" s="37"/>
    </row>
    <row r="26" spans="1:13">
      <c r="A26" s="36" t="str">
        <f>C26&amp;E26</f>
        <v/>
      </c>
      <c r="K26" s="37"/>
    </row>
    <row r="27" spans="1:13">
      <c r="A27" s="36" t="str">
        <f>C27&amp;E27</f>
        <v/>
      </c>
      <c r="K27" s="37"/>
    </row>
    <row r="28" spans="1:13">
      <c r="A28" s="36" t="str">
        <f>C28&amp;E28</f>
        <v/>
      </c>
      <c r="K28" s="37"/>
    </row>
    <row r="29" spans="1:13">
      <c r="A29" s="36" t="str">
        <f>C29&amp;E29</f>
        <v/>
      </c>
      <c r="K29" s="37"/>
    </row>
    <row r="30" spans="1:13">
      <c r="A30" s="36" t="str">
        <f>C30&amp;E30</f>
        <v/>
      </c>
      <c r="K30" s="37"/>
    </row>
    <row r="31" spans="1:13">
      <c r="A31" s="36" t="str">
        <f>C31&amp;E31</f>
        <v/>
      </c>
      <c r="K31" s="37"/>
    </row>
    <row r="32" spans="1:13">
      <c r="A32" s="36" t="str">
        <f>C32&amp;E32</f>
        <v/>
      </c>
      <c r="K32" s="37"/>
    </row>
    <row r="33" spans="1:11">
      <c r="A33" s="36" t="str">
        <f>C33&amp;E33</f>
        <v/>
      </c>
      <c r="K33" s="37"/>
    </row>
    <row r="34" spans="1:11">
      <c r="A34" s="36" t="str">
        <f>C34&amp;E34</f>
        <v/>
      </c>
      <c r="K34" s="37"/>
    </row>
    <row r="35" spans="1:11">
      <c r="A35" s="36" t="str">
        <f>C35&amp;E35</f>
        <v/>
      </c>
      <c r="K35" s="37"/>
    </row>
    <row r="36" spans="1:11">
      <c r="A36" s="36" t="str">
        <f>C36&amp;E36</f>
        <v/>
      </c>
      <c r="K36" s="37"/>
    </row>
    <row r="37" spans="1:11">
      <c r="A37" s="36" t="str">
        <f>C37&amp;E37</f>
        <v/>
      </c>
      <c r="K37" s="37"/>
    </row>
    <row r="38" spans="1:11">
      <c r="A38" s="36" t="str">
        <f>C38&amp;E38</f>
        <v/>
      </c>
      <c r="K38" s="37"/>
    </row>
    <row r="39" spans="1:11">
      <c r="A39" s="36" t="str">
        <f>C39&amp;E39</f>
        <v/>
      </c>
      <c r="K39" s="37"/>
    </row>
    <row r="40" spans="1:11">
      <c r="A40" s="36" t="str">
        <f>C40&amp;E40</f>
        <v/>
      </c>
      <c r="K40" s="37"/>
    </row>
    <row r="41" spans="1:11">
      <c r="A41" s="36" t="str">
        <f>C41&amp;E41</f>
        <v/>
      </c>
      <c r="K41" s="37"/>
    </row>
    <row r="42" spans="1:11">
      <c r="A42" s="36" t="str">
        <f>C42&amp;E42</f>
        <v/>
      </c>
      <c r="K42" s="37"/>
    </row>
    <row r="43" spans="1:11">
      <c r="A43" s="36" t="str">
        <f>C43&amp;E43</f>
        <v/>
      </c>
      <c r="K43" s="37"/>
    </row>
    <row r="44" spans="1:11">
      <c r="A44" s="36" t="str">
        <f>C44&amp;E44</f>
        <v/>
      </c>
      <c r="K44" s="37"/>
    </row>
    <row r="45" spans="1:11">
      <c r="A45" s="36" t="str">
        <f>C45&amp;E45</f>
        <v/>
      </c>
      <c r="K45" s="37"/>
    </row>
    <row r="46" spans="1:11">
      <c r="A46" s="36" t="str">
        <f>C46&amp;E46</f>
        <v/>
      </c>
      <c r="K46" s="37"/>
    </row>
    <row r="47" spans="1:11">
      <c r="A47" s="36" t="str">
        <f>C47&amp;E47</f>
        <v/>
      </c>
      <c r="K47" s="37"/>
    </row>
    <row r="48" spans="1:11">
      <c r="A48" s="36" t="str">
        <f>C48&amp;E48</f>
        <v/>
      </c>
      <c r="K48" s="37"/>
    </row>
    <row r="49" spans="1:11">
      <c r="A49" s="36" t="str">
        <f>C49&amp;E49</f>
        <v/>
      </c>
      <c r="K49" s="37"/>
    </row>
    <row r="50" spans="1:11">
      <c r="A50" s="36" t="str">
        <f>C50&amp;E50</f>
        <v/>
      </c>
      <c r="K50" s="37"/>
    </row>
    <row r="51" spans="1:11">
      <c r="A51" s="36" t="str">
        <f>C51&amp;E51</f>
        <v/>
      </c>
      <c r="K51" s="37"/>
    </row>
    <row r="52" spans="1:11">
      <c r="A52" s="36" t="str">
        <f>C52&amp;E52</f>
        <v/>
      </c>
      <c r="K52" s="37"/>
    </row>
    <row r="53" spans="1:11">
      <c r="A53" s="36" t="str">
        <f>C53&amp;E53</f>
        <v/>
      </c>
      <c r="K53" s="37"/>
    </row>
    <row r="54" spans="1:11">
      <c r="A54" s="36" t="str">
        <f>C54&amp;E54</f>
        <v/>
      </c>
      <c r="K54" s="37"/>
    </row>
    <row r="55" spans="1:11">
      <c r="A55" s="36" t="str">
        <f>C55&amp;E55</f>
        <v/>
      </c>
      <c r="K55" s="37"/>
    </row>
    <row r="56" spans="1:11">
      <c r="A56" s="36" t="str">
        <f>C56&amp;E56</f>
        <v/>
      </c>
      <c r="K56" s="37"/>
    </row>
    <row r="57" spans="1:11">
      <c r="A57" s="36" t="str">
        <f>C57&amp;E57</f>
        <v/>
      </c>
      <c r="K57" s="37"/>
    </row>
    <row r="58" spans="1:11">
      <c r="A58" s="36" t="str">
        <f>C58&amp;E58</f>
        <v/>
      </c>
      <c r="K58" s="37"/>
    </row>
    <row r="59" spans="1:11">
      <c r="A59" s="36" t="str">
        <f>C59&amp;E59</f>
        <v/>
      </c>
      <c r="K59" s="37"/>
    </row>
    <row r="60" spans="1:11">
      <c r="A60" s="36" t="str">
        <f>C60&amp;E60</f>
        <v/>
      </c>
      <c r="K60" s="37"/>
    </row>
    <row r="61" spans="1:11">
      <c r="A61" s="36" t="str">
        <f>C61&amp;E61</f>
        <v/>
      </c>
      <c r="K61" s="37"/>
    </row>
    <row r="62" spans="1:11">
      <c r="A62" s="36" t="str">
        <f>C62&amp;E62</f>
        <v/>
      </c>
      <c r="K62" s="37"/>
    </row>
    <row r="63" spans="1:11">
      <c r="A63" s="36" t="str">
        <f>C63&amp;E63</f>
        <v/>
      </c>
      <c r="K63" s="37"/>
    </row>
    <row r="64" spans="1:11">
      <c r="A64" s="36" t="str">
        <f>C64&amp;E64</f>
        <v/>
      </c>
      <c r="K64" s="37"/>
    </row>
    <row r="65" spans="1:11">
      <c r="A65" s="36" t="str">
        <f>C65&amp;E65</f>
        <v/>
      </c>
      <c r="K65" s="37"/>
    </row>
    <row r="66" spans="1:11">
      <c r="A66" s="36" t="str">
        <f>C66&amp;E66</f>
        <v/>
      </c>
      <c r="K66" s="37"/>
    </row>
    <row r="67" spans="1:11">
      <c r="A67" s="36" t="str">
        <f>C67&amp;E67</f>
        <v/>
      </c>
      <c r="K67" s="37"/>
    </row>
    <row r="68" spans="1:11">
      <c r="A68" s="36" t="str">
        <f>C68&amp;E68</f>
        <v/>
      </c>
      <c r="K68" s="37"/>
    </row>
    <row r="69" spans="1:11">
      <c r="A69" s="36" t="str">
        <f>C69&amp;E69</f>
        <v/>
      </c>
      <c r="K69" s="37"/>
    </row>
    <row r="70" spans="1:11">
      <c r="A70" s="36" t="str">
        <f>C70&amp;E70</f>
        <v/>
      </c>
      <c r="K70" s="37"/>
    </row>
    <row r="71" spans="1:11">
      <c r="A71" s="36" t="str">
        <f>C71&amp;E71</f>
        <v/>
      </c>
      <c r="K71" s="37"/>
    </row>
    <row r="72" spans="1:11">
      <c r="A72" s="36" t="str">
        <f>C72&amp;E72</f>
        <v/>
      </c>
      <c r="K72" s="37"/>
    </row>
    <row r="73" spans="1:11">
      <c r="A73" s="36" t="str">
        <f>C73&amp;E73</f>
        <v/>
      </c>
      <c r="K73" s="37"/>
    </row>
    <row r="74" spans="1:11">
      <c r="A74" s="36" t="str">
        <f>C74&amp;E74</f>
        <v/>
      </c>
      <c r="K74" s="37"/>
    </row>
    <row r="75" spans="1:11">
      <c r="A75" s="36" t="str">
        <f>C75&amp;E75</f>
        <v/>
      </c>
      <c r="K75" s="37"/>
    </row>
    <row r="76" spans="1:11">
      <c r="A76" s="36" t="str">
        <f>C76&amp;E76</f>
        <v/>
      </c>
      <c r="K76" s="37"/>
    </row>
    <row r="77" spans="1:11">
      <c r="A77" s="36" t="str">
        <f>C77&amp;E77</f>
        <v/>
      </c>
      <c r="K77" s="37"/>
    </row>
    <row r="78" spans="1:11">
      <c r="A78" s="36" t="str">
        <f>C78&amp;E78</f>
        <v/>
      </c>
      <c r="K78" s="37"/>
    </row>
    <row r="79" spans="1:11">
      <c r="A79" s="36" t="str">
        <f>C79&amp;E79</f>
        <v/>
      </c>
      <c r="K79" s="37"/>
    </row>
    <row r="80" spans="1:11">
      <c r="A80" s="36" t="str">
        <f>C80&amp;E80</f>
        <v/>
      </c>
      <c r="K80" s="37"/>
    </row>
    <row r="81" spans="1:11">
      <c r="A81" s="36" t="str">
        <f>C81&amp;E81</f>
        <v/>
      </c>
      <c r="K81" s="37"/>
    </row>
    <row r="82" spans="1:11">
      <c r="A82" s="36" t="str">
        <f>C82&amp;E82</f>
        <v/>
      </c>
      <c r="K82" s="37"/>
    </row>
    <row r="83" spans="1:11">
      <c r="A83" s="36" t="str">
        <f>C83&amp;E83</f>
        <v/>
      </c>
      <c r="K83" s="37"/>
    </row>
    <row r="84" spans="1:11">
      <c r="A84" s="36" t="str">
        <f>C84&amp;E84</f>
        <v/>
      </c>
      <c r="K84" s="37"/>
    </row>
    <row r="85" spans="1:11">
      <c r="A85" s="36" t="str">
        <f>C85&amp;E85</f>
        <v/>
      </c>
      <c r="K85" s="37"/>
    </row>
    <row r="86" spans="1:11">
      <c r="A86" s="36" t="str">
        <f>C86&amp;E86</f>
        <v/>
      </c>
      <c r="K86" s="37"/>
    </row>
    <row r="87" spans="1:11">
      <c r="A87" s="36" t="str">
        <f>C87&amp;E87</f>
        <v/>
      </c>
      <c r="K87" s="37"/>
    </row>
    <row r="88" spans="1:11">
      <c r="A88" s="36" t="str">
        <f>C88&amp;E88</f>
        <v/>
      </c>
      <c r="K88" s="37"/>
    </row>
    <row r="89" spans="1:11">
      <c r="A89" s="36" t="str">
        <f>C89&amp;E89</f>
        <v/>
      </c>
      <c r="K89" s="37"/>
    </row>
    <row r="90" spans="1:11">
      <c r="A90" s="36" t="str">
        <f>C90&amp;E90</f>
        <v/>
      </c>
      <c r="K90" s="37"/>
    </row>
    <row r="91" spans="1:11">
      <c r="A91" s="36" t="str">
        <f>C91&amp;E91</f>
        <v/>
      </c>
      <c r="K91" s="37"/>
    </row>
    <row r="92" spans="1:11">
      <c r="A92" s="36" t="str">
        <f>C92&amp;E92</f>
        <v/>
      </c>
      <c r="K92" s="37"/>
    </row>
    <row r="93" spans="1:11">
      <c r="A93" s="36" t="str">
        <f>C93&amp;E93</f>
        <v/>
      </c>
      <c r="K93" s="37"/>
    </row>
    <row r="94" spans="1:11">
      <c r="A94" s="36" t="str">
        <f>C94&amp;E94</f>
        <v/>
      </c>
      <c r="K94" s="37"/>
    </row>
    <row r="95" spans="1:11">
      <c r="A95" s="36" t="str">
        <f>C95&amp;E95</f>
        <v/>
      </c>
      <c r="K95" s="37"/>
    </row>
    <row r="96" spans="1:11">
      <c r="A96" s="36" t="str">
        <f>C96&amp;E96</f>
        <v/>
      </c>
      <c r="K96" s="37"/>
    </row>
    <row r="97" spans="1:11">
      <c r="A97" s="36" t="str">
        <f>C97&amp;E97</f>
        <v/>
      </c>
      <c r="K97" s="37"/>
    </row>
    <row r="98" spans="1:11">
      <c r="A98" s="36" t="str">
        <f>C98&amp;E98</f>
        <v/>
      </c>
      <c r="K98" s="37"/>
    </row>
    <row r="99" spans="1:11">
      <c r="A99" s="36" t="str">
        <f>C99&amp;E99</f>
        <v/>
      </c>
      <c r="K99" s="37"/>
    </row>
    <row r="100" spans="1:11">
      <c r="A100" s="36" t="str">
        <f>C100&amp;E100</f>
        <v/>
      </c>
      <c r="K100" s="37"/>
    </row>
    <row r="101" spans="1:11">
      <c r="A101" s="36" t="str">
        <f>C101&amp;E101</f>
        <v/>
      </c>
      <c r="K101" s="37"/>
    </row>
    <row r="102" spans="1:11">
      <c r="A102" s="36" t="str">
        <f>C102&amp;E102</f>
        <v/>
      </c>
      <c r="K102" s="37"/>
    </row>
    <row r="103" spans="1:11">
      <c r="A103" s="36" t="str">
        <f>C103&amp;E103</f>
        <v/>
      </c>
      <c r="K103" s="37"/>
    </row>
    <row r="104" spans="1:11">
      <c r="A104" s="36" t="str">
        <f>C104&amp;E104</f>
        <v/>
      </c>
      <c r="K104" s="37"/>
    </row>
    <row r="105" spans="1:11">
      <c r="A105" s="36" t="str">
        <f>C105&amp;E105</f>
        <v/>
      </c>
      <c r="K105" s="37"/>
    </row>
    <row r="106" spans="1:11">
      <c r="A106" s="36" t="str">
        <f>C106&amp;E106</f>
        <v/>
      </c>
      <c r="K106" s="37"/>
    </row>
    <row r="107" spans="1:11">
      <c r="A107" s="36" t="str">
        <f>C107&amp;E107</f>
        <v/>
      </c>
      <c r="K107" s="37"/>
    </row>
    <row r="108" spans="1:11">
      <c r="A108" s="36" t="str">
        <f>C108&amp;E108</f>
        <v/>
      </c>
      <c r="K108" s="37"/>
    </row>
    <row r="109" spans="1:11">
      <c r="A109" s="36" t="str">
        <f>C109&amp;E109</f>
        <v/>
      </c>
      <c r="K109" s="37"/>
    </row>
    <row r="110" spans="1:11">
      <c r="A110" s="36" t="str">
        <f>C110&amp;E110</f>
        <v/>
      </c>
      <c r="K110" s="37"/>
    </row>
    <row r="111" spans="1:11">
      <c r="A111" s="36" t="str">
        <f>C111&amp;E111</f>
        <v/>
      </c>
      <c r="K111" s="37"/>
    </row>
    <row r="112" spans="1:11">
      <c r="A112" s="36" t="str">
        <f>C112&amp;E112</f>
        <v/>
      </c>
      <c r="K112" s="37"/>
    </row>
    <row r="113" spans="1:11">
      <c r="A113" s="36" t="str">
        <f>C113&amp;E113</f>
        <v/>
      </c>
      <c r="K113" s="37"/>
    </row>
    <row r="114" spans="1:11">
      <c r="A114" s="36" t="str">
        <f>C114&amp;E114</f>
        <v/>
      </c>
      <c r="K114" s="37"/>
    </row>
    <row r="115" spans="1:11">
      <c r="A115" s="36" t="str">
        <f>C115&amp;E115</f>
        <v/>
      </c>
      <c r="K115" s="37"/>
    </row>
    <row r="116" spans="1:11">
      <c r="A116" s="36" t="str">
        <f>C116&amp;E116</f>
        <v/>
      </c>
      <c r="K116" s="37"/>
    </row>
    <row r="117" spans="1:11">
      <c r="A117" s="36" t="str">
        <f>C117&amp;E117</f>
        <v/>
      </c>
      <c r="K117" s="37"/>
    </row>
    <row r="118" spans="1:11">
      <c r="A118" s="36" t="str">
        <f>C118&amp;E118</f>
        <v/>
      </c>
      <c r="K118" s="37"/>
    </row>
    <row r="119" spans="1:11">
      <c r="A119" s="36" t="str">
        <f>C119&amp;E119</f>
        <v/>
      </c>
      <c r="K119" s="37"/>
    </row>
    <row r="120" spans="1:11">
      <c r="A120" s="36" t="str">
        <f>C120&amp;E120</f>
        <v/>
      </c>
      <c r="K120" s="37"/>
    </row>
    <row r="121" spans="1:11">
      <c r="A121" s="36" t="str">
        <f>C121&amp;E121</f>
        <v/>
      </c>
      <c r="K121" s="37"/>
    </row>
    <row r="122" spans="1:11">
      <c r="A122" s="36" t="str">
        <f>C122&amp;E122</f>
        <v/>
      </c>
      <c r="K122" s="37"/>
    </row>
    <row r="123" spans="1:11">
      <c r="A123" s="36" t="str">
        <f>C123&amp;E123</f>
        <v/>
      </c>
      <c r="K123" s="37"/>
    </row>
    <row r="124" spans="1:11">
      <c r="A124" s="36" t="str">
        <f>C124&amp;E124</f>
        <v/>
      </c>
      <c r="K124" s="37"/>
    </row>
    <row r="125" spans="1:11">
      <c r="A125" s="36" t="str">
        <f>C125&amp;E125</f>
        <v/>
      </c>
      <c r="K125" s="37"/>
    </row>
    <row r="126" spans="1:11">
      <c r="A126" s="36" t="str">
        <f>C126&amp;E126</f>
        <v/>
      </c>
      <c r="K126" s="37"/>
    </row>
    <row r="127" spans="1:11">
      <c r="A127" s="36" t="str">
        <f>C127&amp;E127</f>
        <v/>
      </c>
      <c r="K127" s="37"/>
    </row>
    <row r="128" spans="1:11">
      <c r="A128" s="36" t="str">
        <f>C128&amp;E128</f>
        <v/>
      </c>
      <c r="K128" s="37"/>
    </row>
    <row r="129" spans="1:11">
      <c r="A129" s="36" t="str">
        <f>C129&amp;E129</f>
        <v/>
      </c>
      <c r="K129" s="37"/>
    </row>
    <row r="130" spans="1:11">
      <c r="A130" s="36" t="str">
        <f>C130&amp;E130</f>
        <v/>
      </c>
      <c r="K130" s="37"/>
    </row>
    <row r="131" spans="1:11">
      <c r="A131" s="36" t="str">
        <f>C131&amp;E131</f>
        <v/>
      </c>
      <c r="K131" s="37"/>
    </row>
    <row r="132" spans="1:11">
      <c r="A132" s="36" t="str">
        <f>C132&amp;E132</f>
        <v/>
      </c>
      <c r="K132" s="37"/>
    </row>
    <row r="133" spans="1:11">
      <c r="A133" s="36" t="str">
        <f>C133&amp;E133</f>
        <v/>
      </c>
      <c r="K133" s="37"/>
    </row>
    <row r="134" spans="1:11">
      <c r="A134" s="36" t="str">
        <f>C134&amp;E134</f>
        <v/>
      </c>
      <c r="K134" s="37"/>
    </row>
    <row r="135" spans="1:11">
      <c r="A135" s="36" t="str">
        <f>C135&amp;E135</f>
        <v/>
      </c>
      <c r="K135" s="37"/>
    </row>
    <row r="136" spans="1:11">
      <c r="A136" s="36" t="str">
        <f>C136&amp;E136</f>
        <v/>
      </c>
      <c r="K136" s="37"/>
    </row>
    <row r="137" spans="1:11">
      <c r="A137" s="36" t="str">
        <f>C137&amp;E137</f>
        <v/>
      </c>
      <c r="K137" s="37"/>
    </row>
    <row r="138" spans="1:11">
      <c r="A138" s="36" t="str">
        <f>C138&amp;E138</f>
        <v/>
      </c>
      <c r="K138" s="37"/>
    </row>
    <row r="139" spans="1:11">
      <c r="A139" s="36" t="str">
        <f>C139&amp;E139</f>
        <v/>
      </c>
      <c r="K139" s="37"/>
    </row>
    <row r="140" spans="1:11">
      <c r="A140" s="36" t="str">
        <f>C140&amp;E140</f>
        <v/>
      </c>
      <c r="K140" s="37"/>
    </row>
    <row r="141" spans="1:11">
      <c r="A141" s="36" t="str">
        <f>C141&amp;E141</f>
        <v/>
      </c>
      <c r="K141" s="37"/>
    </row>
    <row r="142" spans="1:11">
      <c r="A142" s="36" t="str">
        <f>C142&amp;E142</f>
        <v/>
      </c>
      <c r="K142" s="37"/>
    </row>
    <row r="143" spans="1:11">
      <c r="A143" s="36" t="str">
        <f>C143&amp;E143</f>
        <v/>
      </c>
      <c r="K143" s="37"/>
    </row>
    <row r="144" spans="1:11">
      <c r="A144" s="36" t="str">
        <f>C144&amp;E144</f>
        <v/>
      </c>
      <c r="K144" s="37"/>
    </row>
    <row r="145" spans="1:11">
      <c r="A145" s="36" t="str">
        <f>C145&amp;E145</f>
        <v/>
      </c>
      <c r="K145" s="37"/>
    </row>
    <row r="146" spans="1:11">
      <c r="A146" s="36" t="str">
        <f>C146&amp;E146</f>
        <v/>
      </c>
      <c r="K146" s="37"/>
    </row>
    <row r="147" spans="1:11">
      <c r="A147" s="36" t="str">
        <f>C147&amp;E147</f>
        <v/>
      </c>
      <c r="K147" s="37"/>
    </row>
    <row r="148" spans="1:11">
      <c r="A148" s="36" t="str">
        <f>C148&amp;E148</f>
        <v/>
      </c>
      <c r="K148" s="37"/>
    </row>
    <row r="149" spans="1:11">
      <c r="A149" s="36" t="str">
        <f>C149&amp;E149</f>
        <v/>
      </c>
      <c r="K149" s="37"/>
    </row>
    <row r="150" spans="1:11">
      <c r="A150" s="36" t="str">
        <f>C150&amp;E150</f>
        <v/>
      </c>
      <c r="K150" s="37"/>
    </row>
    <row r="151" spans="1:11">
      <c r="A151" s="36" t="str">
        <f>C151&amp;E151</f>
        <v/>
      </c>
      <c r="K151" s="37"/>
    </row>
    <row r="152" spans="1:11">
      <c r="A152" s="36" t="str">
        <f>C152&amp;E152</f>
        <v/>
      </c>
      <c r="K152" s="37"/>
    </row>
    <row r="153" spans="1:11">
      <c r="A153" s="36" t="str">
        <f>C153&amp;E153</f>
        <v/>
      </c>
      <c r="K153" s="37"/>
    </row>
    <row r="154" spans="1:11">
      <c r="A154" s="36" t="str">
        <f>C154&amp;E154</f>
        <v/>
      </c>
      <c r="K154" s="37"/>
    </row>
    <row r="155" spans="1:11">
      <c r="A155" s="36" t="str">
        <f>C155&amp;E155</f>
        <v/>
      </c>
      <c r="K155" s="37"/>
    </row>
    <row r="156" spans="1:11">
      <c r="A156" s="36" t="str">
        <f>C156&amp;E156</f>
        <v/>
      </c>
      <c r="K156" s="37"/>
    </row>
    <row r="157" spans="1:11">
      <c r="A157" s="36" t="str">
        <f>C157&amp;E157</f>
        <v/>
      </c>
      <c r="K157" s="37"/>
    </row>
    <row r="158" spans="1:11">
      <c r="A158" s="36" t="str">
        <f>C158&amp;E158</f>
        <v/>
      </c>
      <c r="K158" s="37"/>
    </row>
    <row r="159" spans="1:11">
      <c r="A159" s="36" t="str">
        <f>C159&amp;E159</f>
        <v/>
      </c>
      <c r="K159" s="37"/>
    </row>
    <row r="160" spans="1:11">
      <c r="A160" s="36" t="str">
        <f>C160&amp;E160</f>
        <v/>
      </c>
      <c r="K160" s="37"/>
    </row>
    <row r="161" spans="1:11">
      <c r="A161" s="36" t="str">
        <f>C161&amp;E161</f>
        <v/>
      </c>
      <c r="K161" s="37"/>
    </row>
    <row r="162" spans="1:11">
      <c r="A162" s="36" t="str">
        <f>C162&amp;E162</f>
        <v/>
      </c>
      <c r="K162" s="37"/>
    </row>
    <row r="163" spans="1:11">
      <c r="A163" s="36" t="str">
        <f>C163&amp;E163</f>
        <v/>
      </c>
      <c r="K163" s="37"/>
    </row>
    <row r="164" spans="1:11">
      <c r="A164" s="36" t="str">
        <f>C164&amp;E164</f>
        <v/>
      </c>
      <c r="K164" s="37"/>
    </row>
    <row r="165" spans="1:11">
      <c r="A165" s="36" t="str">
        <f>C165&amp;E165</f>
        <v/>
      </c>
      <c r="K165" s="37"/>
    </row>
    <row r="166" spans="1:11">
      <c r="A166" s="36" t="str">
        <f>C166&amp;E166</f>
        <v/>
      </c>
      <c r="K166" s="37"/>
    </row>
    <row r="167" spans="1:11">
      <c r="A167" s="36" t="str">
        <f>C167&amp;E167</f>
        <v/>
      </c>
      <c r="K167" s="37"/>
    </row>
    <row r="168" spans="1:11">
      <c r="A168" s="36" t="str">
        <f>C168&amp;E168</f>
        <v/>
      </c>
      <c r="K168" s="37"/>
    </row>
    <row r="169" spans="1:11">
      <c r="A169" s="36" t="str">
        <f>C169&amp;E169</f>
        <v/>
      </c>
      <c r="K169" s="37"/>
    </row>
    <row r="170" spans="1:11">
      <c r="A170" s="36" t="str">
        <f>C170&amp;E170</f>
        <v/>
      </c>
      <c r="K170" s="37"/>
    </row>
    <row r="171" spans="1:11">
      <c r="A171" s="36" t="str">
        <f>C171&amp;E171</f>
        <v/>
      </c>
      <c r="K171" s="37"/>
    </row>
    <row r="172" spans="1:11">
      <c r="A172" s="36" t="str">
        <f>C172&amp;E172</f>
        <v/>
      </c>
      <c r="K172" s="37"/>
    </row>
    <row r="173" spans="1:11">
      <c r="A173" s="36" t="str">
        <f>C173&amp;E173</f>
        <v/>
      </c>
      <c r="K173" s="37"/>
    </row>
    <row r="174" spans="1:11">
      <c r="A174" s="36" t="str">
        <f>C174&amp;E174</f>
        <v/>
      </c>
      <c r="K174" s="37"/>
    </row>
    <row r="175" spans="1:11">
      <c r="A175" s="36" t="str">
        <f>C175&amp;E175</f>
        <v/>
      </c>
      <c r="K175" s="37"/>
    </row>
    <row r="176" spans="1:11">
      <c r="A176" s="36" t="str">
        <f>C176&amp;E176</f>
        <v/>
      </c>
      <c r="K176" s="37"/>
    </row>
    <row r="177" spans="1:11">
      <c r="A177" s="36" t="str">
        <f>C177&amp;E177</f>
        <v/>
      </c>
      <c r="K177" s="37"/>
    </row>
    <row r="178" spans="1:11">
      <c r="A178" s="36" t="str">
        <f>C178&amp;E178</f>
        <v/>
      </c>
      <c r="K178" s="37"/>
    </row>
    <row r="179" spans="1:11">
      <c r="A179" s="36" t="str">
        <f>C179&amp;E179</f>
        <v/>
      </c>
      <c r="K179" s="37"/>
    </row>
    <row r="180" spans="1:11">
      <c r="A180" s="36" t="str">
        <f>C180&amp;E180</f>
        <v/>
      </c>
      <c r="K180" s="37"/>
    </row>
    <row r="181" spans="1:11">
      <c r="A181" s="36" t="str">
        <f>C181&amp;E181</f>
        <v/>
      </c>
      <c r="K181" s="37"/>
    </row>
    <row r="182" spans="1:11">
      <c r="A182" s="36" t="str">
        <f>C182&amp;E182</f>
        <v/>
      </c>
      <c r="K182" s="37"/>
    </row>
    <row r="183" spans="1:11">
      <c r="A183" s="36" t="str">
        <f>C183&amp;E183</f>
        <v/>
      </c>
      <c r="K183" s="37"/>
    </row>
    <row r="184" spans="1:11">
      <c r="A184" s="36" t="str">
        <f>C184&amp;E184</f>
        <v/>
      </c>
      <c r="K184" s="37"/>
    </row>
    <row r="185" spans="1:11">
      <c r="A185" s="36" t="str">
        <f>C185&amp;E185</f>
        <v/>
      </c>
      <c r="K185" s="37"/>
    </row>
    <row r="186" spans="1:11">
      <c r="A186" s="36" t="str">
        <f>C186&amp;E186</f>
        <v/>
      </c>
      <c r="K186" s="37"/>
    </row>
    <row r="187" spans="1:11">
      <c r="A187" s="36" t="str">
        <f>C187&amp;E187</f>
        <v/>
      </c>
      <c r="K187" s="37"/>
    </row>
    <row r="188" spans="1:11">
      <c r="A188" s="36" t="str">
        <f>C188&amp;E188</f>
        <v/>
      </c>
      <c r="K188" s="37"/>
    </row>
    <row r="189" spans="1:11">
      <c r="A189" s="36" t="str">
        <f>C189&amp;E189</f>
        <v/>
      </c>
      <c r="K189" s="37"/>
    </row>
    <row r="190" spans="1:11">
      <c r="A190" s="36" t="str">
        <f>C190&amp;E190</f>
        <v/>
      </c>
      <c r="K190" s="37"/>
    </row>
    <row r="191" spans="1:11">
      <c r="A191" s="36" t="str">
        <f>C191&amp;E191</f>
        <v/>
      </c>
      <c r="K191" s="37"/>
    </row>
    <row r="192" spans="1:11">
      <c r="A192" s="36" t="str">
        <f>C192&amp;E192</f>
        <v/>
      </c>
      <c r="K192" s="37"/>
    </row>
    <row r="193" spans="1:11">
      <c r="A193" s="36" t="str">
        <f>C193&amp;E193</f>
        <v/>
      </c>
      <c r="K193" s="37"/>
    </row>
    <row r="194" spans="1:11">
      <c r="A194" s="36" t="str">
        <f>C194&amp;E194</f>
        <v/>
      </c>
      <c r="K194" s="37"/>
    </row>
    <row r="195" spans="1:11">
      <c r="A195" s="36" t="str">
        <f>C195&amp;E195</f>
        <v/>
      </c>
      <c r="K195" s="37"/>
    </row>
    <row r="196" spans="1:11">
      <c r="A196" s="36" t="str">
        <f>C196&amp;E196</f>
        <v/>
      </c>
      <c r="K196" s="37"/>
    </row>
    <row r="197" spans="1:11">
      <c r="A197" s="36" t="str">
        <f>C197&amp;E197</f>
        <v/>
      </c>
      <c r="K197" s="37"/>
    </row>
    <row r="198" spans="1:11">
      <c r="A198" s="36" t="str">
        <f>C198&amp;E198</f>
        <v/>
      </c>
      <c r="K198" s="37"/>
    </row>
    <row r="199" spans="1:11">
      <c r="A199" s="36" t="str">
        <f>C199&amp;E199</f>
        <v/>
      </c>
      <c r="K199" s="37"/>
    </row>
    <row r="200" spans="1:11">
      <c r="A200" s="36" t="str">
        <f>C200&amp;E200</f>
        <v/>
      </c>
      <c r="K200" s="37"/>
    </row>
    <row r="201" spans="1:11">
      <c r="A201" s="36" t="str">
        <f>C201&amp;E201</f>
        <v/>
      </c>
      <c r="K201" s="37"/>
    </row>
    <row r="202" spans="1:11">
      <c r="A202" s="36" t="str">
        <f>C202&amp;E202</f>
        <v/>
      </c>
      <c r="K202" s="37"/>
    </row>
    <row r="203" spans="1:11">
      <c r="A203" s="36" t="str">
        <f>C203&amp;E203</f>
        <v/>
      </c>
      <c r="K203" s="37"/>
    </row>
    <row r="204" spans="1:11">
      <c r="A204" s="36" t="str">
        <f>C204&amp;E204</f>
        <v/>
      </c>
      <c r="K204" s="37"/>
    </row>
    <row r="205" spans="1:11">
      <c r="A205" s="36" t="str">
        <f>C205&amp;E205</f>
        <v/>
      </c>
      <c r="K205" s="37"/>
    </row>
    <row r="206" spans="1:11">
      <c r="A206" s="36" t="str">
        <f>C206&amp;E206</f>
        <v/>
      </c>
      <c r="K206" s="37"/>
    </row>
    <row r="207" spans="1:11">
      <c r="A207" s="36" t="str">
        <f>C207&amp;E207</f>
        <v/>
      </c>
      <c r="K207" s="37"/>
    </row>
    <row r="208" spans="1:11">
      <c r="A208" s="36" t="str">
        <f>C208&amp;E208</f>
        <v/>
      </c>
      <c r="K208" s="37"/>
    </row>
    <row r="209" spans="1:11">
      <c r="A209" s="36" t="str">
        <f>C209&amp;E209</f>
        <v/>
      </c>
      <c r="K209" s="37"/>
    </row>
    <row r="210" spans="1:11">
      <c r="A210" s="36" t="str">
        <f>C210&amp;E210</f>
        <v/>
      </c>
      <c r="K210" s="37"/>
    </row>
    <row r="211" spans="1:11">
      <c r="A211" s="36" t="str">
        <f>C211&amp;E211</f>
        <v/>
      </c>
      <c r="K211" s="37"/>
    </row>
    <row r="212" spans="1:11">
      <c r="A212" s="36" t="str">
        <f>C212&amp;E212</f>
        <v/>
      </c>
      <c r="K212" s="37"/>
    </row>
    <row r="213" spans="1:11">
      <c r="A213" s="36" t="str">
        <f>C213&amp;E213</f>
        <v/>
      </c>
      <c r="K213" s="37"/>
    </row>
    <row r="214" spans="1:11">
      <c r="A214" s="36" t="str">
        <f>C214&amp;E214</f>
        <v/>
      </c>
      <c r="K214" s="37"/>
    </row>
    <row r="215" spans="1:11">
      <c r="A215" s="36" t="str">
        <f>C215&amp;E215</f>
        <v/>
      </c>
      <c r="K215" s="37"/>
    </row>
    <row r="216" spans="1:11">
      <c r="A216" s="36" t="str">
        <f>C216&amp;E216</f>
        <v/>
      </c>
      <c r="K216" s="37"/>
    </row>
    <row r="217" spans="1:11">
      <c r="A217" s="36" t="str">
        <f>C217&amp;E217</f>
        <v/>
      </c>
      <c r="K217" s="37"/>
    </row>
    <row r="218" spans="1:11">
      <c r="A218" s="36" t="str">
        <f>C218&amp;E218</f>
        <v/>
      </c>
      <c r="K218" s="37"/>
    </row>
    <row r="219" spans="1:11">
      <c r="A219" s="36" t="str">
        <f>C219&amp;E219</f>
        <v/>
      </c>
      <c r="K219" s="37"/>
    </row>
    <row r="220" spans="1:11">
      <c r="A220" s="36" t="str">
        <f>C220&amp;E220</f>
        <v/>
      </c>
      <c r="K220" s="37"/>
    </row>
    <row r="221" spans="1:11">
      <c r="A221" s="36" t="str">
        <f>C221&amp;E221</f>
        <v/>
      </c>
      <c r="K221" s="37"/>
    </row>
    <row r="222" spans="1:11">
      <c r="A222" s="36" t="str">
        <f>C222&amp;E222</f>
        <v/>
      </c>
      <c r="K222" s="37"/>
    </row>
    <row r="223" spans="1:11">
      <c r="A223" s="36" t="str">
        <f>C223&amp;E223</f>
        <v/>
      </c>
      <c r="K223" s="37"/>
    </row>
    <row r="224" spans="1:11">
      <c r="A224" s="36" t="str">
        <f>C224&amp;E224</f>
        <v/>
      </c>
      <c r="K224" s="37"/>
    </row>
    <row r="225" spans="1:11">
      <c r="A225" s="36" t="str">
        <f>C225&amp;E225</f>
        <v/>
      </c>
      <c r="K225" s="37"/>
    </row>
    <row r="226" spans="1:11">
      <c r="A226" s="36" t="str">
        <f>C226&amp;E226</f>
        <v/>
      </c>
      <c r="K226" s="37"/>
    </row>
    <row r="227" spans="1:11">
      <c r="A227" s="36" t="str">
        <f>C227&amp;E227</f>
        <v/>
      </c>
      <c r="K227" s="37"/>
    </row>
    <row r="228" spans="1:11">
      <c r="A228" s="36" t="str">
        <f>C228&amp;E228</f>
        <v/>
      </c>
      <c r="K228" s="37"/>
    </row>
    <row r="229" spans="1:11">
      <c r="A229" s="36" t="str">
        <f>C229&amp;E229</f>
        <v/>
      </c>
      <c r="K229" s="37"/>
    </row>
    <row r="230" spans="1:11">
      <c r="A230" s="36" t="str">
        <f>C230&amp;E230</f>
        <v/>
      </c>
      <c r="K230" s="37"/>
    </row>
    <row r="231" spans="1:11">
      <c r="A231" s="36" t="str">
        <f>C231&amp;E231</f>
        <v/>
      </c>
      <c r="K231" s="37"/>
    </row>
    <row r="232" spans="1:11">
      <c r="A232" s="36" t="str">
        <f>C232&amp;E232</f>
        <v/>
      </c>
      <c r="K232" s="37"/>
    </row>
    <row r="233" spans="1:11">
      <c r="A233" s="36" t="str">
        <f>C233&amp;E233</f>
        <v/>
      </c>
      <c r="K233" s="37"/>
    </row>
    <row r="234" spans="1:11">
      <c r="A234" s="36" t="str">
        <f>C234&amp;E234</f>
        <v/>
      </c>
      <c r="K234" s="37"/>
    </row>
    <row r="235" spans="1:11">
      <c r="A235" s="36" t="str">
        <f>C235&amp;E235</f>
        <v/>
      </c>
      <c r="K235" s="37"/>
    </row>
    <row r="236" spans="1:11">
      <c r="A236" s="36" t="str">
        <f>C236&amp;E236</f>
        <v/>
      </c>
      <c r="K236" s="37"/>
    </row>
    <row r="237" spans="1:11">
      <c r="A237" s="36" t="str">
        <f>C237&amp;E237</f>
        <v/>
      </c>
      <c r="K237" s="37"/>
    </row>
    <row r="238" spans="1:11">
      <c r="A238" s="36" t="str">
        <f>C238&amp;E238</f>
        <v/>
      </c>
      <c r="K238" s="37"/>
    </row>
    <row r="239" spans="1:11">
      <c r="A239" s="36" t="str">
        <f>C239&amp;E239</f>
        <v/>
      </c>
      <c r="K239" s="37"/>
    </row>
    <row r="240" spans="1:11">
      <c r="A240" s="36" t="str">
        <f>C240&amp;E240</f>
        <v/>
      </c>
      <c r="K240" s="37"/>
    </row>
    <row r="241" spans="1:11">
      <c r="A241" s="36" t="str">
        <f>C241&amp;E241</f>
        <v/>
      </c>
      <c r="K241" s="37"/>
    </row>
    <row r="242" spans="1:11">
      <c r="A242" s="36" t="str">
        <f>C242&amp;E242</f>
        <v/>
      </c>
      <c r="K242" s="37"/>
    </row>
    <row r="243" spans="1:11">
      <c r="A243" s="36" t="str">
        <f>C243&amp;E243</f>
        <v/>
      </c>
      <c r="K243" s="37"/>
    </row>
    <row r="244" spans="1:11">
      <c r="A244" s="36" t="str">
        <f>C244&amp;E244</f>
        <v/>
      </c>
      <c r="K244" s="37"/>
    </row>
    <row r="245" spans="1:11">
      <c r="A245" s="36" t="str">
        <f>C245&amp;E245</f>
        <v/>
      </c>
      <c r="K245" s="37"/>
    </row>
    <row r="246" spans="1:11">
      <c r="A246" s="36" t="str">
        <f>C246&amp;E246</f>
        <v/>
      </c>
      <c r="K246" s="37"/>
    </row>
    <row r="247" spans="1:11">
      <c r="A247" s="36" t="str">
        <f>C247&amp;E247</f>
        <v/>
      </c>
      <c r="K247" s="37"/>
    </row>
    <row r="248" spans="1:11">
      <c r="A248" s="36" t="str">
        <f>C248&amp;E248</f>
        <v/>
      </c>
      <c r="K248" s="37"/>
    </row>
    <row r="249" spans="1:11">
      <c r="A249" s="36" t="str">
        <f>C249&amp;E249</f>
        <v/>
      </c>
      <c r="K249" s="37"/>
    </row>
    <row r="250" spans="1:11">
      <c r="A250" s="36" t="str">
        <f>C250&amp;E250</f>
        <v/>
      </c>
      <c r="K250" s="37"/>
    </row>
    <row r="251" spans="1:11">
      <c r="A251" s="36" t="str">
        <f>C251&amp;E251</f>
        <v/>
      </c>
      <c r="K251" s="37"/>
    </row>
    <row r="252" spans="1:11">
      <c r="A252" s="36" t="str">
        <f>C252&amp;E252</f>
        <v/>
      </c>
      <c r="K252" s="37"/>
    </row>
    <row r="253" spans="1:11">
      <c r="A253" s="36" t="str">
        <f>C253&amp;E253</f>
        <v/>
      </c>
      <c r="K253" s="37"/>
    </row>
    <row r="254" spans="1:11">
      <c r="A254" s="36" t="str">
        <f>C254&amp;E254</f>
        <v/>
      </c>
      <c r="K254" s="37"/>
    </row>
    <row r="255" spans="1:11">
      <c r="A255" s="36" t="str">
        <f>C255&amp;E255</f>
        <v/>
      </c>
      <c r="K255" s="37"/>
    </row>
    <row r="256" spans="1:11">
      <c r="A256" s="36" t="str">
        <f>C256&amp;E256</f>
        <v/>
      </c>
      <c r="K256" s="37"/>
    </row>
    <row r="257" spans="1:11">
      <c r="A257" s="36" t="str">
        <f>C257&amp;E257</f>
        <v/>
      </c>
      <c r="K257" s="37"/>
    </row>
    <row r="258" spans="1:11">
      <c r="A258" s="36" t="str">
        <f>C258&amp;E258</f>
        <v/>
      </c>
      <c r="K258" s="37"/>
    </row>
    <row r="259" spans="1:11">
      <c r="A259" s="36" t="str">
        <f>C259&amp;E259</f>
        <v/>
      </c>
      <c r="K259" s="37"/>
    </row>
    <row r="260" spans="1:11">
      <c r="A260" s="36" t="str">
        <f>C260&amp;E260</f>
        <v/>
      </c>
      <c r="K260" s="37"/>
    </row>
    <row r="261" spans="1:11">
      <c r="A261" s="36" t="str">
        <f>C261&amp;E261</f>
        <v/>
      </c>
      <c r="K261" s="37"/>
    </row>
    <row r="262" spans="1:11">
      <c r="A262" s="36" t="str">
        <f>C262&amp;E262</f>
        <v/>
      </c>
      <c r="K262" s="37"/>
    </row>
    <row r="263" spans="1:11">
      <c r="A263" s="36" t="str">
        <f>C263&amp;E263</f>
        <v/>
      </c>
      <c r="K263" s="37"/>
    </row>
    <row r="264" spans="1:11">
      <c r="A264" s="36" t="str">
        <f>C264&amp;E264</f>
        <v/>
      </c>
      <c r="K264" s="37"/>
    </row>
    <row r="265" spans="1:11">
      <c r="A265" s="36" t="str">
        <f>C265&amp;E265</f>
        <v/>
      </c>
      <c r="K265" s="37"/>
    </row>
    <row r="266" spans="1:11">
      <c r="A266" s="36" t="str">
        <f>C266&amp;E266</f>
        <v/>
      </c>
      <c r="K266" s="37"/>
    </row>
    <row r="267" spans="1:11">
      <c r="A267" s="36" t="str">
        <f>C267&amp;E267</f>
        <v/>
      </c>
      <c r="K267" s="37"/>
    </row>
    <row r="268" spans="1:11">
      <c r="A268" s="36" t="str">
        <f>C268&amp;E268</f>
        <v/>
      </c>
      <c r="K268" s="37"/>
    </row>
    <row r="269" spans="1:11">
      <c r="A269" s="36" t="str">
        <f>C269&amp;E269</f>
        <v/>
      </c>
      <c r="K269" s="37"/>
    </row>
    <row r="270" spans="1:11">
      <c r="A270" s="36" t="str">
        <f>C270&amp;E270</f>
        <v/>
      </c>
      <c r="K270" s="37"/>
    </row>
    <row r="271" spans="1:11">
      <c r="A271" s="36" t="str">
        <f>C271&amp;E271</f>
        <v/>
      </c>
      <c r="K271" s="37"/>
    </row>
    <row r="272" spans="1:11">
      <c r="A272" s="36" t="str">
        <f>C272&amp;E272</f>
        <v/>
      </c>
      <c r="K272" s="37"/>
    </row>
    <row r="273" spans="1:11">
      <c r="A273" s="36" t="str">
        <f>C273&amp;E273</f>
        <v/>
      </c>
      <c r="K273" s="37"/>
    </row>
    <row r="274" spans="1:11">
      <c r="A274" s="36" t="str">
        <f>C274&amp;E274</f>
        <v/>
      </c>
      <c r="K274" s="37"/>
    </row>
    <row r="275" spans="1:11">
      <c r="A275" s="36" t="str">
        <f>C275&amp;E275</f>
        <v/>
      </c>
      <c r="K275" s="37"/>
    </row>
    <row r="276" spans="1:11">
      <c r="A276" s="36" t="str">
        <f>C276&amp;E276</f>
        <v/>
      </c>
      <c r="K276" s="37"/>
    </row>
    <row r="277" spans="1:11">
      <c r="A277" s="36" t="str">
        <f>C277&amp;E277</f>
        <v/>
      </c>
      <c r="K277" s="37"/>
    </row>
    <row r="278" spans="1:11">
      <c r="A278" s="36" t="str">
        <f>C278&amp;E278</f>
        <v/>
      </c>
      <c r="K278" s="37"/>
    </row>
    <row r="279" spans="1:11">
      <c r="A279" s="36" t="str">
        <f>C279&amp;E279</f>
        <v/>
      </c>
      <c r="K279" s="37"/>
    </row>
    <row r="280" spans="1:11">
      <c r="A280" s="36" t="str">
        <f>C280&amp;E280</f>
        <v/>
      </c>
      <c r="K280" s="37"/>
    </row>
    <row r="281" spans="1:11">
      <c r="A281" s="36" t="str">
        <f>C281&amp;E281</f>
        <v/>
      </c>
      <c r="K281" s="37"/>
    </row>
    <row r="282" spans="1:11">
      <c r="A282" s="36" t="str">
        <f>C282&amp;E282</f>
        <v/>
      </c>
      <c r="K282" s="37"/>
    </row>
    <row r="283" spans="1:11">
      <c r="A283" s="36" t="str">
        <f>C283&amp;E283</f>
        <v/>
      </c>
      <c r="K283" s="37"/>
    </row>
    <row r="284" spans="1:11">
      <c r="A284" s="36" t="str">
        <f>C284&amp;E284</f>
        <v/>
      </c>
      <c r="K284" s="37"/>
    </row>
    <row r="285" spans="1:11">
      <c r="A285" s="36" t="str">
        <f>C285&amp;E285</f>
        <v/>
      </c>
      <c r="K285" s="37"/>
    </row>
    <row r="286" spans="1:11">
      <c r="A286" s="36" t="str">
        <f>C286&amp;E286</f>
        <v/>
      </c>
      <c r="K286" s="37"/>
    </row>
    <row r="287" spans="1:11">
      <c r="A287" s="36" t="str">
        <f>C287&amp;E287</f>
        <v/>
      </c>
      <c r="K287" s="37"/>
    </row>
    <row r="288" spans="1:11">
      <c r="A288" s="36" t="str">
        <f>C288&amp;E288</f>
        <v/>
      </c>
      <c r="K288" s="37"/>
    </row>
    <row r="289" spans="1:11">
      <c r="A289" s="36" t="str">
        <f>C289&amp;E289</f>
        <v/>
      </c>
      <c r="K289" s="37"/>
    </row>
    <row r="290" spans="1:11">
      <c r="A290" s="36" t="str">
        <f>C290&amp;E290</f>
        <v/>
      </c>
      <c r="K290" s="37"/>
    </row>
    <row r="291" spans="1:11">
      <c r="A291" s="36" t="str">
        <f>C291&amp;E291</f>
        <v/>
      </c>
      <c r="K291" s="37"/>
    </row>
    <row r="292" spans="1:11">
      <c r="A292" s="36" t="str">
        <f>C292&amp;E292</f>
        <v/>
      </c>
      <c r="K292" s="37"/>
    </row>
    <row r="293" spans="1:11">
      <c r="A293" s="36" t="str">
        <f>C293&amp;E293</f>
        <v/>
      </c>
      <c r="K293" s="37"/>
    </row>
    <row r="294" spans="1:11">
      <c r="A294" s="36" t="str">
        <f>C294&amp;E294</f>
        <v/>
      </c>
      <c r="K294" s="37"/>
    </row>
    <row r="295" spans="1:11">
      <c r="A295" s="36" t="str">
        <f>C295&amp;E295</f>
        <v/>
      </c>
      <c r="K295" s="37"/>
    </row>
    <row r="296" spans="1:11">
      <c r="A296" s="36" t="str">
        <f>C296&amp;E296</f>
        <v/>
      </c>
      <c r="K296" s="37"/>
    </row>
    <row r="297" spans="1:11">
      <c r="A297" s="36" t="str">
        <f>C297&amp;E297</f>
        <v/>
      </c>
      <c r="K297" s="37"/>
    </row>
    <row r="298" spans="1:11">
      <c r="A298" s="36" t="str">
        <f>C298&amp;E298</f>
        <v/>
      </c>
      <c r="K298" s="37"/>
    </row>
    <row r="299" spans="1:11">
      <c r="A299" s="36" t="str">
        <f>C299&amp;E299</f>
        <v/>
      </c>
      <c r="K299" s="37"/>
    </row>
    <row r="300" spans="1:11">
      <c r="A300" s="36" t="str">
        <f>C300&amp;E300</f>
        <v/>
      </c>
      <c r="K300" s="37"/>
    </row>
    <row r="301" spans="1:11">
      <c r="A301" s="36" t="str">
        <f>C301&amp;E301</f>
        <v/>
      </c>
      <c r="K301" s="37"/>
    </row>
    <row r="302" spans="1:11">
      <c r="A302" s="36" t="str">
        <f>C302&amp;E302</f>
        <v/>
      </c>
      <c r="K302" s="37"/>
    </row>
    <row r="303" spans="1:11">
      <c r="A303" s="36" t="str">
        <f>C303&amp;E303</f>
        <v/>
      </c>
      <c r="K303" s="37"/>
    </row>
    <row r="304" spans="1:11">
      <c r="A304" s="36" t="str">
        <f>C304&amp;E304</f>
        <v/>
      </c>
      <c r="K304" s="37"/>
    </row>
    <row r="305" spans="1:11">
      <c r="A305" s="36" t="str">
        <f>C305&amp;E305</f>
        <v/>
      </c>
      <c r="K305" s="37"/>
    </row>
    <row r="306" spans="1:11">
      <c r="A306" s="36" t="str">
        <f>C306&amp;E306</f>
        <v/>
      </c>
      <c r="K306" s="37"/>
    </row>
    <row r="307" spans="1:11">
      <c r="A307" s="36" t="str">
        <f>C307&amp;E307</f>
        <v/>
      </c>
      <c r="K307" s="37"/>
    </row>
    <row r="308" spans="1:11">
      <c r="A308" s="36" t="str">
        <f>C308&amp;E308</f>
        <v/>
      </c>
      <c r="K308" s="37"/>
    </row>
    <row r="309" spans="1:11">
      <c r="A309" s="36" t="str">
        <f>C309&amp;E309</f>
        <v/>
      </c>
      <c r="K309" s="37"/>
    </row>
    <row r="310" spans="1:11">
      <c r="A310" s="36" t="str">
        <f>C310&amp;E310</f>
        <v/>
      </c>
      <c r="K310" s="37"/>
    </row>
    <row r="311" spans="1:11">
      <c r="A311" s="36" t="str">
        <f>C311&amp;E311</f>
        <v/>
      </c>
      <c r="K311" s="37"/>
    </row>
    <row r="312" spans="1:11">
      <c r="A312" s="36" t="str">
        <f>C312&amp;E312</f>
        <v/>
      </c>
      <c r="K312" s="37"/>
    </row>
    <row r="313" spans="1:11">
      <c r="A313" s="36" t="str">
        <f>C313&amp;E313</f>
        <v/>
      </c>
      <c r="K313" s="37"/>
    </row>
    <row r="314" spans="1:11">
      <c r="A314" s="36" t="str">
        <f>C314&amp;E314</f>
        <v/>
      </c>
      <c r="K314" s="37"/>
    </row>
    <row r="315" spans="1:11">
      <c r="A315" s="36" t="str">
        <f>C315&amp;E315</f>
        <v/>
      </c>
      <c r="K315" s="37"/>
    </row>
    <row r="316" spans="1:11">
      <c r="A316" s="36" t="str">
        <f>C316&amp;E316</f>
        <v/>
      </c>
      <c r="K316" s="37"/>
    </row>
    <row r="317" spans="1:11">
      <c r="A317" s="36" t="str">
        <f>C317&amp;E317</f>
        <v/>
      </c>
      <c r="K317" s="37"/>
    </row>
    <row r="318" spans="1:11">
      <c r="A318" s="36" t="str">
        <f>C318&amp;E318</f>
        <v/>
      </c>
      <c r="K318" s="37"/>
    </row>
    <row r="319" spans="1:11">
      <c r="A319" s="36" t="str">
        <f>C319&amp;E319</f>
        <v/>
      </c>
      <c r="K319" s="37"/>
    </row>
    <row r="320" spans="1:11">
      <c r="A320" s="36" t="str">
        <f>C320&amp;E320</f>
        <v/>
      </c>
      <c r="K320" s="37"/>
    </row>
    <row r="321" spans="1:11">
      <c r="A321" s="36" t="str">
        <f>C321&amp;E321</f>
        <v/>
      </c>
      <c r="K321" s="37"/>
    </row>
    <row r="322" spans="1:11">
      <c r="A322" s="36" t="str">
        <f>C322&amp;E322</f>
        <v/>
      </c>
      <c r="K322" s="37"/>
    </row>
    <row r="323" spans="1:11">
      <c r="A323" s="36" t="str">
        <f>C323&amp;E323</f>
        <v/>
      </c>
      <c r="K323" s="37"/>
    </row>
    <row r="324" spans="1:11">
      <c r="A324" s="36" t="str">
        <f>C324&amp;E324</f>
        <v/>
      </c>
      <c r="K324" s="37"/>
    </row>
    <row r="325" spans="1:11">
      <c r="A325" s="36" t="str">
        <f>C325&amp;E325</f>
        <v/>
      </c>
      <c r="K325" s="37"/>
    </row>
    <row r="326" spans="1:11">
      <c r="A326" s="36" t="str">
        <f>C326&amp;E326</f>
        <v/>
      </c>
      <c r="K326" s="37"/>
    </row>
    <row r="327" spans="1:11">
      <c r="A327" s="36" t="str">
        <f>C327&amp;E327</f>
        <v/>
      </c>
      <c r="K327" s="37"/>
    </row>
    <row r="328" spans="1:11">
      <c r="A328" s="36" t="str">
        <f>C328&amp;E328</f>
        <v/>
      </c>
      <c r="K328" s="37"/>
    </row>
    <row r="329" spans="1:11">
      <c r="A329" s="36" t="str">
        <f>C329&amp;E329</f>
        <v/>
      </c>
      <c r="K329" s="37"/>
    </row>
    <row r="330" spans="1:11">
      <c r="A330" s="36" t="str">
        <f>C330&amp;E330</f>
        <v/>
      </c>
      <c r="K330" s="37"/>
    </row>
    <row r="331" spans="1:11">
      <c r="A331" s="36" t="str">
        <f>C331&amp;E331</f>
        <v/>
      </c>
      <c r="K331" s="37"/>
    </row>
    <row r="332" spans="1:11">
      <c r="A332" s="36" t="str">
        <f>C332&amp;E332</f>
        <v/>
      </c>
      <c r="K332" s="37"/>
    </row>
    <row r="333" spans="1:11">
      <c r="A333" s="36" t="str">
        <f>C333&amp;E333</f>
        <v/>
      </c>
      <c r="K333" s="37"/>
    </row>
    <row r="334" spans="1:11">
      <c r="A334" s="36" t="str">
        <f>C334&amp;E334</f>
        <v/>
      </c>
      <c r="K334" s="37"/>
    </row>
    <row r="335" spans="1:11">
      <c r="A335" s="36" t="str">
        <f>C335&amp;E335</f>
        <v/>
      </c>
      <c r="K335" s="37"/>
    </row>
    <row r="336" spans="1:11">
      <c r="A336" s="36" t="str">
        <f>C336&amp;E336</f>
        <v/>
      </c>
      <c r="K336" s="37"/>
    </row>
    <row r="337" spans="1:11">
      <c r="A337" s="36" t="str">
        <f>C337&amp;E337</f>
        <v/>
      </c>
      <c r="K337" s="37"/>
    </row>
    <row r="338" spans="1:11">
      <c r="A338" s="36" t="str">
        <f>C338&amp;E338</f>
        <v/>
      </c>
      <c r="K338" s="37"/>
    </row>
    <row r="339" spans="1:11">
      <c r="A339" s="36" t="str">
        <f>C339&amp;E339</f>
        <v/>
      </c>
      <c r="K339" s="37"/>
    </row>
    <row r="340" spans="1:11">
      <c r="A340" s="36" t="str">
        <f>C340&amp;E340</f>
        <v/>
      </c>
      <c r="K340" s="37"/>
    </row>
    <row r="341" spans="1:11">
      <c r="A341" s="36" t="str">
        <f>C341&amp;E341</f>
        <v/>
      </c>
      <c r="K341" s="37"/>
    </row>
    <row r="342" spans="1:11">
      <c r="A342" s="36" t="str">
        <f>C342&amp;E342</f>
        <v/>
      </c>
      <c r="K342" s="37"/>
    </row>
    <row r="343" spans="1:11">
      <c r="A343" s="36" t="str">
        <f>C343&amp;E343</f>
        <v/>
      </c>
      <c r="K343" s="37"/>
    </row>
    <row r="344" spans="1:11">
      <c r="A344" s="36" t="str">
        <f>C344&amp;E344</f>
        <v/>
      </c>
      <c r="K344" s="37"/>
    </row>
    <row r="345" spans="1:11">
      <c r="A345" s="36" t="str">
        <f>C345&amp;E345</f>
        <v/>
      </c>
      <c r="K345" s="37"/>
    </row>
    <row r="346" spans="1:11">
      <c r="A346" s="36" t="str">
        <f>C346&amp;E346</f>
        <v/>
      </c>
      <c r="K346" s="37"/>
    </row>
    <row r="347" spans="1:11">
      <c r="A347" s="36" t="str">
        <f>C347&amp;E347</f>
        <v/>
      </c>
      <c r="K347" s="37"/>
    </row>
    <row r="348" spans="1:11">
      <c r="A348" s="36" t="str">
        <f>C348&amp;E348</f>
        <v/>
      </c>
      <c r="K348" s="37"/>
    </row>
    <row r="349" spans="1:11">
      <c r="A349" s="36" t="str">
        <f>C349&amp;E349</f>
        <v/>
      </c>
      <c r="K349" s="37"/>
    </row>
    <row r="350" spans="1:11">
      <c r="A350" s="36" t="str">
        <f>C350&amp;E350</f>
        <v/>
      </c>
      <c r="K350" s="37"/>
    </row>
    <row r="351" spans="1:11">
      <c r="A351" s="36" t="str">
        <f>C351&amp;E351</f>
        <v/>
      </c>
      <c r="K351" s="37"/>
    </row>
    <row r="352" spans="1:11">
      <c r="A352" s="36" t="str">
        <f>C352&amp;E352</f>
        <v/>
      </c>
      <c r="K352" s="37"/>
    </row>
    <row r="353" spans="1:11">
      <c r="A353" s="36" t="str">
        <f>C353&amp;E353</f>
        <v/>
      </c>
      <c r="K353" s="37"/>
    </row>
    <row r="354" spans="1:11">
      <c r="A354" s="36" t="str">
        <f>C354&amp;E354</f>
        <v/>
      </c>
      <c r="K354" s="37"/>
    </row>
    <row r="355" spans="1:11">
      <c r="A355" s="36" t="str">
        <f>C355&amp;E355</f>
        <v/>
      </c>
      <c r="K355" s="37"/>
    </row>
    <row r="356" spans="1:11">
      <c r="A356" s="36" t="str">
        <f>C356&amp;E356</f>
        <v/>
      </c>
      <c r="K356" s="37"/>
    </row>
    <row r="357" spans="1:11">
      <c r="A357" s="36" t="str">
        <f>C357&amp;E357</f>
        <v/>
      </c>
      <c r="K357" s="37"/>
    </row>
    <row r="358" spans="1:11">
      <c r="A358" s="36" t="str">
        <f>C358&amp;E358</f>
        <v/>
      </c>
      <c r="K358" s="37"/>
    </row>
    <row r="359" spans="1:11">
      <c r="A359" s="36" t="str">
        <f>C359&amp;E359</f>
        <v/>
      </c>
      <c r="K359" s="37"/>
    </row>
    <row r="360" spans="1:11">
      <c r="A360" s="36" t="str">
        <f>C360&amp;E360</f>
        <v/>
      </c>
      <c r="K360" s="37"/>
    </row>
    <row r="361" spans="1:11">
      <c r="A361" s="36" t="str">
        <f>C361&amp;E361</f>
        <v/>
      </c>
      <c r="K361" s="37"/>
    </row>
    <row r="362" spans="1:11">
      <c r="A362" s="36" t="str">
        <f>C362&amp;E362</f>
        <v/>
      </c>
      <c r="K362" s="37"/>
    </row>
    <row r="363" spans="1:11">
      <c r="A363" s="36" t="str">
        <f>C363&amp;E363</f>
        <v/>
      </c>
      <c r="K363" s="37"/>
    </row>
    <row r="364" spans="1:11">
      <c r="A364" s="36" t="str">
        <f>C364&amp;E364</f>
        <v/>
      </c>
      <c r="K364" s="37"/>
    </row>
    <row r="365" spans="1:11">
      <c r="A365" s="36" t="str">
        <f>C365&amp;E365</f>
        <v/>
      </c>
      <c r="K365" s="37"/>
    </row>
    <row r="366" spans="1:11">
      <c r="A366" s="36" t="str">
        <f>C366&amp;E366</f>
        <v/>
      </c>
      <c r="K366" s="37"/>
    </row>
    <row r="367" spans="1:11">
      <c r="A367" s="36" t="str">
        <f>C367&amp;E367</f>
        <v/>
      </c>
      <c r="K367" s="37"/>
    </row>
    <row r="368" spans="1:11">
      <c r="A368" s="36" t="str">
        <f>C368&amp;E368</f>
        <v/>
      </c>
      <c r="K368" s="37"/>
    </row>
    <row r="369" spans="1:11">
      <c r="A369" s="36" t="str">
        <f>C369&amp;E369</f>
        <v/>
      </c>
      <c r="K369" s="37"/>
    </row>
    <row r="370" spans="1:11">
      <c r="A370" s="36" t="str">
        <f>C370&amp;E370</f>
        <v/>
      </c>
      <c r="K370" s="37"/>
    </row>
    <row r="371" spans="1:11">
      <c r="A371" s="36" t="str">
        <f>C371&amp;E371</f>
        <v/>
      </c>
      <c r="K371" s="37"/>
    </row>
    <row r="372" spans="1:11">
      <c r="A372" s="36" t="str">
        <f>C372&amp;E372</f>
        <v/>
      </c>
      <c r="K372" s="37"/>
    </row>
    <row r="373" spans="1:11">
      <c r="A373" s="36" t="str">
        <f>C373&amp;E373</f>
        <v/>
      </c>
      <c r="K373" s="37"/>
    </row>
    <row r="374" spans="1:11">
      <c r="A374" s="36" t="str">
        <f>C374&amp;E374</f>
        <v/>
      </c>
      <c r="K374" s="37"/>
    </row>
    <row r="375" spans="1:11">
      <c r="A375" s="36" t="str">
        <f>C375&amp;E375</f>
        <v/>
      </c>
      <c r="K375" s="37"/>
    </row>
    <row r="376" spans="1:11">
      <c r="A376" s="36" t="str">
        <f>C376&amp;E376</f>
        <v/>
      </c>
      <c r="K376" s="37"/>
    </row>
    <row r="377" spans="1:11">
      <c r="A377" s="36" t="str">
        <f>C377&amp;E377</f>
        <v/>
      </c>
      <c r="K377" s="37"/>
    </row>
    <row r="378" spans="1:11">
      <c r="A378" s="36" t="str">
        <f>C378&amp;E378</f>
        <v/>
      </c>
      <c r="K378" s="37"/>
    </row>
    <row r="379" spans="1:11">
      <c r="A379" s="36" t="str">
        <f>C379&amp;E379</f>
        <v/>
      </c>
      <c r="K379" s="37"/>
    </row>
    <row r="380" spans="1:11">
      <c r="A380" s="36" t="str">
        <f>C380&amp;E380</f>
        <v/>
      </c>
      <c r="K380" s="37"/>
    </row>
    <row r="381" spans="1:11">
      <c r="A381" s="36" t="str">
        <f>C381&amp;E381</f>
        <v/>
      </c>
      <c r="K381" s="37"/>
    </row>
    <row r="382" spans="1:11">
      <c r="A382" s="36" t="str">
        <f>C382&amp;E382</f>
        <v/>
      </c>
      <c r="K382" s="37"/>
    </row>
    <row r="383" spans="1:11">
      <c r="A383" s="36" t="str">
        <f>C383&amp;E383</f>
        <v/>
      </c>
      <c r="K383" s="37"/>
    </row>
    <row r="384" spans="1:11">
      <c r="A384" s="36" t="str">
        <f>C384&amp;E384</f>
        <v/>
      </c>
      <c r="K384" s="37"/>
    </row>
    <row r="385" spans="1:11">
      <c r="A385" s="36" t="str">
        <f>C385&amp;E385</f>
        <v/>
      </c>
      <c r="K385" s="37"/>
    </row>
    <row r="386" spans="1:11">
      <c r="A386" s="36" t="str">
        <f>C386&amp;E386</f>
        <v/>
      </c>
      <c r="K386" s="37"/>
    </row>
    <row r="387" spans="1:11">
      <c r="A387" s="36" t="str">
        <f>C387&amp;E387</f>
        <v/>
      </c>
      <c r="K387" s="37"/>
    </row>
    <row r="388" spans="1:11">
      <c r="A388" s="36" t="str">
        <f>C388&amp;E388</f>
        <v/>
      </c>
      <c r="K388" s="37"/>
    </row>
    <row r="389" spans="1:11">
      <c r="A389" s="36" t="str">
        <f>C389&amp;E389</f>
        <v/>
      </c>
      <c r="K389" s="37"/>
    </row>
    <row r="390" spans="1:11">
      <c r="A390" s="36" t="str">
        <f>C390&amp;E390</f>
        <v/>
      </c>
      <c r="K390" s="37"/>
    </row>
    <row r="391" spans="1:11">
      <c r="A391" s="36" t="str">
        <f>C391&amp;E391</f>
        <v/>
      </c>
      <c r="K391" s="37"/>
    </row>
    <row r="392" spans="1:11">
      <c r="A392" s="36" t="str">
        <f>C392&amp;E392</f>
        <v/>
      </c>
      <c r="K392" s="37"/>
    </row>
    <row r="393" spans="1:11">
      <c r="A393" s="36" t="str">
        <f>C393&amp;E393</f>
        <v/>
      </c>
      <c r="K393" s="37"/>
    </row>
    <row r="394" spans="1:11">
      <c r="A394" s="36" t="str">
        <f>C394&amp;E394</f>
        <v/>
      </c>
      <c r="K394" s="37"/>
    </row>
    <row r="395" spans="1:11">
      <c r="A395" s="36" t="str">
        <f>C395&amp;E395</f>
        <v/>
      </c>
      <c r="K395" s="37"/>
    </row>
    <row r="396" spans="1:11">
      <c r="A396" s="36" t="str">
        <f>C396&amp;E396</f>
        <v/>
      </c>
      <c r="K396" s="37"/>
    </row>
    <row r="397" spans="1:11">
      <c r="A397" s="36" t="str">
        <f>C397&amp;E397</f>
        <v/>
      </c>
      <c r="K397" s="37"/>
    </row>
    <row r="398" spans="1:11">
      <c r="A398" s="36" t="str">
        <f>C398&amp;E398</f>
        <v/>
      </c>
      <c r="K398" s="37"/>
    </row>
    <row r="399" spans="1:11">
      <c r="A399" s="36" t="str">
        <f>C399&amp;E399</f>
        <v/>
      </c>
      <c r="K399" s="37"/>
    </row>
    <row r="400" spans="1:11">
      <c r="A400" s="36" t="str">
        <f>C400&amp;E400</f>
        <v/>
      </c>
      <c r="K400" s="37"/>
    </row>
    <row r="401" spans="1:11">
      <c r="A401" s="36" t="str">
        <f>C401&amp;E401</f>
        <v/>
      </c>
      <c r="K401" s="37"/>
    </row>
    <row r="402" spans="1:11">
      <c r="A402" s="36" t="str">
        <f>C402&amp;E402</f>
        <v/>
      </c>
      <c r="K402" s="37"/>
    </row>
    <row r="403" spans="1:11">
      <c r="A403" s="36" t="str">
        <f>C403&amp;E403</f>
        <v/>
      </c>
      <c r="K403" s="37"/>
    </row>
    <row r="404" spans="1:11">
      <c r="A404" s="36" t="str">
        <f>C404&amp;E404</f>
        <v/>
      </c>
      <c r="K404" s="37"/>
    </row>
    <row r="405" spans="1:11">
      <c r="A405" s="36" t="str">
        <f>C405&amp;E405</f>
        <v/>
      </c>
      <c r="K405" s="37"/>
    </row>
    <row r="406" spans="1:11">
      <c r="A406" s="36" t="str">
        <f>C406&amp;E406</f>
        <v/>
      </c>
      <c r="K406" s="37"/>
    </row>
    <row r="407" spans="1:11">
      <c r="A407" s="36" t="str">
        <f>C407&amp;E407</f>
        <v/>
      </c>
      <c r="K407" s="37"/>
    </row>
    <row r="408" spans="1:11">
      <c r="A408" s="36" t="str">
        <f>C408&amp;E408</f>
        <v/>
      </c>
      <c r="K408" s="37"/>
    </row>
    <row r="409" spans="1:11">
      <c r="A409" s="36" t="str">
        <f>C409&amp;E409</f>
        <v/>
      </c>
      <c r="K409" s="37"/>
    </row>
    <row r="410" spans="1:11">
      <c r="A410" s="36" t="str">
        <f>C410&amp;E410</f>
        <v/>
      </c>
      <c r="K410" s="37"/>
    </row>
    <row r="411" spans="1:11">
      <c r="A411" s="36" t="str">
        <f>C411&amp;E411</f>
        <v/>
      </c>
      <c r="K411" s="37"/>
    </row>
    <row r="412" spans="1:11">
      <c r="A412" s="36" t="str">
        <f>C412&amp;E412</f>
        <v/>
      </c>
      <c r="K412" s="37"/>
    </row>
    <row r="413" spans="1:11">
      <c r="A413" s="36" t="str">
        <f>C413&amp;E413</f>
        <v/>
      </c>
      <c r="K413" s="37"/>
    </row>
    <row r="414" spans="1:11">
      <c r="A414" s="36" t="str">
        <f>C414&amp;E414</f>
        <v/>
      </c>
      <c r="K414" s="37"/>
    </row>
    <row r="415" spans="1:11">
      <c r="A415" s="36" t="str">
        <f>C415&amp;E415</f>
        <v/>
      </c>
      <c r="K415" s="37"/>
    </row>
    <row r="416" spans="1:11">
      <c r="A416" s="36" t="str">
        <f>C416&amp;E416</f>
        <v/>
      </c>
      <c r="K416" s="37"/>
    </row>
    <row r="417" spans="1:11">
      <c r="A417" s="36" t="str">
        <f>C417&amp;E417</f>
        <v/>
      </c>
      <c r="K417" s="37"/>
    </row>
    <row r="418" spans="1:11">
      <c r="A418" s="36" t="str">
        <f>C418&amp;E418</f>
        <v/>
      </c>
      <c r="K418" s="37"/>
    </row>
    <row r="419" spans="1:11">
      <c r="A419" s="36" t="str">
        <f>C419&amp;E419</f>
        <v/>
      </c>
      <c r="K419" s="37"/>
    </row>
    <row r="420" spans="1:11">
      <c r="A420" s="36" t="str">
        <f>C420&amp;E420</f>
        <v/>
      </c>
      <c r="K420" s="37"/>
    </row>
    <row r="421" spans="1:11">
      <c r="A421" s="36" t="str">
        <f>C421&amp;E421</f>
        <v/>
      </c>
      <c r="K421" s="37"/>
    </row>
    <row r="422" spans="1:11">
      <c r="A422" s="36" t="str">
        <f>C422&amp;E422</f>
        <v/>
      </c>
      <c r="K422" s="37"/>
    </row>
    <row r="423" spans="1:11">
      <c r="A423" s="36" t="str">
        <f>C423&amp;E423</f>
        <v/>
      </c>
      <c r="K423" s="37"/>
    </row>
    <row r="424" spans="1:11">
      <c r="A424" s="36" t="str">
        <f>C424&amp;E424</f>
        <v/>
      </c>
      <c r="K424" s="37"/>
    </row>
    <row r="425" spans="1:11">
      <c r="A425" s="36" t="str">
        <f>C425&amp;E425</f>
        <v/>
      </c>
      <c r="K425" s="37"/>
    </row>
    <row r="426" spans="1:11">
      <c r="A426" s="36" t="str">
        <f>C426&amp;E426</f>
        <v/>
      </c>
      <c r="K426" s="37"/>
    </row>
    <row r="427" spans="1:11">
      <c r="A427" s="36" t="str">
        <f>C427&amp;E427</f>
        <v/>
      </c>
      <c r="K427" s="37"/>
    </row>
    <row r="428" spans="1:11">
      <c r="A428" s="36" t="str">
        <f>C428&amp;E428</f>
        <v/>
      </c>
      <c r="K428" s="37"/>
    </row>
    <row r="429" spans="1:11">
      <c r="A429" s="36" t="str">
        <f>C429&amp;E429</f>
        <v/>
      </c>
      <c r="K429" s="37"/>
    </row>
    <row r="430" spans="1:11">
      <c r="A430" s="36" t="str">
        <f>C430&amp;E430</f>
        <v/>
      </c>
      <c r="K430" s="37"/>
    </row>
    <row r="431" spans="1:11">
      <c r="A431" s="36" t="str">
        <f>C431&amp;E431</f>
        <v/>
      </c>
      <c r="K431" s="37"/>
    </row>
    <row r="432" spans="1:11">
      <c r="A432" s="36" t="str">
        <f>C432&amp;E432</f>
        <v/>
      </c>
      <c r="K432" s="37"/>
    </row>
    <row r="433" spans="1:11">
      <c r="A433" s="36" t="str">
        <f>C433&amp;E433</f>
        <v/>
      </c>
      <c r="K433" s="37"/>
    </row>
    <row r="434" spans="1:11">
      <c r="A434" s="36" t="str">
        <f>C434&amp;E434</f>
        <v/>
      </c>
      <c r="K434" s="37"/>
    </row>
    <row r="435" spans="1:11">
      <c r="A435" s="36" t="str">
        <f>C435&amp;E435</f>
        <v/>
      </c>
      <c r="K435" s="37"/>
    </row>
    <row r="436" spans="1:11">
      <c r="A436" s="36" t="str">
        <f>C436&amp;E436</f>
        <v/>
      </c>
      <c r="K436" s="37"/>
    </row>
    <row r="437" spans="1:11">
      <c r="A437" s="36" t="str">
        <f>C437&amp;E437</f>
        <v/>
      </c>
      <c r="K437" s="37"/>
    </row>
    <row r="438" spans="1:11">
      <c r="A438" s="36" t="str">
        <f>C438&amp;E438</f>
        <v/>
      </c>
      <c r="K438" s="37"/>
    </row>
    <row r="439" spans="1:11">
      <c r="A439" s="36" t="str">
        <f>C439&amp;E439</f>
        <v/>
      </c>
      <c r="K439" s="37"/>
    </row>
    <row r="440" spans="1:11">
      <c r="A440" s="36" t="str">
        <f>C440&amp;E440</f>
        <v/>
      </c>
      <c r="K440" s="37"/>
    </row>
    <row r="441" spans="1:11">
      <c r="A441" s="36" t="str">
        <f>C441&amp;E441</f>
        <v/>
      </c>
      <c r="K441" s="37"/>
    </row>
    <row r="442" spans="1:11">
      <c r="A442" s="36" t="str">
        <f>C442&amp;E442</f>
        <v/>
      </c>
      <c r="K442" s="37"/>
    </row>
    <row r="443" spans="1:11">
      <c r="A443" s="36" t="str">
        <f>C443&amp;E443</f>
        <v/>
      </c>
      <c r="K443" s="37"/>
    </row>
    <row r="444" spans="1:11">
      <c r="A444" s="36" t="str">
        <f>C444&amp;E444</f>
        <v/>
      </c>
      <c r="K444" s="37"/>
    </row>
    <row r="445" spans="1:11">
      <c r="A445" s="36" t="str">
        <f>C445&amp;E445</f>
        <v/>
      </c>
      <c r="K445" s="37"/>
    </row>
    <row r="446" spans="1:11">
      <c r="A446" s="36" t="str">
        <f>C446&amp;E446</f>
        <v/>
      </c>
      <c r="K446" s="37"/>
    </row>
    <row r="447" spans="1:11">
      <c r="A447" s="36" t="str">
        <f>C447&amp;E447</f>
        <v/>
      </c>
      <c r="K447" s="37"/>
    </row>
    <row r="448" spans="1:11">
      <c r="A448" s="36" t="str">
        <f>C448&amp;E448</f>
        <v/>
      </c>
      <c r="K448" s="37"/>
    </row>
    <row r="449" spans="1:11">
      <c r="A449" s="36" t="str">
        <f>C449&amp;E449</f>
        <v/>
      </c>
      <c r="K449" s="37"/>
    </row>
    <row r="450" spans="1:11">
      <c r="A450" s="36" t="str">
        <f>C450&amp;E450</f>
        <v/>
      </c>
      <c r="K450" s="37"/>
    </row>
    <row r="451" spans="1:11">
      <c r="A451" s="36" t="str">
        <f>C451&amp;E451</f>
        <v/>
      </c>
      <c r="K451" s="37"/>
    </row>
    <row r="452" spans="1:11">
      <c r="A452" s="36" t="str">
        <f>C452&amp;E452</f>
        <v/>
      </c>
      <c r="K452" s="37"/>
    </row>
    <row r="453" spans="1:11">
      <c r="A453" s="36" t="str">
        <f>C453&amp;E453</f>
        <v/>
      </c>
      <c r="K453" s="37"/>
    </row>
    <row r="454" spans="1:11">
      <c r="A454" s="36" t="str">
        <f>C454&amp;E454</f>
        <v/>
      </c>
      <c r="K454" s="37"/>
    </row>
    <row r="455" spans="1:11">
      <c r="A455" s="36" t="str">
        <f>C455&amp;E455</f>
        <v/>
      </c>
      <c r="K455" s="37"/>
    </row>
    <row r="456" spans="1:11">
      <c r="A456" s="36" t="str">
        <f>C456&amp;E456</f>
        <v/>
      </c>
      <c r="K456" s="37"/>
    </row>
    <row r="457" spans="1:11">
      <c r="A457" s="36" t="str">
        <f>C457&amp;E457</f>
        <v/>
      </c>
      <c r="K457" s="37"/>
    </row>
    <row r="458" spans="1:11">
      <c r="A458" s="36" t="str">
        <f>C458&amp;E458</f>
        <v/>
      </c>
      <c r="K458" s="37"/>
    </row>
    <row r="459" spans="1:11">
      <c r="A459" s="36" t="str">
        <f>C459&amp;E459</f>
        <v/>
      </c>
      <c r="K459" s="37"/>
    </row>
    <row r="460" spans="1:11">
      <c r="A460" s="36" t="str">
        <f>C460&amp;E460</f>
        <v/>
      </c>
      <c r="K460" s="37"/>
    </row>
    <row r="461" spans="1:11">
      <c r="A461" s="36" t="str">
        <f>C461&amp;E461</f>
        <v/>
      </c>
      <c r="K461" s="37"/>
    </row>
    <row r="462" spans="1:11">
      <c r="A462" s="36" t="str">
        <f>C462&amp;E462</f>
        <v/>
      </c>
      <c r="K462" s="37"/>
    </row>
    <row r="463" spans="1:11">
      <c r="A463" s="36" t="str">
        <f>C463&amp;E463</f>
        <v/>
      </c>
      <c r="K463" s="37"/>
    </row>
    <row r="464" spans="1:11">
      <c r="A464" s="36" t="str">
        <f>C464&amp;E464</f>
        <v/>
      </c>
      <c r="K464" s="37"/>
    </row>
    <row r="465" spans="1:11">
      <c r="A465" s="36" t="str">
        <f>C465&amp;E465</f>
        <v/>
      </c>
      <c r="K465" s="37"/>
    </row>
    <row r="466" spans="1:11">
      <c r="A466" s="36" t="str">
        <f>C466&amp;E466</f>
        <v/>
      </c>
      <c r="K466" s="37"/>
    </row>
    <row r="467" spans="1:11">
      <c r="A467" s="36" t="str">
        <f>C467&amp;E467</f>
        <v/>
      </c>
      <c r="K467" s="37"/>
    </row>
    <row r="468" spans="1:11">
      <c r="A468" s="36" t="str">
        <f>C468&amp;E468</f>
        <v/>
      </c>
      <c r="K468" s="37"/>
    </row>
    <row r="469" spans="1:11">
      <c r="A469" s="36" t="str">
        <f>C469&amp;E469</f>
        <v/>
      </c>
      <c r="K469" s="37"/>
    </row>
    <row r="470" spans="1:11">
      <c r="A470" s="36" t="str">
        <f>C470&amp;E470</f>
        <v/>
      </c>
      <c r="K470" s="37"/>
    </row>
    <row r="471" spans="1:11">
      <c r="A471" s="36" t="str">
        <f>C471&amp;E471</f>
        <v/>
      </c>
      <c r="K471" s="37"/>
    </row>
    <row r="472" spans="1:11">
      <c r="A472" s="36" t="str">
        <f>C472&amp;E472</f>
        <v/>
      </c>
      <c r="K472" s="37"/>
    </row>
    <row r="473" spans="1:11">
      <c r="A473" s="36" t="str">
        <f>C473&amp;E473</f>
        <v/>
      </c>
      <c r="K473" s="37"/>
    </row>
    <row r="474" spans="1:11">
      <c r="A474" s="36" t="str">
        <f>C474&amp;E474</f>
        <v/>
      </c>
      <c r="K474" s="37"/>
    </row>
    <row r="475" spans="1:11">
      <c r="A475" s="36" t="str">
        <f>C475&amp;E475</f>
        <v/>
      </c>
      <c r="K475" s="37"/>
    </row>
    <row r="476" spans="1:11">
      <c r="A476" s="36" t="str">
        <f>C476&amp;E476</f>
        <v/>
      </c>
      <c r="K476" s="37"/>
    </row>
    <row r="477" spans="1:11">
      <c r="A477" s="36" t="str">
        <f>C477&amp;E477</f>
        <v/>
      </c>
      <c r="K477" s="37"/>
    </row>
    <row r="478" spans="1:11">
      <c r="A478" s="36" t="str">
        <f>C478&amp;E478</f>
        <v/>
      </c>
      <c r="K478" s="37"/>
    </row>
    <row r="479" spans="1:11">
      <c r="A479" s="36" t="str">
        <f>C479&amp;E479</f>
        <v/>
      </c>
      <c r="K479" s="37"/>
    </row>
    <row r="480" spans="1:11">
      <c r="A480" s="36" t="str">
        <f>C480&amp;E480</f>
        <v/>
      </c>
      <c r="K480" s="37"/>
    </row>
    <row r="481" spans="1:11">
      <c r="A481" s="36" t="str">
        <f>C481&amp;E481</f>
        <v/>
      </c>
      <c r="K481" s="37"/>
    </row>
    <row r="482" spans="1:11">
      <c r="A482" s="36" t="str">
        <f>C482&amp;E482</f>
        <v/>
      </c>
      <c r="K482" s="37"/>
    </row>
    <row r="483" spans="1:11">
      <c r="A483" s="36" t="str">
        <f>C483&amp;E483</f>
        <v/>
      </c>
      <c r="K483" s="37"/>
    </row>
    <row r="484" spans="1:11">
      <c r="A484" s="36" t="str">
        <f>C484&amp;E484</f>
        <v/>
      </c>
      <c r="K484" s="37"/>
    </row>
    <row r="485" spans="1:11">
      <c r="A485" s="36" t="str">
        <f>C485&amp;E485</f>
        <v/>
      </c>
      <c r="K485" s="37"/>
    </row>
    <row r="486" spans="1:11">
      <c r="A486" s="36" t="str">
        <f>C486&amp;E486</f>
        <v/>
      </c>
      <c r="K486" s="37"/>
    </row>
    <row r="487" spans="1:11">
      <c r="A487" s="36" t="str">
        <f>C487&amp;E487</f>
        <v/>
      </c>
      <c r="K487" s="37"/>
    </row>
    <row r="488" spans="1:11">
      <c r="A488" s="36" t="str">
        <f>C488&amp;E488</f>
        <v/>
      </c>
      <c r="K488" s="37"/>
    </row>
    <row r="489" spans="1:11">
      <c r="A489" s="36" t="str">
        <f>C489&amp;E489</f>
        <v/>
      </c>
      <c r="K489" s="37"/>
    </row>
    <row r="490" spans="1:11">
      <c r="A490" s="36" t="str">
        <f>C490&amp;E490</f>
        <v/>
      </c>
      <c r="K490" s="37"/>
    </row>
    <row r="491" spans="1:11">
      <c r="A491" s="36" t="str">
        <f>C491&amp;E491</f>
        <v/>
      </c>
      <c r="K491" s="37"/>
    </row>
    <row r="492" spans="1:11">
      <c r="A492" s="36" t="str">
        <f>C492&amp;E492</f>
        <v/>
      </c>
      <c r="K492" s="37"/>
    </row>
    <row r="493" spans="1:11">
      <c r="A493" s="36" t="str">
        <f>C493&amp;E493</f>
        <v/>
      </c>
      <c r="K493" s="37"/>
    </row>
    <row r="494" spans="1:11">
      <c r="A494" s="36" t="str">
        <f>C494&amp;E494</f>
        <v/>
      </c>
      <c r="K494" s="37"/>
    </row>
    <row r="495" spans="1:11">
      <c r="A495" s="36" t="str">
        <f>C495&amp;E495</f>
        <v/>
      </c>
      <c r="K495" s="37"/>
    </row>
    <row r="496" spans="1:11">
      <c r="A496" s="36" t="str">
        <f>C496&amp;E496</f>
        <v/>
      </c>
      <c r="K496" s="37"/>
    </row>
    <row r="497" spans="1:11">
      <c r="A497" s="36" t="str">
        <f>C497&amp;E497</f>
        <v/>
      </c>
      <c r="K497" s="37"/>
    </row>
    <row r="498" spans="1:11">
      <c r="A498" s="36" t="str">
        <f>C498&amp;E498</f>
        <v/>
      </c>
      <c r="K498" s="37"/>
    </row>
    <row r="499" spans="1:11">
      <c r="A499" s="36" t="str">
        <f>C499&amp;E499</f>
        <v/>
      </c>
      <c r="K499" s="37"/>
    </row>
    <row r="500" spans="1:11">
      <c r="A500" s="36" t="str">
        <f>C500&amp;E500</f>
        <v/>
      </c>
      <c r="K500" s="37"/>
    </row>
    <row r="501" spans="1:11">
      <c r="A501" s="36" t="str">
        <f>C501&amp;E501</f>
        <v/>
      </c>
      <c r="K501" s="37"/>
    </row>
    <row r="502" spans="1:11">
      <c r="A502" s="36" t="str">
        <f>C502&amp;E502</f>
        <v/>
      </c>
      <c r="K502" s="37"/>
    </row>
    <row r="503" spans="1:11">
      <c r="A503" s="36" t="str">
        <f>C503&amp;E503</f>
        <v/>
      </c>
      <c r="K503" s="37"/>
    </row>
    <row r="504" spans="1:11">
      <c r="A504" s="36" t="str">
        <f>C504&amp;E504</f>
        <v/>
      </c>
      <c r="K504" s="37"/>
    </row>
    <row r="505" spans="1:11">
      <c r="A505" s="36" t="str">
        <f>C505&amp;E505</f>
        <v/>
      </c>
      <c r="K505" s="37"/>
    </row>
    <row r="506" spans="1:11">
      <c r="A506" s="36" t="str">
        <f>C506&amp;E506</f>
        <v/>
      </c>
      <c r="K506" s="37"/>
    </row>
    <row r="507" spans="1:11">
      <c r="A507" s="36" t="str">
        <f>C507&amp;E507</f>
        <v/>
      </c>
      <c r="K507" s="37"/>
    </row>
    <row r="508" spans="1:11">
      <c r="A508" s="36" t="str">
        <f>C508&amp;E508</f>
        <v/>
      </c>
      <c r="K508" s="37"/>
    </row>
    <row r="509" spans="1:11">
      <c r="A509" s="36" t="str">
        <f>C509&amp;E509</f>
        <v/>
      </c>
      <c r="K509" s="37"/>
    </row>
    <row r="510" spans="1:11">
      <c r="A510" s="36" t="str">
        <f>C510&amp;E510</f>
        <v/>
      </c>
      <c r="K510" s="37"/>
    </row>
    <row r="511" spans="1:11">
      <c r="A511" s="36" t="str">
        <f>C511&amp;E511</f>
        <v/>
      </c>
      <c r="K511" s="37"/>
    </row>
    <row r="512" spans="1:11">
      <c r="A512" s="36" t="str">
        <f>C512&amp;E512</f>
        <v/>
      </c>
      <c r="K512" s="37"/>
    </row>
    <row r="513" spans="1:11">
      <c r="A513" s="36" t="str">
        <f>C513&amp;E513</f>
        <v/>
      </c>
      <c r="K513" s="37"/>
    </row>
    <row r="514" spans="1:11">
      <c r="A514" s="36" t="str">
        <f>C514&amp;E514</f>
        <v/>
      </c>
      <c r="K514" s="37"/>
    </row>
    <row r="515" spans="1:11">
      <c r="A515" s="36" t="str">
        <f>C515&amp;E515</f>
        <v/>
      </c>
      <c r="K515" s="37"/>
    </row>
    <row r="516" spans="1:11">
      <c r="A516" s="36" t="str">
        <f>C516&amp;E516</f>
        <v/>
      </c>
      <c r="K516" s="37"/>
    </row>
    <row r="517" spans="1:11">
      <c r="A517" s="36" t="str">
        <f>C517&amp;E517</f>
        <v/>
      </c>
      <c r="K517" s="37"/>
    </row>
    <row r="518" spans="1:11">
      <c r="A518" s="36" t="str">
        <f>C518&amp;E518</f>
        <v/>
      </c>
      <c r="K518" s="37"/>
    </row>
    <row r="519" spans="1:11">
      <c r="A519" s="36" t="str">
        <f>C519&amp;E519</f>
        <v/>
      </c>
      <c r="K519" s="37"/>
    </row>
    <row r="520" spans="1:11">
      <c r="A520" s="36" t="str">
        <f>C520&amp;E520</f>
        <v/>
      </c>
      <c r="K520" s="37"/>
    </row>
    <row r="521" spans="1:11">
      <c r="A521" s="36" t="str">
        <f>C521&amp;E521</f>
        <v/>
      </c>
      <c r="K521" s="37"/>
    </row>
    <row r="522" spans="1:11">
      <c r="A522" s="36" t="str">
        <f>C522&amp;E522</f>
        <v/>
      </c>
      <c r="K522" s="37"/>
    </row>
    <row r="523" spans="1:11">
      <c r="A523" s="36" t="str">
        <f>C523&amp;E523</f>
        <v/>
      </c>
      <c r="K523" s="37"/>
    </row>
    <row r="524" spans="1:11">
      <c r="A524" s="36" t="str">
        <f>C524&amp;E524</f>
        <v/>
      </c>
      <c r="K524" s="37"/>
    </row>
    <row r="525" spans="1:11">
      <c r="A525" s="36" t="str">
        <f>C525&amp;E525</f>
        <v/>
      </c>
      <c r="K525" s="37"/>
    </row>
    <row r="526" spans="1:11">
      <c r="A526" s="36" t="str">
        <f>C526&amp;E526</f>
        <v/>
      </c>
      <c r="K526" s="37"/>
    </row>
    <row r="527" spans="1:11">
      <c r="A527" s="36" t="str">
        <f>C527&amp;E527</f>
        <v/>
      </c>
      <c r="K527" s="37"/>
    </row>
    <row r="528" spans="1:11">
      <c r="A528" s="36" t="str">
        <f>C528&amp;E528</f>
        <v/>
      </c>
      <c r="K528" s="37"/>
    </row>
    <row r="529" spans="1:11">
      <c r="A529" s="36" t="str">
        <f>C529&amp;E529</f>
        <v/>
      </c>
      <c r="K529" s="37"/>
    </row>
    <row r="530" spans="1:11">
      <c r="A530" s="36" t="str">
        <f>C530&amp;E530</f>
        <v/>
      </c>
      <c r="K530" s="37"/>
    </row>
    <row r="531" spans="1:11">
      <c r="A531" s="36" t="str">
        <f>C531&amp;E531</f>
        <v/>
      </c>
      <c r="K531" s="37"/>
    </row>
    <row r="532" spans="1:11">
      <c r="A532" s="36" t="str">
        <f>C532&amp;E532</f>
        <v/>
      </c>
      <c r="K532" s="37"/>
    </row>
    <row r="533" spans="1:11">
      <c r="A533" s="36" t="str">
        <f>C533&amp;E533</f>
        <v/>
      </c>
      <c r="K533" s="37"/>
    </row>
    <row r="534" spans="1:11">
      <c r="A534" s="36" t="str">
        <f>C534&amp;E534</f>
        <v/>
      </c>
      <c r="K534" s="37"/>
    </row>
    <row r="535" spans="1:11">
      <c r="A535" s="36" t="str">
        <f>C535&amp;E535</f>
        <v/>
      </c>
      <c r="K535" s="37"/>
    </row>
    <row r="536" spans="1:11">
      <c r="A536" s="36" t="str">
        <f>C536&amp;E536</f>
        <v/>
      </c>
      <c r="K536" s="37"/>
    </row>
    <row r="537" spans="1:11">
      <c r="A537" s="36" t="str">
        <f>C537&amp;E537</f>
        <v/>
      </c>
      <c r="K537" s="37"/>
    </row>
    <row r="538" spans="1:11">
      <c r="A538" s="36" t="str">
        <f>C538&amp;E538</f>
        <v/>
      </c>
      <c r="K538" s="37"/>
    </row>
    <row r="539" spans="1:11">
      <c r="A539" s="36" t="str">
        <f>C539&amp;E539</f>
        <v/>
      </c>
      <c r="K539" s="37"/>
    </row>
    <row r="540" spans="1:11">
      <c r="A540" s="36" t="str">
        <f>C540&amp;E540</f>
        <v/>
      </c>
      <c r="K540" s="37"/>
    </row>
    <row r="541" spans="1:11">
      <c r="A541" s="36" t="str">
        <f>C541&amp;E541</f>
        <v/>
      </c>
      <c r="K541" s="37"/>
    </row>
    <row r="542" spans="1:11">
      <c r="A542" s="36" t="str">
        <f>C542&amp;E542</f>
        <v/>
      </c>
      <c r="K542" s="37"/>
    </row>
    <row r="543" spans="1:11">
      <c r="A543" s="36" t="str">
        <f>C543&amp;E543</f>
        <v/>
      </c>
      <c r="K543" s="37"/>
    </row>
    <row r="544" spans="1:11">
      <c r="A544" s="36" t="str">
        <f>C544&amp;E544</f>
        <v/>
      </c>
      <c r="K544" s="37"/>
    </row>
    <row r="545" spans="1:11">
      <c r="A545" s="36" t="str">
        <f>C545&amp;E545</f>
        <v/>
      </c>
      <c r="K545" s="37"/>
    </row>
    <row r="546" spans="1:11">
      <c r="A546" s="36" t="str">
        <f>C546&amp;E546</f>
        <v/>
      </c>
      <c r="K546" s="37"/>
    </row>
    <row r="547" spans="1:11">
      <c r="A547" s="36" t="str">
        <f>C547&amp;E547</f>
        <v/>
      </c>
      <c r="K547" s="37"/>
    </row>
    <row r="548" spans="1:11">
      <c r="A548" s="36" t="str">
        <f>C548&amp;E548</f>
        <v/>
      </c>
      <c r="K548" s="37"/>
    </row>
    <row r="549" spans="1:11">
      <c r="A549" s="36" t="str">
        <f>C549&amp;E549</f>
        <v/>
      </c>
      <c r="K549" s="37"/>
    </row>
    <row r="550" spans="1:11">
      <c r="A550" s="36" t="str">
        <f>C550&amp;E550</f>
        <v/>
      </c>
      <c r="K550" s="37"/>
    </row>
    <row r="551" spans="1:11">
      <c r="A551" s="36" t="str">
        <f>C551&amp;E551</f>
        <v/>
      </c>
      <c r="K551" s="37"/>
    </row>
    <row r="552" spans="1:11">
      <c r="A552" s="36" t="str">
        <f>C552&amp;E552</f>
        <v/>
      </c>
      <c r="K552" s="37"/>
    </row>
    <row r="553" spans="1:11">
      <c r="A553" s="36" t="str">
        <f>C553&amp;E553</f>
        <v/>
      </c>
      <c r="K553" s="37"/>
    </row>
    <row r="554" spans="1:11">
      <c r="A554" s="36" t="str">
        <f>C554&amp;E554</f>
        <v/>
      </c>
      <c r="K554" s="37"/>
    </row>
    <row r="555" spans="1:11">
      <c r="A555" s="36" t="str">
        <f>C555&amp;E555</f>
        <v/>
      </c>
      <c r="K555" s="37"/>
    </row>
    <row r="556" spans="1:11">
      <c r="A556" s="36" t="str">
        <f>C556&amp;E556</f>
        <v/>
      </c>
      <c r="K556" s="37"/>
    </row>
    <row r="557" spans="1:11">
      <c r="A557" s="36" t="str">
        <f>C557&amp;E557</f>
        <v/>
      </c>
      <c r="K557" s="37"/>
    </row>
    <row r="558" spans="1:11">
      <c r="A558" s="36" t="str">
        <f>C558&amp;E558</f>
        <v/>
      </c>
      <c r="K558" s="37"/>
    </row>
    <row r="559" spans="1:11">
      <c r="A559" s="36" t="str">
        <f>C559&amp;E559</f>
        <v/>
      </c>
      <c r="K559" s="37"/>
    </row>
    <row r="560" spans="1:11">
      <c r="A560" s="36" t="str">
        <f>C560&amp;E560</f>
        <v/>
      </c>
      <c r="K560" s="37"/>
    </row>
    <row r="561" spans="1:11">
      <c r="A561" s="36" t="str">
        <f>C561&amp;E561</f>
        <v/>
      </c>
      <c r="K561" s="37"/>
    </row>
    <row r="562" spans="1:11">
      <c r="A562" s="36" t="str">
        <f>C562&amp;E562</f>
        <v/>
      </c>
      <c r="K562" s="37"/>
    </row>
    <row r="563" spans="1:11">
      <c r="A563" s="36" t="str">
        <f>C563&amp;E563</f>
        <v/>
      </c>
      <c r="K563" s="37"/>
    </row>
    <row r="564" spans="1:11">
      <c r="A564" s="36" t="str">
        <f>C564&amp;E564</f>
        <v/>
      </c>
      <c r="K564" s="37"/>
    </row>
    <row r="565" spans="1:11">
      <c r="A565" s="36" t="str">
        <f>C565&amp;E565</f>
        <v/>
      </c>
      <c r="K565" s="37"/>
    </row>
    <row r="566" spans="1:11">
      <c r="A566" s="36" t="str">
        <f>C566&amp;E566</f>
        <v/>
      </c>
      <c r="K566" s="37"/>
    </row>
    <row r="567" spans="1:11">
      <c r="A567" s="36" t="str">
        <f>C567&amp;E567</f>
        <v/>
      </c>
      <c r="K567" s="37"/>
    </row>
    <row r="568" spans="1:11">
      <c r="A568" s="36" t="str">
        <f>C568&amp;E568</f>
        <v/>
      </c>
      <c r="K568" s="37"/>
    </row>
    <row r="569" spans="1:11">
      <c r="A569" s="36" t="str">
        <f>C569&amp;E569</f>
        <v/>
      </c>
      <c r="K569" s="37"/>
    </row>
    <row r="570" spans="1:11">
      <c r="A570" s="36" t="str">
        <f>C570&amp;E570</f>
        <v/>
      </c>
      <c r="K570" s="37"/>
    </row>
    <row r="571" spans="1:11">
      <c r="A571" s="36" t="str">
        <f>C571&amp;E571</f>
        <v/>
      </c>
      <c r="K571" s="37"/>
    </row>
    <row r="572" spans="1:11">
      <c r="A572" s="36" t="str">
        <f>C572&amp;E572</f>
        <v/>
      </c>
      <c r="K572" s="37"/>
    </row>
    <row r="573" spans="1:11">
      <c r="A573" s="36" t="str">
        <f>C573&amp;E573</f>
        <v/>
      </c>
      <c r="K573" s="37"/>
    </row>
    <row r="574" spans="1:11">
      <c r="A574" s="36" t="str">
        <f>C574&amp;E574</f>
        <v/>
      </c>
      <c r="K574" s="37"/>
    </row>
    <row r="575" spans="1:11">
      <c r="A575" s="36" t="str">
        <f>C575&amp;E575</f>
        <v/>
      </c>
      <c r="K575" s="37"/>
    </row>
    <row r="576" spans="1:11">
      <c r="A576" s="36" t="str">
        <f>C576&amp;E576</f>
        <v/>
      </c>
      <c r="K576" s="37"/>
    </row>
    <row r="577" spans="1:11">
      <c r="A577" s="36" t="str">
        <f>C577&amp;E577</f>
        <v/>
      </c>
      <c r="K577" s="37"/>
    </row>
    <row r="578" spans="1:11">
      <c r="A578" s="36" t="str">
        <f>C578&amp;E578</f>
        <v/>
      </c>
      <c r="K578" s="37"/>
    </row>
    <row r="579" spans="1:11">
      <c r="A579" s="36" t="str">
        <f>C579&amp;E579</f>
        <v/>
      </c>
      <c r="K579" s="37"/>
    </row>
    <row r="580" spans="1:11">
      <c r="A580" s="36" t="str">
        <f>C580&amp;E580</f>
        <v/>
      </c>
      <c r="K580" s="37"/>
    </row>
    <row r="581" spans="1:11">
      <c r="A581" s="36" t="str">
        <f>C581&amp;E581</f>
        <v/>
      </c>
      <c r="K581" s="37"/>
    </row>
    <row r="582" spans="1:11">
      <c r="A582" s="36" t="str">
        <f>C582&amp;E582</f>
        <v/>
      </c>
      <c r="K582" s="37"/>
    </row>
    <row r="583" spans="1:11">
      <c r="A583" s="36" t="str">
        <f>C583&amp;E583</f>
        <v/>
      </c>
      <c r="K583" s="37"/>
    </row>
    <row r="584" spans="1:11">
      <c r="A584" s="36" t="str">
        <f>C584&amp;E584</f>
        <v/>
      </c>
      <c r="K584" s="37"/>
    </row>
    <row r="585" spans="1:11">
      <c r="A585" s="36" t="str">
        <f>C585&amp;E585</f>
        <v/>
      </c>
      <c r="K585" s="37"/>
    </row>
    <row r="586" spans="1:11">
      <c r="A586" s="36" t="str">
        <f>C586&amp;E586</f>
        <v/>
      </c>
      <c r="K586" s="37"/>
    </row>
    <row r="587" spans="1:11">
      <c r="A587" s="36" t="str">
        <f>C587&amp;E587</f>
        <v/>
      </c>
      <c r="K587" s="37"/>
    </row>
    <row r="588" spans="1:11">
      <c r="A588" s="36" t="str">
        <f>C588&amp;E588</f>
        <v/>
      </c>
      <c r="K588" s="37"/>
    </row>
    <row r="589" spans="1:11">
      <c r="A589" s="36" t="str">
        <f>C589&amp;E589</f>
        <v/>
      </c>
      <c r="K589" s="37"/>
    </row>
    <row r="590" spans="1:11">
      <c r="A590" s="36" t="str">
        <f>C590&amp;E590</f>
        <v/>
      </c>
      <c r="K590" s="37"/>
    </row>
    <row r="591" spans="1:11">
      <c r="A591" s="36" t="str">
        <f>C591&amp;E591</f>
        <v/>
      </c>
      <c r="K591" s="37"/>
    </row>
    <row r="592" spans="1:11">
      <c r="A592" s="36" t="str">
        <f>C592&amp;E592</f>
        <v/>
      </c>
      <c r="K592" s="37"/>
    </row>
    <row r="593" spans="1:11">
      <c r="A593" s="36" t="str">
        <f>C593&amp;E593</f>
        <v/>
      </c>
      <c r="K593" s="37"/>
    </row>
    <row r="594" spans="1:11">
      <c r="A594" s="36" t="str">
        <f>C594&amp;E594</f>
        <v/>
      </c>
      <c r="K594" s="37"/>
    </row>
    <row r="595" spans="1:11">
      <c r="A595" s="36" t="str">
        <f>C595&amp;E595</f>
        <v/>
      </c>
      <c r="K595" s="37"/>
    </row>
    <row r="596" spans="1:11">
      <c r="A596" s="36" t="str">
        <f>C596&amp;E596</f>
        <v/>
      </c>
      <c r="K596" s="37"/>
    </row>
    <row r="597" spans="1:11">
      <c r="A597" s="36" t="str">
        <f>C597&amp;E597</f>
        <v/>
      </c>
      <c r="K597" s="37"/>
    </row>
    <row r="598" spans="1:11">
      <c r="A598" s="36" t="str">
        <f>C598&amp;E598</f>
        <v/>
      </c>
      <c r="K598" s="37"/>
    </row>
    <row r="599" spans="1:11">
      <c r="A599" s="36" t="str">
        <f>C599&amp;E599</f>
        <v/>
      </c>
      <c r="K599" s="37"/>
    </row>
    <row r="600" spans="1:11">
      <c r="A600" s="36" t="str">
        <f>C600&amp;E600</f>
        <v/>
      </c>
      <c r="K600" s="37"/>
    </row>
    <row r="601" spans="1:11">
      <c r="A601" s="36" t="str">
        <f>C601&amp;E601</f>
        <v/>
      </c>
      <c r="K601" s="37"/>
    </row>
    <row r="602" spans="1:11">
      <c r="A602" s="36" t="str">
        <f>C602&amp;E602</f>
        <v/>
      </c>
      <c r="K602" s="37"/>
    </row>
    <row r="603" spans="1:11">
      <c r="A603" s="36" t="str">
        <f>C603&amp;E603</f>
        <v/>
      </c>
      <c r="K603" s="37"/>
    </row>
    <row r="604" spans="1:11">
      <c r="A604" s="36" t="str">
        <f>C604&amp;E604</f>
        <v/>
      </c>
      <c r="K604" s="37"/>
    </row>
    <row r="605" spans="1:11">
      <c r="A605" s="36" t="str">
        <f>C605&amp;E605</f>
        <v/>
      </c>
      <c r="K605" s="37"/>
    </row>
    <row r="606" spans="1:11">
      <c r="A606" s="36" t="str">
        <f>C606&amp;E606</f>
        <v/>
      </c>
      <c r="K606" s="37"/>
    </row>
    <row r="607" spans="1:11">
      <c r="A607" s="36" t="str">
        <f>C607&amp;E607</f>
        <v/>
      </c>
      <c r="K607" s="37"/>
    </row>
    <row r="608" spans="1:11">
      <c r="A608" s="36" t="str">
        <f>C608&amp;E608</f>
        <v/>
      </c>
      <c r="K608" s="37"/>
    </row>
    <row r="609" spans="1:11">
      <c r="A609" s="36" t="str">
        <f>C609&amp;E609</f>
        <v/>
      </c>
      <c r="K609" s="37"/>
    </row>
    <row r="610" spans="1:11">
      <c r="A610" s="36" t="str">
        <f>C610&amp;E610</f>
        <v/>
      </c>
      <c r="K610" s="37"/>
    </row>
    <row r="611" spans="1:11">
      <c r="A611" s="36" t="str">
        <f>C611&amp;E611</f>
        <v/>
      </c>
      <c r="K611" s="37"/>
    </row>
    <row r="612" spans="1:11">
      <c r="A612" s="36" t="str">
        <f>C612&amp;E612</f>
        <v/>
      </c>
      <c r="K612" s="37"/>
    </row>
    <row r="613" spans="1:11">
      <c r="A613" s="36" t="str">
        <f>C613&amp;E613</f>
        <v/>
      </c>
      <c r="K613" s="37"/>
    </row>
    <row r="614" spans="1:11">
      <c r="A614" s="36" t="str">
        <f>C614&amp;E614</f>
        <v/>
      </c>
      <c r="K614" s="37"/>
    </row>
    <row r="615" spans="1:11">
      <c r="A615" s="36" t="str">
        <f>C615&amp;E615</f>
        <v/>
      </c>
      <c r="K615" s="37"/>
    </row>
    <row r="616" spans="1:11">
      <c r="A616" s="36" t="str">
        <f>C616&amp;E616</f>
        <v/>
      </c>
      <c r="K616" s="37"/>
    </row>
    <row r="617" spans="1:11">
      <c r="A617" s="36" t="str">
        <f>C617&amp;E617</f>
        <v/>
      </c>
      <c r="K617" s="37"/>
    </row>
    <row r="618" spans="1:11">
      <c r="A618" s="36" t="str">
        <f>C618&amp;E618</f>
        <v/>
      </c>
      <c r="K618" s="37"/>
    </row>
    <row r="619" spans="1:11">
      <c r="A619" s="36" t="str">
        <f>C619&amp;E619</f>
        <v/>
      </c>
      <c r="K619" s="37"/>
    </row>
    <row r="620" spans="1:11">
      <c r="A620" s="36" t="str">
        <f>C620&amp;E620</f>
        <v/>
      </c>
      <c r="K620" s="37"/>
    </row>
    <row r="621" spans="1:11">
      <c r="A621" s="36" t="str">
        <f>C621&amp;E621</f>
        <v/>
      </c>
      <c r="K621" s="37"/>
    </row>
    <row r="622" spans="1:11">
      <c r="A622" s="36" t="str">
        <f>C622&amp;E622</f>
        <v/>
      </c>
      <c r="K622" s="37"/>
    </row>
    <row r="623" spans="1:11">
      <c r="A623" s="36" t="str">
        <f>C623&amp;E623</f>
        <v/>
      </c>
      <c r="K623" s="37"/>
    </row>
    <row r="624" spans="1:11">
      <c r="A624" s="36" t="str">
        <f>C624&amp;E624</f>
        <v/>
      </c>
      <c r="K624" s="37"/>
    </row>
    <row r="625" spans="1:11">
      <c r="A625" s="36" t="str">
        <f>C625&amp;E625</f>
        <v/>
      </c>
      <c r="K625" s="37"/>
    </row>
    <row r="626" spans="1:11">
      <c r="A626" s="36" t="str">
        <f>C626&amp;E626</f>
        <v/>
      </c>
      <c r="K626" s="37"/>
    </row>
    <row r="627" spans="1:11">
      <c r="A627" s="36" t="str">
        <f>C627&amp;E627</f>
        <v/>
      </c>
      <c r="K627" s="37"/>
    </row>
    <row r="628" spans="1:11">
      <c r="A628" s="36" t="str">
        <f>C628&amp;E628</f>
        <v/>
      </c>
      <c r="K628" s="37"/>
    </row>
    <row r="629" spans="1:11">
      <c r="A629" s="36" t="str">
        <f>C629&amp;E629</f>
        <v/>
      </c>
      <c r="K629" s="37"/>
    </row>
    <row r="630" spans="1:11">
      <c r="A630" s="36" t="str">
        <f>C630&amp;E630</f>
        <v/>
      </c>
      <c r="K630" s="37"/>
    </row>
    <row r="631" spans="1:11">
      <c r="A631" s="36" t="str">
        <f>C631&amp;E631</f>
        <v/>
      </c>
      <c r="K631" s="37"/>
    </row>
    <row r="632" spans="1:11">
      <c r="A632" s="36" t="str">
        <f>C632&amp;E632</f>
        <v/>
      </c>
      <c r="K632" s="37"/>
    </row>
    <row r="633" spans="1:11">
      <c r="A633" s="36" t="str">
        <f>C633&amp;E633</f>
        <v/>
      </c>
      <c r="K633" s="37"/>
    </row>
    <row r="634" spans="1:11">
      <c r="A634" s="36" t="str">
        <f>C634&amp;E634</f>
        <v/>
      </c>
      <c r="K634" s="37"/>
    </row>
    <row r="635" spans="1:11">
      <c r="A635" s="36" t="str">
        <f>C635&amp;E635</f>
        <v/>
      </c>
      <c r="K635" s="37"/>
    </row>
    <row r="636" spans="1:11">
      <c r="A636" s="36" t="str">
        <f>C636&amp;E636</f>
        <v/>
      </c>
      <c r="K636" s="37"/>
    </row>
    <row r="637" spans="1:11">
      <c r="A637" s="36" t="str">
        <f>C637&amp;E637</f>
        <v/>
      </c>
      <c r="K637" s="37"/>
    </row>
    <row r="638" spans="1:11">
      <c r="A638" s="36" t="str">
        <f>C638&amp;E638</f>
        <v/>
      </c>
      <c r="K638" s="37"/>
    </row>
    <row r="639" spans="1:11">
      <c r="A639" s="36" t="str">
        <f>C639&amp;E639</f>
        <v/>
      </c>
      <c r="K639" s="37"/>
    </row>
    <row r="640" spans="1:11">
      <c r="A640" s="36" t="str">
        <f>C640&amp;E640</f>
        <v/>
      </c>
      <c r="K640" s="37"/>
    </row>
    <row r="641" spans="1:11">
      <c r="A641" s="36" t="str">
        <f>C641&amp;E641</f>
        <v/>
      </c>
      <c r="K641" s="37"/>
    </row>
    <row r="642" spans="1:11">
      <c r="A642" s="36" t="str">
        <f>C642&amp;E642</f>
        <v/>
      </c>
      <c r="K642" s="37"/>
    </row>
    <row r="643" spans="1:11">
      <c r="A643" s="36" t="str">
        <f>C643&amp;E643</f>
        <v/>
      </c>
      <c r="K643" s="37"/>
    </row>
    <row r="644" spans="1:11">
      <c r="A644" s="36" t="str">
        <f>C644&amp;E644</f>
        <v/>
      </c>
      <c r="K644" s="37"/>
    </row>
    <row r="645" spans="1:11">
      <c r="A645" s="36" t="str">
        <f>C645&amp;E645</f>
        <v/>
      </c>
      <c r="K645" s="37"/>
    </row>
    <row r="646" spans="1:11">
      <c r="A646" s="36" t="str">
        <f>C646&amp;E646</f>
        <v/>
      </c>
      <c r="K646" s="37"/>
    </row>
    <row r="647" spans="1:11">
      <c r="A647" s="36" t="str">
        <f>C647&amp;E647</f>
        <v/>
      </c>
      <c r="K647" s="37"/>
    </row>
    <row r="648" spans="1:11">
      <c r="A648" s="36" t="str">
        <f>C648&amp;E648</f>
        <v/>
      </c>
      <c r="K648" s="37"/>
    </row>
    <row r="649" spans="1:11">
      <c r="A649" s="36" t="str">
        <f>C649&amp;E649</f>
        <v/>
      </c>
      <c r="K649" s="37"/>
    </row>
    <row r="650" spans="1:11">
      <c r="A650" s="36" t="str">
        <f>C650&amp;E650</f>
        <v/>
      </c>
      <c r="K650" s="37"/>
    </row>
    <row r="651" spans="1:11">
      <c r="A651" s="36" t="str">
        <f>C651&amp;E651</f>
        <v/>
      </c>
      <c r="K651" s="37"/>
    </row>
    <row r="652" spans="1:11">
      <c r="A652" s="36" t="str">
        <f>C652&amp;E652</f>
        <v/>
      </c>
      <c r="K652" s="37"/>
    </row>
    <row r="653" spans="1:11">
      <c r="A653" s="36" t="str">
        <f>C653&amp;E653</f>
        <v/>
      </c>
      <c r="K653" s="37"/>
    </row>
    <row r="654" spans="1:11">
      <c r="A654" s="36" t="str">
        <f>C654&amp;E654</f>
        <v/>
      </c>
      <c r="K654" s="37"/>
    </row>
    <row r="655" spans="1:11">
      <c r="A655" s="36" t="str">
        <f>C655&amp;E655</f>
        <v/>
      </c>
      <c r="K655" s="37"/>
    </row>
    <row r="656" spans="1:11">
      <c r="A656" s="36" t="str">
        <f>C656&amp;E656</f>
        <v/>
      </c>
      <c r="K656" s="37"/>
    </row>
    <row r="657" spans="1:11">
      <c r="A657" s="36" t="str">
        <f>C657&amp;E657</f>
        <v/>
      </c>
      <c r="K657" s="37"/>
    </row>
    <row r="658" spans="1:11">
      <c r="A658" s="36" t="str">
        <f>C658&amp;E658</f>
        <v/>
      </c>
      <c r="K658" s="37"/>
    </row>
    <row r="659" spans="1:11">
      <c r="A659" s="36" t="str">
        <f>C659&amp;E659</f>
        <v/>
      </c>
      <c r="K659" s="37"/>
    </row>
    <row r="660" spans="1:11">
      <c r="A660" s="36" t="str">
        <f>C660&amp;E660</f>
        <v/>
      </c>
      <c r="K660" s="37"/>
    </row>
    <row r="661" spans="1:11">
      <c r="A661" s="36" t="str">
        <f>C661&amp;E661</f>
        <v/>
      </c>
      <c r="K661" s="37"/>
    </row>
    <row r="662" spans="1:11">
      <c r="A662" s="36" t="str">
        <f>C662&amp;E662</f>
        <v/>
      </c>
      <c r="K662" s="37"/>
    </row>
    <row r="663" spans="1:11">
      <c r="A663" s="36" t="str">
        <f>C663&amp;E663</f>
        <v/>
      </c>
      <c r="K663" s="37"/>
    </row>
    <row r="664" spans="1:11">
      <c r="A664" s="36" t="str">
        <f>C664&amp;E664</f>
        <v/>
      </c>
      <c r="K664" s="37"/>
    </row>
    <row r="665" spans="1:11">
      <c r="A665" s="36" t="str">
        <f>C665&amp;E665</f>
        <v/>
      </c>
      <c r="K665" s="37"/>
    </row>
    <row r="666" spans="1:11">
      <c r="A666" s="36" t="str">
        <f>C666&amp;E666</f>
        <v/>
      </c>
      <c r="K666" s="37"/>
    </row>
    <row r="667" spans="1:11">
      <c r="A667" s="36" t="str">
        <f>C667&amp;E667</f>
        <v/>
      </c>
      <c r="K667" s="37"/>
    </row>
    <row r="668" spans="1:11">
      <c r="A668" s="36" t="str">
        <f>C668&amp;E668</f>
        <v/>
      </c>
      <c r="K668" s="37"/>
    </row>
    <row r="669" spans="1:11">
      <c r="A669" s="36" t="str">
        <f>C669&amp;E669</f>
        <v/>
      </c>
      <c r="K669" s="37"/>
    </row>
    <row r="670" spans="1:11">
      <c r="A670" s="36" t="str">
        <f>C670&amp;E670</f>
        <v/>
      </c>
      <c r="K670" s="37"/>
    </row>
    <row r="671" spans="1:11">
      <c r="A671" s="36" t="str">
        <f>C671&amp;E671</f>
        <v/>
      </c>
      <c r="K671" s="37"/>
    </row>
    <row r="672" spans="1:11">
      <c r="A672" s="36" t="str">
        <f>C672&amp;E672</f>
        <v/>
      </c>
      <c r="K672" s="37"/>
    </row>
    <row r="673" spans="1:11">
      <c r="A673" s="36" t="str">
        <f>C673&amp;E673</f>
        <v/>
      </c>
      <c r="K673" s="37"/>
    </row>
    <row r="674" spans="1:11">
      <c r="A674" s="36" t="str">
        <f>C674&amp;E674</f>
        <v/>
      </c>
      <c r="K674" s="37"/>
    </row>
    <row r="675" spans="1:11">
      <c r="A675" s="36" t="str">
        <f>C675&amp;E675</f>
        <v/>
      </c>
      <c r="K675" s="37"/>
    </row>
    <row r="676" spans="1:11">
      <c r="A676" s="36" t="str">
        <f>C676&amp;E676</f>
        <v/>
      </c>
      <c r="K676" s="37"/>
    </row>
    <row r="677" spans="1:11">
      <c r="A677" s="36" t="str">
        <f>C677&amp;E677</f>
        <v/>
      </c>
      <c r="K677" s="37"/>
    </row>
    <row r="678" spans="1:11">
      <c r="A678" s="36" t="str">
        <f>C678&amp;E678</f>
        <v/>
      </c>
      <c r="K678" s="37"/>
    </row>
    <row r="679" spans="1:11">
      <c r="A679" s="36" t="str">
        <f>C679&amp;E679</f>
        <v/>
      </c>
      <c r="K679" s="37"/>
    </row>
    <row r="680" spans="1:11">
      <c r="A680" s="36" t="str">
        <f>C680&amp;E680</f>
        <v/>
      </c>
      <c r="K680" s="37"/>
    </row>
    <row r="681" spans="1:11">
      <c r="A681" s="36" t="str">
        <f>C681&amp;E681</f>
        <v/>
      </c>
      <c r="K681" s="37"/>
    </row>
    <row r="682" spans="1:11">
      <c r="A682" s="36" t="str">
        <f>C682&amp;E682</f>
        <v/>
      </c>
      <c r="K682" s="37"/>
    </row>
    <row r="683" spans="1:11">
      <c r="A683" s="36" t="str">
        <f>C683&amp;E683</f>
        <v/>
      </c>
      <c r="K683" s="37"/>
    </row>
    <row r="684" spans="1:11">
      <c r="A684" s="36" t="str">
        <f>C684&amp;E684</f>
        <v/>
      </c>
      <c r="K684" s="37"/>
    </row>
    <row r="685" spans="1:11">
      <c r="A685" s="36" t="str">
        <f>C685&amp;E685</f>
        <v/>
      </c>
      <c r="K685" s="37"/>
    </row>
    <row r="686" spans="1:11">
      <c r="A686" s="36" t="str">
        <f>C686&amp;E686</f>
        <v/>
      </c>
      <c r="K686" s="37"/>
    </row>
    <row r="687" spans="1:11">
      <c r="A687" s="36" t="str">
        <f>C687&amp;E687</f>
        <v/>
      </c>
      <c r="K687" s="37"/>
    </row>
    <row r="688" spans="1:11">
      <c r="A688" s="36" t="str">
        <f>C688&amp;E688</f>
        <v/>
      </c>
      <c r="K688" s="37"/>
    </row>
    <row r="689" spans="1:11">
      <c r="A689" s="36" t="str">
        <f>C689&amp;E689</f>
        <v/>
      </c>
      <c r="K689" s="37"/>
    </row>
    <row r="690" spans="1:11">
      <c r="A690" s="36" t="str">
        <f>C690&amp;E690</f>
        <v/>
      </c>
      <c r="K690" s="37"/>
    </row>
    <row r="691" spans="1:11">
      <c r="A691" s="36" t="str">
        <f>C691&amp;E691</f>
        <v/>
      </c>
      <c r="K691" s="37"/>
    </row>
    <row r="692" spans="1:11">
      <c r="A692" s="36" t="str">
        <f>C692&amp;E692</f>
        <v/>
      </c>
      <c r="K692" s="37"/>
    </row>
    <row r="693" spans="1:11">
      <c r="A693" s="36" t="str">
        <f>C693&amp;E693</f>
        <v/>
      </c>
      <c r="K693" s="37"/>
    </row>
    <row r="694" spans="1:11">
      <c r="A694" s="36" t="str">
        <f>C694&amp;E694</f>
        <v/>
      </c>
      <c r="K694" s="37"/>
    </row>
    <row r="695" spans="1:11">
      <c r="A695" s="36" t="str">
        <f>C695&amp;E695</f>
        <v/>
      </c>
      <c r="K695" s="37"/>
    </row>
    <row r="696" spans="1:11">
      <c r="A696" s="36" t="str">
        <f>C696&amp;E696</f>
        <v/>
      </c>
      <c r="K696" s="37"/>
    </row>
    <row r="697" spans="1:11">
      <c r="A697" s="36" t="str">
        <f>C697&amp;E697</f>
        <v/>
      </c>
      <c r="K697" s="37"/>
    </row>
    <row r="698" spans="1:11">
      <c r="A698" s="36" t="str">
        <f>C698&amp;E698</f>
        <v/>
      </c>
      <c r="K698" s="37"/>
    </row>
    <row r="699" spans="1:11">
      <c r="A699" s="36" t="str">
        <f>C699&amp;E699</f>
        <v/>
      </c>
      <c r="K699" s="37"/>
    </row>
    <row r="700" spans="1:11">
      <c r="A700" s="36" t="str">
        <f>C700&amp;E700</f>
        <v/>
      </c>
      <c r="K700" s="37"/>
    </row>
    <row r="701" spans="1:11">
      <c r="A701" s="36" t="str">
        <f>C701&amp;E701</f>
        <v/>
      </c>
      <c r="K701" s="37"/>
    </row>
    <row r="702" spans="1:11">
      <c r="A702" s="36" t="str">
        <f>C702&amp;E702</f>
        <v/>
      </c>
      <c r="K702" s="37"/>
    </row>
    <row r="703" spans="1:11">
      <c r="A703" s="36" t="str">
        <f>C703&amp;E703</f>
        <v/>
      </c>
      <c r="K703" s="37"/>
    </row>
    <row r="704" spans="1:11">
      <c r="A704" s="36" t="str">
        <f>C704&amp;E704</f>
        <v/>
      </c>
      <c r="K704" s="37"/>
    </row>
    <row r="705" spans="1:11">
      <c r="A705" s="36" t="str">
        <f>C705&amp;E705</f>
        <v/>
      </c>
      <c r="K705" s="37"/>
    </row>
    <row r="706" spans="1:11">
      <c r="A706" s="36" t="str">
        <f>C706&amp;E706</f>
        <v/>
      </c>
      <c r="K706" s="37"/>
    </row>
    <row r="707" spans="1:11">
      <c r="A707" s="36" t="str">
        <f>C707&amp;E707</f>
        <v/>
      </c>
      <c r="K707" s="37"/>
    </row>
    <row r="708" spans="1:11">
      <c r="A708" s="36" t="str">
        <f>C708&amp;E708</f>
        <v/>
      </c>
      <c r="K708" s="37"/>
    </row>
    <row r="709" spans="1:11">
      <c r="A709" s="36" t="str">
        <f>C709&amp;E709</f>
        <v/>
      </c>
      <c r="K709" s="37"/>
    </row>
    <row r="710" spans="1:11">
      <c r="A710" s="36" t="str">
        <f>C710&amp;E710</f>
        <v/>
      </c>
      <c r="K710" s="37"/>
    </row>
    <row r="711" spans="1:11">
      <c r="A711" s="36" t="str">
        <f>C711&amp;E711</f>
        <v/>
      </c>
      <c r="K711" s="37"/>
    </row>
    <row r="712" spans="1:11">
      <c r="A712" s="36" t="str">
        <f>C712&amp;E712</f>
        <v/>
      </c>
      <c r="K712" s="37"/>
    </row>
    <row r="713" spans="1:11">
      <c r="A713" s="36" t="str">
        <f>C713&amp;E713</f>
        <v/>
      </c>
      <c r="K713" s="37"/>
    </row>
    <row r="714" spans="1:11">
      <c r="A714" s="36" t="str">
        <f>C714&amp;E714</f>
        <v/>
      </c>
      <c r="K714" s="37"/>
    </row>
    <row r="715" spans="1:11">
      <c r="A715" s="36" t="str">
        <f>C715&amp;E715</f>
        <v/>
      </c>
      <c r="K715" s="37"/>
    </row>
    <row r="716" spans="1:11">
      <c r="A716" s="36" t="str">
        <f>C716&amp;E716</f>
        <v/>
      </c>
      <c r="K716" s="37"/>
    </row>
    <row r="717" spans="1:11">
      <c r="A717" s="36" t="str">
        <f>C717&amp;E717</f>
        <v/>
      </c>
      <c r="K717" s="37"/>
    </row>
    <row r="718" spans="1:11">
      <c r="A718" s="36" t="str">
        <f>C718&amp;E718</f>
        <v/>
      </c>
      <c r="K718" s="37"/>
    </row>
    <row r="719" spans="1:11">
      <c r="A719" s="36" t="str">
        <f>C719&amp;E719</f>
        <v/>
      </c>
      <c r="K719" s="37"/>
    </row>
    <row r="720" spans="1:11">
      <c r="A720" s="36" t="str">
        <f>C720&amp;E720</f>
        <v/>
      </c>
      <c r="K720" s="37"/>
    </row>
    <row r="721" spans="1:11">
      <c r="A721" s="36" t="str">
        <f>C721&amp;E721</f>
        <v/>
      </c>
      <c r="K721" s="37"/>
    </row>
    <row r="722" spans="1:11">
      <c r="A722" s="36" t="str">
        <f>C722&amp;E722</f>
        <v/>
      </c>
      <c r="K722" s="37"/>
    </row>
    <row r="723" spans="1:11">
      <c r="A723" s="36" t="str">
        <f>C723&amp;E723</f>
        <v/>
      </c>
      <c r="K723" s="37"/>
    </row>
    <row r="724" spans="1:11">
      <c r="A724" s="36" t="str">
        <f>C724&amp;E724</f>
        <v/>
      </c>
      <c r="K724" s="37"/>
    </row>
    <row r="725" spans="1:11">
      <c r="A725" s="36" t="str">
        <f>C725&amp;E725</f>
        <v/>
      </c>
      <c r="K725" s="37"/>
    </row>
    <row r="726" spans="1:11">
      <c r="A726" s="36" t="str">
        <f>C726&amp;E726</f>
        <v/>
      </c>
      <c r="K726" s="37"/>
    </row>
    <row r="727" spans="1:11">
      <c r="A727" s="36" t="str">
        <f>C727&amp;E727</f>
        <v/>
      </c>
      <c r="K727" s="37"/>
    </row>
    <row r="728" spans="1:11">
      <c r="A728" s="36" t="str">
        <f>C728&amp;E728</f>
        <v/>
      </c>
      <c r="K728" s="37"/>
    </row>
    <row r="729" spans="1:11">
      <c r="A729" s="36" t="str">
        <f>C729&amp;E729</f>
        <v/>
      </c>
      <c r="K729" s="37"/>
    </row>
    <row r="730" spans="1:11">
      <c r="A730" s="36" t="str">
        <f>C730&amp;E730</f>
        <v/>
      </c>
      <c r="K730" s="37"/>
    </row>
    <row r="731" spans="1:11">
      <c r="A731" s="36" t="str">
        <f>C731&amp;E731</f>
        <v/>
      </c>
      <c r="K731" s="37"/>
    </row>
    <row r="732" spans="1:11">
      <c r="A732" s="36" t="str">
        <f>C732&amp;E732</f>
        <v/>
      </c>
      <c r="K732" s="37"/>
    </row>
    <row r="733" spans="1:11">
      <c r="A733" s="36" t="str">
        <f>C733&amp;E733</f>
        <v/>
      </c>
      <c r="K733" s="37"/>
    </row>
    <row r="734" spans="1:11">
      <c r="A734" s="36" t="str">
        <f>C734&amp;E734</f>
        <v/>
      </c>
      <c r="K734" s="37"/>
    </row>
    <row r="735" spans="1:11">
      <c r="A735" s="36" t="str">
        <f>C735&amp;E735</f>
        <v/>
      </c>
      <c r="K735" s="37"/>
    </row>
    <row r="736" spans="1:11">
      <c r="A736" s="36" t="str">
        <f>C736&amp;E736</f>
        <v/>
      </c>
      <c r="K736" s="37"/>
    </row>
    <row r="737" spans="1:11">
      <c r="A737" s="36" t="str">
        <f>C737&amp;E737</f>
        <v/>
      </c>
      <c r="K737" s="37"/>
    </row>
    <row r="738" spans="1:11">
      <c r="A738" s="36" t="str">
        <f>C738&amp;E738</f>
        <v/>
      </c>
      <c r="K738" s="37"/>
    </row>
    <row r="739" spans="1:11">
      <c r="A739" s="36" t="str">
        <f>C739&amp;E739</f>
        <v/>
      </c>
      <c r="K739" s="37"/>
    </row>
    <row r="740" spans="1:11">
      <c r="A740" s="36" t="str">
        <f>C740&amp;E740</f>
        <v/>
      </c>
      <c r="K740" s="37"/>
    </row>
    <row r="741" spans="1:11">
      <c r="A741" s="36" t="str">
        <f>C741&amp;E741</f>
        <v/>
      </c>
      <c r="K741" s="37"/>
    </row>
    <row r="742" spans="1:11">
      <c r="A742" s="36" t="str">
        <f>C742&amp;E742</f>
        <v/>
      </c>
      <c r="K742" s="37"/>
    </row>
    <row r="743" spans="1:11">
      <c r="A743" s="36" t="str">
        <f>C743&amp;E743</f>
        <v/>
      </c>
      <c r="K743" s="37"/>
    </row>
    <row r="744" spans="1:11">
      <c r="A744" s="36" t="str">
        <f>C744&amp;E744</f>
        <v/>
      </c>
      <c r="K744" s="37"/>
    </row>
    <row r="745" spans="1:11">
      <c r="A745" s="36" t="str">
        <f>C745&amp;E745</f>
        <v/>
      </c>
      <c r="K745" s="37"/>
    </row>
    <row r="746" spans="1:11">
      <c r="A746" s="36" t="str">
        <f>C746&amp;E746</f>
        <v/>
      </c>
      <c r="K746" s="37"/>
    </row>
    <row r="747" spans="1:11">
      <c r="A747" s="36" t="str">
        <f>C747&amp;E747</f>
        <v/>
      </c>
      <c r="K747" s="37"/>
    </row>
    <row r="748" spans="1:11">
      <c r="A748" s="36" t="str">
        <f>C748&amp;E748</f>
        <v/>
      </c>
      <c r="K748" s="37"/>
    </row>
    <row r="749" spans="1:11">
      <c r="A749" s="36" t="str">
        <f>C749&amp;E749</f>
        <v/>
      </c>
      <c r="K749" s="37"/>
    </row>
    <row r="750" spans="1:11">
      <c r="A750" s="36" t="str">
        <f>C750&amp;E750</f>
        <v/>
      </c>
      <c r="K750" s="37"/>
    </row>
    <row r="751" spans="1:11">
      <c r="A751" s="36" t="str">
        <f>C751&amp;E751</f>
        <v/>
      </c>
      <c r="K751" s="37"/>
    </row>
    <row r="752" spans="1:11">
      <c r="A752" s="36" t="str">
        <f>C752&amp;E752</f>
        <v/>
      </c>
      <c r="K752" s="37"/>
    </row>
    <row r="753" spans="1:11">
      <c r="A753" s="36" t="str">
        <f>C753&amp;E753</f>
        <v/>
      </c>
      <c r="K753" s="37"/>
    </row>
    <row r="754" spans="1:11">
      <c r="A754" s="36" t="str">
        <f>C754&amp;E754</f>
        <v/>
      </c>
      <c r="K754" s="37"/>
    </row>
    <row r="755" spans="1:11">
      <c r="A755" s="36" t="str">
        <f>C755&amp;E755</f>
        <v/>
      </c>
      <c r="K755" s="37"/>
    </row>
    <row r="756" spans="1:11">
      <c r="A756" s="36" t="str">
        <f>C756&amp;E756</f>
        <v/>
      </c>
      <c r="K756" s="37"/>
    </row>
    <row r="757" spans="1:11">
      <c r="A757" s="36" t="str">
        <f>C757&amp;E757</f>
        <v/>
      </c>
      <c r="K757" s="37"/>
    </row>
    <row r="758" spans="1:11">
      <c r="A758" s="36" t="str">
        <f>C758&amp;E758</f>
        <v/>
      </c>
      <c r="K758" s="37"/>
    </row>
    <row r="759" spans="1:11">
      <c r="A759" s="36" t="str">
        <f>C759&amp;E759</f>
        <v/>
      </c>
      <c r="K759" s="37"/>
    </row>
    <row r="760" spans="1:11">
      <c r="A760" s="36" t="str">
        <f>C760&amp;E760</f>
        <v/>
      </c>
      <c r="K760" s="37"/>
    </row>
    <row r="761" spans="1:11">
      <c r="A761" s="36" t="str">
        <f>C761&amp;E761</f>
        <v/>
      </c>
      <c r="K761" s="37"/>
    </row>
    <row r="762" spans="1:11">
      <c r="A762" s="36" t="str">
        <f>C762&amp;E762</f>
        <v/>
      </c>
      <c r="K762" s="37"/>
    </row>
    <row r="763" spans="1:11">
      <c r="A763" s="36" t="str">
        <f>C763&amp;E763</f>
        <v/>
      </c>
      <c r="K763" s="37"/>
    </row>
    <row r="764" spans="1:11">
      <c r="A764" s="36" t="str">
        <f>C764&amp;E764</f>
        <v/>
      </c>
      <c r="K764" s="37"/>
    </row>
    <row r="765" spans="1:11">
      <c r="A765" s="36" t="str">
        <f>C765&amp;E765</f>
        <v/>
      </c>
      <c r="K765" s="37"/>
    </row>
    <row r="766" spans="1:11">
      <c r="A766" s="36" t="str">
        <f>C766&amp;E766</f>
        <v/>
      </c>
      <c r="K766" s="37"/>
    </row>
    <row r="767" spans="1:11">
      <c r="A767" s="36" t="str">
        <f>C767&amp;E767</f>
        <v/>
      </c>
      <c r="K767" s="37"/>
    </row>
    <row r="768" spans="1:11">
      <c r="A768" s="36" t="str">
        <f>C768&amp;E768</f>
        <v/>
      </c>
      <c r="K768" s="37"/>
    </row>
    <row r="769" spans="1:11">
      <c r="A769" s="36" t="str">
        <f>C769&amp;E769</f>
        <v/>
      </c>
      <c r="K769" s="37"/>
    </row>
    <row r="770" spans="1:11">
      <c r="A770" s="36" t="str">
        <f>C770&amp;E770</f>
        <v/>
      </c>
      <c r="K770" s="37"/>
    </row>
    <row r="771" spans="1:11">
      <c r="A771" s="36" t="str">
        <f>C771&amp;E771</f>
        <v/>
      </c>
      <c r="K771" s="37"/>
    </row>
    <row r="772" spans="1:11">
      <c r="A772" s="36" t="str">
        <f>C772&amp;E772</f>
        <v/>
      </c>
      <c r="K772" s="37"/>
    </row>
    <row r="773" spans="1:11">
      <c r="A773" s="36" t="str">
        <f>C773&amp;E773</f>
        <v/>
      </c>
      <c r="K773" s="37"/>
    </row>
    <row r="774" spans="1:11">
      <c r="A774" s="36" t="str">
        <f>C774&amp;E774</f>
        <v/>
      </c>
      <c r="K774" s="37"/>
    </row>
    <row r="775" spans="1:11">
      <c r="A775" s="36" t="str">
        <f>C775&amp;E775</f>
        <v/>
      </c>
      <c r="K775" s="37"/>
    </row>
    <row r="776" spans="1:11">
      <c r="A776" s="36" t="str">
        <f>C776&amp;E776</f>
        <v/>
      </c>
      <c r="K776" s="37"/>
    </row>
    <row r="777" spans="1:11">
      <c r="A777" s="36" t="str">
        <f>C777&amp;E777</f>
        <v/>
      </c>
      <c r="K777" s="37"/>
    </row>
    <row r="778" spans="1:11">
      <c r="A778" s="36" t="str">
        <f>C778&amp;E778</f>
        <v/>
      </c>
      <c r="K778" s="37"/>
    </row>
    <row r="779" spans="1:11">
      <c r="A779" s="36" t="str">
        <f>C779&amp;E779</f>
        <v/>
      </c>
      <c r="K779" s="37"/>
    </row>
    <row r="780" spans="1:11">
      <c r="A780" s="36" t="str">
        <f>C780&amp;E780</f>
        <v/>
      </c>
      <c r="K780" s="37"/>
    </row>
    <row r="781" spans="1:11">
      <c r="A781" s="36" t="str">
        <f>C781&amp;E781</f>
        <v/>
      </c>
      <c r="K781" s="37"/>
    </row>
    <row r="782" spans="1:11">
      <c r="A782" s="36" t="str">
        <f>C782&amp;E782</f>
        <v/>
      </c>
      <c r="K782" s="37"/>
    </row>
    <row r="783" spans="1:11">
      <c r="A783" s="36" t="str">
        <f>C783&amp;E783</f>
        <v/>
      </c>
      <c r="K783" s="37"/>
    </row>
    <row r="784" spans="1:11">
      <c r="A784" s="36" t="str">
        <f>C784&amp;E784</f>
        <v/>
      </c>
      <c r="K784" s="37"/>
    </row>
    <row r="785" spans="1:11">
      <c r="A785" s="36" t="str">
        <f>C785&amp;E785</f>
        <v/>
      </c>
      <c r="K785" s="37"/>
    </row>
    <row r="786" spans="1:11">
      <c r="A786" s="36" t="str">
        <f>C786&amp;E786</f>
        <v/>
      </c>
      <c r="K786" s="37"/>
    </row>
    <row r="787" spans="1:11">
      <c r="A787" s="36" t="str">
        <f>C787&amp;E787</f>
        <v/>
      </c>
      <c r="K787" s="37"/>
    </row>
    <row r="788" spans="1:11">
      <c r="A788" s="36" t="str">
        <f>C788&amp;E788</f>
        <v/>
      </c>
      <c r="K788" s="37"/>
    </row>
    <row r="789" spans="1:11">
      <c r="A789" s="36" t="str">
        <f>C789&amp;E789</f>
        <v/>
      </c>
      <c r="K789" s="37"/>
    </row>
    <row r="790" spans="1:11">
      <c r="A790" s="36" t="str">
        <f>C790&amp;E790</f>
        <v/>
      </c>
      <c r="K790" s="37"/>
    </row>
    <row r="791" spans="1:11">
      <c r="A791" s="36" t="str">
        <f>C791&amp;E791</f>
        <v/>
      </c>
      <c r="K791" s="37"/>
    </row>
    <row r="792" spans="1:11">
      <c r="A792" s="36" t="str">
        <f>C792&amp;E792</f>
        <v/>
      </c>
      <c r="K792" s="37"/>
    </row>
    <row r="793" spans="1:11">
      <c r="A793" s="36" t="str">
        <f>C793&amp;E793</f>
        <v/>
      </c>
      <c r="K793" s="37"/>
    </row>
    <row r="794" spans="1:11">
      <c r="A794" s="36" t="str">
        <f>C794&amp;E794</f>
        <v/>
      </c>
      <c r="K794" s="37"/>
    </row>
    <row r="795" spans="1:11">
      <c r="A795" s="36" t="str">
        <f>C795&amp;E795</f>
        <v/>
      </c>
      <c r="K795" s="37"/>
    </row>
    <row r="796" spans="1:11">
      <c r="A796" s="36" t="str">
        <f>C796&amp;E796</f>
        <v/>
      </c>
      <c r="K796" s="37"/>
    </row>
    <row r="797" spans="1:11">
      <c r="A797" s="36" t="str">
        <f>C797&amp;E797</f>
        <v/>
      </c>
      <c r="K797" s="37"/>
    </row>
    <row r="798" spans="1:11">
      <c r="A798" s="36" t="str">
        <f>C798&amp;E798</f>
        <v/>
      </c>
      <c r="K798" s="37"/>
    </row>
    <row r="799" spans="1:11">
      <c r="A799" s="36" t="str">
        <f>C799&amp;E799</f>
        <v/>
      </c>
      <c r="K799" s="37"/>
    </row>
    <row r="800" spans="1:11">
      <c r="A800" s="36" t="str">
        <f>C800&amp;E800</f>
        <v/>
      </c>
      <c r="K800" s="37"/>
    </row>
    <row r="801" spans="1:11">
      <c r="A801" s="36" t="str">
        <f>C801&amp;E801</f>
        <v/>
      </c>
      <c r="K801" s="37"/>
    </row>
    <row r="802" spans="1:11">
      <c r="A802" s="36" t="str">
        <f>C802&amp;E802</f>
        <v/>
      </c>
      <c r="K802" s="37"/>
    </row>
    <row r="803" spans="1:11">
      <c r="A803" s="36" t="str">
        <f>C803&amp;E803</f>
        <v/>
      </c>
      <c r="K803" s="37"/>
    </row>
    <row r="804" spans="1:11">
      <c r="A804" s="36" t="str">
        <f>C804&amp;E804</f>
        <v/>
      </c>
      <c r="K804" s="37"/>
    </row>
    <row r="805" spans="1:11">
      <c r="A805" s="36" t="str">
        <f>C805&amp;E805</f>
        <v/>
      </c>
      <c r="K805" s="37"/>
    </row>
    <row r="806" spans="1:11">
      <c r="A806" s="36" t="str">
        <f>C806&amp;E806</f>
        <v/>
      </c>
      <c r="K806" s="37"/>
    </row>
    <row r="807" spans="1:11">
      <c r="A807" s="36" t="str">
        <f>C807&amp;E807</f>
        <v/>
      </c>
      <c r="K807" s="37"/>
    </row>
    <row r="808" spans="1:11">
      <c r="A808" s="36" t="str">
        <f>C808&amp;E808</f>
        <v/>
      </c>
      <c r="K808" s="37"/>
    </row>
    <row r="809" spans="1:11">
      <c r="A809" s="36" t="str">
        <f>C809&amp;E809</f>
        <v/>
      </c>
      <c r="K809" s="37"/>
    </row>
    <row r="810" spans="1:11">
      <c r="A810" s="36" t="str">
        <f>C810&amp;E810</f>
        <v/>
      </c>
      <c r="K810" s="37"/>
    </row>
    <row r="811" spans="1:11">
      <c r="A811" s="36" t="str">
        <f>C811&amp;E811</f>
        <v/>
      </c>
      <c r="K811" s="37"/>
    </row>
    <row r="812" spans="1:11">
      <c r="A812" s="36" t="str">
        <f>C812&amp;E812</f>
        <v/>
      </c>
      <c r="K812" s="37"/>
    </row>
    <row r="813" spans="1:11">
      <c r="A813" s="36" t="str">
        <f>C813&amp;E813</f>
        <v/>
      </c>
      <c r="K813" s="37"/>
    </row>
    <row r="814" spans="1:11">
      <c r="A814" s="36" t="str">
        <f>C814&amp;E814</f>
        <v/>
      </c>
      <c r="K814" s="37"/>
    </row>
    <row r="815" spans="1:11">
      <c r="A815" s="36" t="str">
        <f>C815&amp;E815</f>
        <v/>
      </c>
      <c r="K815" s="37"/>
    </row>
    <row r="816" spans="1:11">
      <c r="A816" s="36" t="str">
        <f>C816&amp;E816</f>
        <v/>
      </c>
      <c r="K816" s="37"/>
    </row>
    <row r="817" spans="1:11">
      <c r="A817" s="36" t="str">
        <f>C817&amp;E817</f>
        <v/>
      </c>
      <c r="K817" s="37"/>
    </row>
    <row r="818" spans="1:11">
      <c r="A818" s="36" t="str">
        <f>C818&amp;E818</f>
        <v/>
      </c>
      <c r="K818" s="37"/>
    </row>
    <row r="819" spans="1:11">
      <c r="A819" s="36" t="str">
        <f>C819&amp;E819</f>
        <v/>
      </c>
      <c r="K819" s="37"/>
    </row>
    <row r="820" spans="1:11">
      <c r="A820" s="36" t="str">
        <f>C820&amp;E820</f>
        <v/>
      </c>
      <c r="K820" s="37"/>
    </row>
    <row r="821" spans="1:11">
      <c r="A821" s="36" t="str">
        <f>C821&amp;E821</f>
        <v/>
      </c>
      <c r="K821" s="37"/>
    </row>
    <row r="822" spans="1:11">
      <c r="A822" s="36" t="str">
        <f>C822&amp;E822</f>
        <v/>
      </c>
      <c r="K822" s="37"/>
    </row>
    <row r="823" spans="1:11">
      <c r="A823" s="36" t="str">
        <f>C823&amp;E823</f>
        <v/>
      </c>
      <c r="K823" s="37"/>
    </row>
    <row r="824" spans="1:11">
      <c r="A824" s="36" t="str">
        <f>C824&amp;E824</f>
        <v/>
      </c>
      <c r="K824" s="37"/>
    </row>
    <row r="825" spans="1:11">
      <c r="A825" s="36" t="str">
        <f>C825&amp;E825</f>
        <v/>
      </c>
      <c r="K825" s="37"/>
    </row>
    <row r="826" spans="1:11">
      <c r="A826" s="36" t="str">
        <f>C826&amp;E826</f>
        <v/>
      </c>
      <c r="K826" s="37"/>
    </row>
    <row r="827" spans="1:11">
      <c r="A827" s="36" t="str">
        <f>C827&amp;E827</f>
        <v/>
      </c>
      <c r="K827" s="37"/>
    </row>
    <row r="828" spans="1:11">
      <c r="A828" s="36" t="str">
        <f>C828&amp;E828</f>
        <v/>
      </c>
      <c r="K828" s="37"/>
    </row>
    <row r="829" spans="1:11">
      <c r="A829" s="36" t="str">
        <f>C829&amp;E829</f>
        <v/>
      </c>
      <c r="K829" s="37"/>
    </row>
    <row r="830" spans="1:11">
      <c r="A830" s="36" t="str">
        <f>C830&amp;E830</f>
        <v/>
      </c>
      <c r="K830" s="37"/>
    </row>
    <row r="831" spans="1:11">
      <c r="A831" s="36" t="str">
        <f>C831&amp;E831</f>
        <v/>
      </c>
      <c r="K831" s="37"/>
    </row>
    <row r="832" spans="1:11">
      <c r="A832" s="36" t="str">
        <f>C832&amp;E832</f>
        <v/>
      </c>
      <c r="K832" s="37"/>
    </row>
    <row r="833" spans="1:11">
      <c r="A833" s="36" t="str">
        <f>C833&amp;E833</f>
        <v/>
      </c>
      <c r="K833" s="37"/>
    </row>
    <row r="834" spans="1:11">
      <c r="A834" s="36" t="str">
        <f>C834&amp;E834</f>
        <v/>
      </c>
      <c r="K834" s="37"/>
    </row>
    <row r="835" spans="1:11">
      <c r="A835" s="36" t="str">
        <f>C835&amp;E835</f>
        <v/>
      </c>
      <c r="K835" s="37"/>
    </row>
    <row r="836" spans="1:11">
      <c r="A836" s="36" t="str">
        <f>C836&amp;E836</f>
        <v/>
      </c>
      <c r="K836" s="37"/>
    </row>
    <row r="837" spans="1:11">
      <c r="A837" s="36" t="str">
        <f>C837&amp;E837</f>
        <v/>
      </c>
      <c r="K837" s="37"/>
    </row>
    <row r="838" spans="1:11">
      <c r="A838" s="36" t="str">
        <f>C838&amp;E838</f>
        <v/>
      </c>
      <c r="K838" s="37"/>
    </row>
    <row r="839" spans="1:11">
      <c r="A839" s="36" t="str">
        <f>C839&amp;E839</f>
        <v/>
      </c>
      <c r="K839" s="37"/>
    </row>
    <row r="840" spans="1:11">
      <c r="A840" s="36" t="str">
        <f>C840&amp;E840</f>
        <v/>
      </c>
      <c r="K840" s="37"/>
    </row>
    <row r="841" spans="1:11">
      <c r="A841" s="36" t="str">
        <f>C841&amp;E841</f>
        <v/>
      </c>
      <c r="K841" s="37"/>
    </row>
    <row r="842" spans="1:11">
      <c r="A842" s="36" t="str">
        <f>C842&amp;E842</f>
        <v/>
      </c>
      <c r="K842" s="37"/>
    </row>
    <row r="843" spans="1:11">
      <c r="A843" s="36" t="str">
        <f>C843&amp;E843</f>
        <v/>
      </c>
      <c r="K843" s="37"/>
    </row>
    <row r="844" spans="1:11">
      <c r="A844" s="36" t="str">
        <f>C844&amp;E844</f>
        <v/>
      </c>
      <c r="K844" s="37"/>
    </row>
    <row r="845" spans="1:11">
      <c r="A845" s="36" t="str">
        <f>C845&amp;E845</f>
        <v/>
      </c>
      <c r="K845" s="37"/>
    </row>
    <row r="846" spans="1:11">
      <c r="A846" s="36" t="str">
        <f>C846&amp;E846</f>
        <v/>
      </c>
      <c r="K846" s="37"/>
    </row>
    <row r="847" spans="1:11">
      <c r="A847" s="36" t="str">
        <f>C847&amp;E847</f>
        <v/>
      </c>
      <c r="K847" s="37"/>
    </row>
    <row r="848" spans="1:11">
      <c r="A848" s="36" t="str">
        <f>C848&amp;E848</f>
        <v/>
      </c>
      <c r="K848" s="37"/>
    </row>
    <row r="849" spans="1:11">
      <c r="A849" s="36" t="str">
        <f>C849&amp;E849</f>
        <v/>
      </c>
      <c r="K849" s="37"/>
    </row>
    <row r="850" spans="1:11">
      <c r="A850" s="36" t="str">
        <f>C850&amp;E850</f>
        <v/>
      </c>
      <c r="K850" s="37"/>
    </row>
    <row r="851" spans="1:11">
      <c r="A851" s="36" t="str">
        <f>C851&amp;E851</f>
        <v/>
      </c>
      <c r="K851" s="37"/>
    </row>
    <row r="852" spans="1:11">
      <c r="A852" s="36" t="str">
        <f>C852&amp;E852</f>
        <v/>
      </c>
      <c r="K852" s="37"/>
    </row>
    <row r="853" spans="1:11">
      <c r="A853" s="36" t="str">
        <f>C853&amp;E853</f>
        <v/>
      </c>
      <c r="K853" s="37"/>
    </row>
    <row r="854" spans="1:11">
      <c r="A854" s="36" t="str">
        <f>C854&amp;E854</f>
        <v/>
      </c>
      <c r="K854" s="37"/>
    </row>
    <row r="855" spans="1:11">
      <c r="A855" s="36" t="str">
        <f>C855&amp;E855</f>
        <v/>
      </c>
      <c r="K855" s="37"/>
    </row>
    <row r="856" spans="1:11">
      <c r="A856" s="36" t="str">
        <f>C856&amp;E856</f>
        <v/>
      </c>
      <c r="K856" s="37"/>
    </row>
    <row r="857" spans="1:11">
      <c r="A857" s="36" t="str">
        <f>C857&amp;E857</f>
        <v/>
      </c>
      <c r="K857" s="37"/>
    </row>
    <row r="858" spans="1:11">
      <c r="A858" s="36" t="str">
        <f>C858&amp;E858</f>
        <v/>
      </c>
      <c r="K858" s="37"/>
    </row>
    <row r="859" spans="1:11">
      <c r="A859" s="36" t="str">
        <f>C859&amp;E859</f>
        <v/>
      </c>
      <c r="K859" s="37"/>
    </row>
    <row r="860" spans="1:11">
      <c r="A860" s="36" t="str">
        <f>C860&amp;E860</f>
        <v/>
      </c>
      <c r="K860" s="37"/>
    </row>
    <row r="861" spans="1:11">
      <c r="A861" s="36" t="str">
        <f>C861&amp;E861</f>
        <v/>
      </c>
      <c r="K861" s="37"/>
    </row>
    <row r="862" spans="1:11">
      <c r="A862" s="36" t="str">
        <f>C862&amp;E862</f>
        <v/>
      </c>
      <c r="K862" s="37"/>
    </row>
    <row r="863" spans="1:11">
      <c r="A863" s="36" t="str">
        <f>C863&amp;E863</f>
        <v/>
      </c>
      <c r="K863" s="37"/>
    </row>
    <row r="864" spans="1:11">
      <c r="A864" s="36" t="str">
        <f>C864&amp;E864</f>
        <v/>
      </c>
      <c r="K864" s="37"/>
    </row>
    <row r="865" spans="1:11">
      <c r="A865" s="36" t="str">
        <f>C865&amp;E865</f>
        <v/>
      </c>
      <c r="K865" s="37"/>
    </row>
    <row r="866" spans="1:11">
      <c r="A866" s="36" t="str">
        <f>C866&amp;E866</f>
        <v/>
      </c>
      <c r="K866" s="37"/>
    </row>
    <row r="867" spans="1:11">
      <c r="A867" s="36" t="str">
        <f>C867&amp;E867</f>
        <v/>
      </c>
      <c r="K867" s="37"/>
    </row>
    <row r="868" spans="1:11">
      <c r="A868" s="36" t="str">
        <f>C868&amp;E868</f>
        <v/>
      </c>
      <c r="K868" s="37"/>
    </row>
    <row r="869" spans="1:11">
      <c r="A869" s="36" t="str">
        <f>C869&amp;E869</f>
        <v/>
      </c>
      <c r="K869" s="37"/>
    </row>
    <row r="870" spans="1:11">
      <c r="A870" s="36" t="str">
        <f>C870&amp;E870</f>
        <v/>
      </c>
      <c r="K870" s="37"/>
    </row>
    <row r="871" spans="1:11">
      <c r="A871" s="36" t="str">
        <f>C871&amp;E871</f>
        <v/>
      </c>
      <c r="K871" s="37"/>
    </row>
    <row r="872" spans="1:11">
      <c r="A872" s="36" t="str">
        <f>C872&amp;E872</f>
        <v/>
      </c>
      <c r="K872" s="37"/>
    </row>
    <row r="873" spans="1:11">
      <c r="A873" s="36" t="str">
        <f>C873&amp;E873</f>
        <v/>
      </c>
      <c r="K873" s="37"/>
    </row>
    <row r="874" spans="1:11">
      <c r="A874" s="36" t="str">
        <f>C874&amp;E874</f>
        <v/>
      </c>
      <c r="K874" s="37"/>
    </row>
    <row r="875" spans="1:11">
      <c r="A875" s="36" t="str">
        <f>C875&amp;E875</f>
        <v/>
      </c>
      <c r="K875" s="37"/>
    </row>
    <row r="876" spans="1:11">
      <c r="A876" s="36" t="str">
        <f>C876&amp;E876</f>
        <v/>
      </c>
      <c r="K876" s="37"/>
    </row>
    <row r="877" spans="1:11">
      <c r="A877" s="36" t="str">
        <f>C877&amp;E877</f>
        <v/>
      </c>
      <c r="K877" s="37"/>
    </row>
    <row r="878" spans="1:11">
      <c r="A878" s="36" t="str">
        <f>C878&amp;E878</f>
        <v/>
      </c>
      <c r="K878" s="37"/>
    </row>
    <row r="879" spans="1:11">
      <c r="A879" s="36" t="str">
        <f>C879&amp;E879</f>
        <v/>
      </c>
      <c r="K879" s="37"/>
    </row>
    <row r="880" spans="1:11">
      <c r="A880" s="36" t="str">
        <f>C880&amp;E880</f>
        <v/>
      </c>
      <c r="K880" s="37"/>
    </row>
    <row r="881" spans="1:11">
      <c r="A881" s="36" t="str">
        <f>C881&amp;E881</f>
        <v/>
      </c>
      <c r="K881" s="37"/>
    </row>
    <row r="882" spans="1:11">
      <c r="A882" s="36" t="str">
        <f>C882&amp;E882</f>
        <v/>
      </c>
      <c r="K882" s="37"/>
    </row>
    <row r="883" spans="1:11">
      <c r="A883" s="36" t="str">
        <f>C883&amp;E883</f>
        <v/>
      </c>
      <c r="K883" s="37"/>
    </row>
    <row r="884" spans="1:11">
      <c r="A884" s="36" t="str">
        <f>C884&amp;E884</f>
        <v/>
      </c>
      <c r="K884" s="37"/>
    </row>
    <row r="885" spans="1:11">
      <c r="A885" s="36" t="str">
        <f>C885&amp;E885</f>
        <v/>
      </c>
      <c r="K885" s="37"/>
    </row>
    <row r="886" spans="1:11">
      <c r="A886" s="36" t="str">
        <f>C886&amp;E886</f>
        <v/>
      </c>
      <c r="K886" s="37"/>
    </row>
    <row r="887" spans="1:11">
      <c r="A887" s="36" t="str">
        <f>C887&amp;E887</f>
        <v/>
      </c>
      <c r="K887" s="37"/>
    </row>
    <row r="888" spans="1:11">
      <c r="A888" s="36" t="str">
        <f>C888&amp;E888</f>
        <v/>
      </c>
      <c r="K888" s="37"/>
    </row>
    <row r="889" spans="1:11">
      <c r="A889" s="36" t="str">
        <f>C889&amp;E889</f>
        <v/>
      </c>
      <c r="K889" s="37"/>
    </row>
    <row r="890" spans="1:11">
      <c r="A890" s="36" t="str">
        <f>C890&amp;E890</f>
        <v/>
      </c>
      <c r="K890" s="37"/>
    </row>
    <row r="891" spans="1:11">
      <c r="A891" s="36" t="str">
        <f>C891&amp;E891</f>
        <v/>
      </c>
      <c r="K891" s="37"/>
    </row>
    <row r="892" spans="1:11">
      <c r="A892" s="36" t="str">
        <f>C892&amp;E892</f>
        <v/>
      </c>
      <c r="K892" s="37"/>
    </row>
    <row r="893" spans="1:11">
      <c r="A893" s="36" t="str">
        <f>C893&amp;E893</f>
        <v/>
      </c>
      <c r="K893" s="37"/>
    </row>
    <row r="894" spans="1:11">
      <c r="A894" s="36" t="str">
        <f>C894&amp;E894</f>
        <v/>
      </c>
      <c r="K894" s="37"/>
    </row>
    <row r="895" spans="1:11">
      <c r="A895" s="36" t="str">
        <f>C895&amp;E895</f>
        <v/>
      </c>
      <c r="K895" s="37"/>
    </row>
    <row r="896" spans="1:11">
      <c r="A896" s="36" t="str">
        <f>C896&amp;E896</f>
        <v/>
      </c>
      <c r="K896" s="37"/>
    </row>
    <row r="897" spans="1:11">
      <c r="A897" s="36" t="str">
        <f>C897&amp;E897</f>
        <v/>
      </c>
      <c r="K897" s="37"/>
    </row>
    <row r="898" spans="1:11">
      <c r="A898" s="36" t="str">
        <f>C898&amp;E898</f>
        <v/>
      </c>
      <c r="K898" s="37"/>
    </row>
    <row r="899" spans="1:11">
      <c r="A899" s="36" t="str">
        <f>C899&amp;E899</f>
        <v/>
      </c>
      <c r="K899" s="37"/>
    </row>
    <row r="900" spans="1:11">
      <c r="A900" s="36" t="str">
        <f>C900&amp;E900</f>
        <v/>
      </c>
      <c r="K900" s="37"/>
    </row>
    <row r="901" spans="1:11">
      <c r="A901" s="36" t="str">
        <f>C901&amp;E901</f>
        <v/>
      </c>
      <c r="K901" s="37"/>
    </row>
    <row r="902" spans="1:11">
      <c r="A902" s="36" t="str">
        <f>C902&amp;E902</f>
        <v/>
      </c>
      <c r="K902" s="37"/>
    </row>
    <row r="903" spans="1:11">
      <c r="A903" s="36" t="str">
        <f>C903&amp;E903</f>
        <v/>
      </c>
      <c r="K903" s="37"/>
    </row>
    <row r="904" spans="1:11">
      <c r="A904" s="36" t="str">
        <f>C904&amp;E904</f>
        <v/>
      </c>
      <c r="K904" s="37"/>
    </row>
    <row r="905" spans="1:11">
      <c r="A905" s="36" t="str">
        <f>C905&amp;E905</f>
        <v/>
      </c>
      <c r="K905" s="37"/>
    </row>
    <row r="906" spans="1:11">
      <c r="A906" s="36" t="str">
        <f>C906&amp;E906</f>
        <v/>
      </c>
      <c r="K906" s="37"/>
    </row>
    <row r="907" spans="1:11">
      <c r="A907" s="36" t="str">
        <f>C907&amp;E907</f>
        <v/>
      </c>
      <c r="K907" s="37"/>
    </row>
    <row r="908" spans="1:11">
      <c r="A908" s="36" t="str">
        <f>C908&amp;E908</f>
        <v/>
      </c>
      <c r="K908" s="37"/>
    </row>
    <row r="909" spans="1:11">
      <c r="A909" s="36" t="str">
        <f>C909&amp;E909</f>
        <v/>
      </c>
      <c r="K909" s="37"/>
    </row>
    <row r="910" spans="1:11">
      <c r="A910" s="36" t="str">
        <f>C910&amp;E910</f>
        <v/>
      </c>
      <c r="K910" s="37"/>
    </row>
    <row r="911" spans="1:11">
      <c r="A911" s="36" t="str">
        <f>C911&amp;E911</f>
        <v/>
      </c>
      <c r="K911" s="37"/>
    </row>
    <row r="912" spans="1:11">
      <c r="A912" s="36" t="str">
        <f>C912&amp;E912</f>
        <v/>
      </c>
      <c r="K912" s="37"/>
    </row>
    <row r="913" spans="1:11">
      <c r="A913" s="36" t="str">
        <f>C913&amp;E913</f>
        <v/>
      </c>
      <c r="K913" s="37"/>
    </row>
    <row r="914" spans="1:11">
      <c r="A914" s="36" t="str">
        <f>C914&amp;E914</f>
        <v/>
      </c>
      <c r="K914" s="37"/>
    </row>
    <row r="915" spans="1:11">
      <c r="A915" s="36" t="str">
        <f>C915&amp;E915</f>
        <v/>
      </c>
      <c r="K915" s="37"/>
    </row>
    <row r="916" spans="1:11">
      <c r="A916" s="36" t="str">
        <f>C916&amp;E916</f>
        <v/>
      </c>
      <c r="K916" s="37"/>
    </row>
    <row r="917" spans="1:11">
      <c r="A917" s="36" t="str">
        <f>C917&amp;E917</f>
        <v/>
      </c>
      <c r="K917" s="37"/>
    </row>
    <row r="918" spans="1:11">
      <c r="A918" s="36" t="str">
        <f>C918&amp;E918</f>
        <v/>
      </c>
      <c r="K918" s="37"/>
    </row>
    <row r="919" spans="1:11">
      <c r="A919" s="36" t="str">
        <f>C919&amp;E919</f>
        <v/>
      </c>
      <c r="K919" s="37"/>
    </row>
    <row r="920" spans="1:11">
      <c r="A920" s="36" t="str">
        <f>C920&amp;E920</f>
        <v/>
      </c>
      <c r="K920" s="37"/>
    </row>
    <row r="921" spans="1:11">
      <c r="A921" s="36" t="str">
        <f>C921&amp;E921</f>
        <v/>
      </c>
      <c r="K921" s="37"/>
    </row>
    <row r="922" spans="1:11">
      <c r="A922" s="36" t="str">
        <f>C922&amp;E922</f>
        <v/>
      </c>
      <c r="K922" s="37"/>
    </row>
    <row r="923" spans="1:11">
      <c r="A923" s="36" t="str">
        <f>C923&amp;E923</f>
        <v/>
      </c>
      <c r="K923" s="37"/>
    </row>
    <row r="924" spans="1:11">
      <c r="A924" s="36" t="str">
        <f>C924&amp;E924</f>
        <v/>
      </c>
      <c r="K924" s="37"/>
    </row>
    <row r="925" spans="1:11">
      <c r="A925" s="36" t="str">
        <f>C925&amp;E925</f>
        <v/>
      </c>
      <c r="K925" s="37"/>
    </row>
    <row r="926" spans="1:11">
      <c r="A926" s="36" t="str">
        <f>C926&amp;E926</f>
        <v/>
      </c>
      <c r="K926" s="37"/>
    </row>
    <row r="927" spans="1:11">
      <c r="A927" s="36" t="str">
        <f>C927&amp;E927</f>
        <v/>
      </c>
      <c r="K927" s="37"/>
    </row>
    <row r="928" spans="1:11">
      <c r="A928" s="36" t="str">
        <f>C928&amp;E928</f>
        <v/>
      </c>
      <c r="K928" s="37"/>
    </row>
    <row r="929" spans="1:11">
      <c r="A929" s="36" t="str">
        <f>C929&amp;E929</f>
        <v/>
      </c>
      <c r="K929" s="37"/>
    </row>
    <row r="930" spans="1:11">
      <c r="A930" s="36" t="str">
        <f>C930&amp;E930</f>
        <v/>
      </c>
      <c r="K930" s="37"/>
    </row>
    <row r="931" spans="1:11">
      <c r="A931" s="36" t="str">
        <f>C931&amp;E931</f>
        <v/>
      </c>
      <c r="K931" s="37"/>
    </row>
    <row r="932" spans="1:11">
      <c r="A932" s="36" t="str">
        <f>C932&amp;E932</f>
        <v/>
      </c>
      <c r="K932" s="37"/>
    </row>
    <row r="933" spans="1:11">
      <c r="A933" s="36" t="str">
        <f>C933&amp;E933</f>
        <v/>
      </c>
      <c r="K933" s="37"/>
    </row>
    <row r="934" spans="1:11">
      <c r="A934" s="36" t="str">
        <f>C934&amp;E934</f>
        <v/>
      </c>
      <c r="K934" s="37"/>
    </row>
    <row r="935" spans="1:11">
      <c r="A935" s="36" t="str">
        <f>C935&amp;E935</f>
        <v/>
      </c>
      <c r="K935" s="37"/>
    </row>
    <row r="936" spans="1:11">
      <c r="A936" s="36" t="str">
        <f>C936&amp;E936</f>
        <v/>
      </c>
      <c r="K936" s="37"/>
    </row>
    <row r="937" spans="1:11">
      <c r="A937" s="36" t="str">
        <f>C937&amp;E937</f>
        <v/>
      </c>
      <c r="K937" s="37"/>
    </row>
    <row r="938" spans="1:11">
      <c r="A938" s="36" t="str">
        <f>C938&amp;E938</f>
        <v/>
      </c>
      <c r="K938" s="37"/>
    </row>
    <row r="939" spans="1:11">
      <c r="A939" s="36" t="str">
        <f>C939&amp;E939</f>
        <v/>
      </c>
      <c r="K939" s="37"/>
    </row>
    <row r="940" spans="1:11">
      <c r="A940" s="36" t="str">
        <f>C940&amp;E940</f>
        <v/>
      </c>
      <c r="K940" s="37"/>
    </row>
    <row r="941" spans="1:11">
      <c r="A941" s="36" t="str">
        <f>C941&amp;E941</f>
        <v/>
      </c>
      <c r="K941" s="37"/>
    </row>
    <row r="942" spans="1:11">
      <c r="A942" s="36" t="str">
        <f>C942&amp;E942</f>
        <v/>
      </c>
      <c r="K942" s="37"/>
    </row>
    <row r="943" spans="1:11">
      <c r="A943" s="36" t="str">
        <f>C943&amp;E943</f>
        <v/>
      </c>
      <c r="K943" s="37"/>
    </row>
    <row r="944" spans="1:11">
      <c r="A944" s="36" t="str">
        <f>C944&amp;E944</f>
        <v/>
      </c>
      <c r="K944" s="37"/>
    </row>
    <row r="945" spans="1:11">
      <c r="A945" s="36" t="str">
        <f>C945&amp;E945</f>
        <v/>
      </c>
      <c r="K945" s="37"/>
    </row>
    <row r="946" spans="1:11">
      <c r="A946" s="36" t="str">
        <f>C946&amp;E946</f>
        <v/>
      </c>
      <c r="K946" s="37"/>
    </row>
    <row r="947" spans="1:11">
      <c r="A947" s="36" t="str">
        <f>C947&amp;E947</f>
        <v/>
      </c>
      <c r="K947" s="37"/>
    </row>
    <row r="948" spans="1:11">
      <c r="A948" s="36" t="str">
        <f>C948&amp;E948</f>
        <v/>
      </c>
      <c r="K948" s="37"/>
    </row>
    <row r="949" spans="1:11">
      <c r="A949" s="36" t="str">
        <f>C949&amp;E949</f>
        <v/>
      </c>
      <c r="K949" s="37"/>
    </row>
    <row r="950" spans="1:11">
      <c r="A950" s="36" t="str">
        <f>C950&amp;E950</f>
        <v/>
      </c>
      <c r="K950" s="37"/>
    </row>
    <row r="951" spans="1:11">
      <c r="A951" s="36" t="str">
        <f>C951&amp;E951</f>
        <v/>
      </c>
      <c r="K951" s="37"/>
    </row>
    <row r="952" spans="1:11">
      <c r="A952" s="36" t="str">
        <f>C952&amp;E952</f>
        <v/>
      </c>
      <c r="K952" s="37"/>
    </row>
    <row r="953" spans="1:11">
      <c r="A953" s="36" t="str">
        <f>C953&amp;E953</f>
        <v/>
      </c>
      <c r="K953" s="37"/>
    </row>
    <row r="954" spans="1:11">
      <c r="A954" s="36" t="str">
        <f>C954&amp;E954</f>
        <v/>
      </c>
      <c r="K954" s="37"/>
    </row>
    <row r="955" spans="1:11">
      <c r="A955" s="36" t="str">
        <f>C955&amp;E955</f>
        <v/>
      </c>
      <c r="K955" s="37"/>
    </row>
    <row r="956" spans="1:11">
      <c r="A956" s="36" t="str">
        <f>C956&amp;E956</f>
        <v/>
      </c>
      <c r="K956" s="37"/>
    </row>
    <row r="957" spans="1:11">
      <c r="A957" s="36" t="str">
        <f>C957&amp;E957</f>
        <v/>
      </c>
      <c r="K957" s="37"/>
    </row>
    <row r="958" spans="1:11">
      <c r="A958" s="36" t="str">
        <f>C958&amp;E958</f>
        <v/>
      </c>
      <c r="K958" s="37"/>
    </row>
    <row r="959" spans="1:11">
      <c r="A959" s="36" t="str">
        <f>C959&amp;E959</f>
        <v/>
      </c>
      <c r="K959" s="37"/>
    </row>
    <row r="960" spans="1:11">
      <c r="A960" s="36" t="str">
        <f>C960&amp;E960</f>
        <v/>
      </c>
      <c r="K960" s="37"/>
    </row>
    <row r="961" spans="1:11">
      <c r="A961" s="36" t="str">
        <f>C961&amp;E961</f>
        <v/>
      </c>
      <c r="K961" s="37"/>
    </row>
    <row r="962" spans="1:11">
      <c r="A962" s="36" t="str">
        <f>C962&amp;E962</f>
        <v/>
      </c>
      <c r="K962" s="37"/>
    </row>
    <row r="963" spans="1:11">
      <c r="A963" s="36" t="str">
        <f>C963&amp;E963</f>
        <v/>
      </c>
      <c r="K963" s="37"/>
    </row>
    <row r="964" spans="1:11">
      <c r="A964" s="36" t="str">
        <f>C964&amp;E964</f>
        <v/>
      </c>
      <c r="K964" s="37"/>
    </row>
    <row r="965" spans="1:11">
      <c r="A965" s="36" t="str">
        <f>C965&amp;E965</f>
        <v/>
      </c>
      <c r="K965" s="37"/>
    </row>
    <row r="966" spans="1:11">
      <c r="A966" s="36" t="str">
        <f>C966&amp;E966</f>
        <v/>
      </c>
      <c r="K966" s="37"/>
    </row>
    <row r="967" spans="1:11">
      <c r="A967" s="36" t="str">
        <f>C967&amp;E967</f>
        <v/>
      </c>
      <c r="K967" s="37"/>
    </row>
    <row r="968" spans="1:11">
      <c r="A968" s="36" t="str">
        <f>C968&amp;E968</f>
        <v/>
      </c>
      <c r="K968" s="37"/>
    </row>
    <row r="969" spans="1:11">
      <c r="A969" s="36" t="str">
        <f>C969&amp;E969</f>
        <v/>
      </c>
      <c r="K969" s="37"/>
    </row>
    <row r="970" spans="1:11">
      <c r="A970" s="36" t="str">
        <f>C970&amp;E970</f>
        <v/>
      </c>
      <c r="K970" s="37"/>
    </row>
    <row r="971" spans="1:11">
      <c r="A971" s="36" t="str">
        <f>C971&amp;E971</f>
        <v/>
      </c>
      <c r="K971" s="37"/>
    </row>
    <row r="972" spans="1:11">
      <c r="A972" s="36" t="str">
        <f>C972&amp;E972</f>
        <v/>
      </c>
      <c r="K972" s="37"/>
    </row>
    <row r="973" spans="1:11">
      <c r="A973" s="36" t="str">
        <f>C973&amp;E973</f>
        <v/>
      </c>
      <c r="K973" s="37"/>
    </row>
    <row r="974" spans="1:11">
      <c r="A974" s="36" t="str">
        <f>C974&amp;E974</f>
        <v/>
      </c>
      <c r="K974" s="37"/>
    </row>
    <row r="975" spans="1:11">
      <c r="A975" s="36" t="str">
        <f>C975&amp;E975</f>
        <v/>
      </c>
      <c r="K975" s="37"/>
    </row>
    <row r="976" spans="1:11">
      <c r="A976" s="36" t="str">
        <f>C976&amp;E976</f>
        <v/>
      </c>
      <c r="K976" s="37"/>
    </row>
    <row r="977" spans="1:11">
      <c r="A977" s="36" t="str">
        <f>C977&amp;E977</f>
        <v/>
      </c>
      <c r="K977" s="37"/>
    </row>
    <row r="978" spans="1:11">
      <c r="A978" s="36" t="str">
        <f>C978&amp;E978</f>
        <v/>
      </c>
      <c r="K978" s="37"/>
    </row>
    <row r="979" spans="1:11">
      <c r="A979" s="36" t="str">
        <f>C979&amp;E979</f>
        <v/>
      </c>
      <c r="K979" s="37"/>
    </row>
    <row r="980" spans="1:11">
      <c r="A980" s="36" t="str">
        <f>C980&amp;E980</f>
        <v/>
      </c>
      <c r="K980" s="37"/>
    </row>
    <row r="981" spans="1:11">
      <c r="A981" s="36" t="str">
        <f>C981&amp;E981</f>
        <v/>
      </c>
      <c r="K981" s="37"/>
    </row>
    <row r="982" spans="1:11">
      <c r="A982" s="36" t="str">
        <f>C982&amp;E982</f>
        <v/>
      </c>
      <c r="K982" s="37"/>
    </row>
    <row r="983" spans="1:11">
      <c r="A983" s="36" t="str">
        <f>C983&amp;E983</f>
        <v/>
      </c>
      <c r="K983" s="37"/>
    </row>
    <row r="984" spans="1:11">
      <c r="A984" s="36" t="str">
        <f>C984&amp;E984</f>
        <v/>
      </c>
      <c r="K984" s="37"/>
    </row>
    <row r="985" spans="1:11">
      <c r="A985" s="36" t="str">
        <f>C985&amp;E985</f>
        <v/>
      </c>
      <c r="K985" s="37"/>
    </row>
    <row r="986" spans="1:11">
      <c r="A986" s="36" t="str">
        <f>C986&amp;E986</f>
        <v/>
      </c>
      <c r="K986" s="37"/>
    </row>
    <row r="987" spans="1:11">
      <c r="A987" s="36" t="str">
        <f>C987&amp;E987</f>
        <v/>
      </c>
      <c r="K987" s="37"/>
    </row>
    <row r="988" spans="1:11">
      <c r="A988" s="36" t="str">
        <f>C988&amp;E988</f>
        <v/>
      </c>
      <c r="K988" s="37"/>
    </row>
    <row r="989" spans="1:11">
      <c r="A989" s="36" t="str">
        <f>C989&amp;E989</f>
        <v/>
      </c>
      <c r="K989" s="37"/>
    </row>
    <row r="990" spans="1:11">
      <c r="A990" s="36" t="str">
        <f>C990&amp;E990</f>
        <v/>
      </c>
      <c r="K990" s="37"/>
    </row>
    <row r="991" spans="1:11">
      <c r="A991" s="36" t="str">
        <f>C991&amp;E991</f>
        <v/>
      </c>
      <c r="K991" s="37"/>
    </row>
    <row r="992" spans="1:11">
      <c r="A992" s="36" t="str">
        <f>C992&amp;E992</f>
        <v/>
      </c>
      <c r="K992" s="37"/>
    </row>
    <row r="993" spans="1:11">
      <c r="A993" s="36" t="str">
        <f>C993&amp;E993</f>
        <v/>
      </c>
      <c r="K993" s="37"/>
    </row>
    <row r="994" spans="1:11">
      <c r="A994" s="36" t="str">
        <f>C994&amp;E994</f>
        <v/>
      </c>
      <c r="K994" s="37"/>
    </row>
    <row r="995" spans="1:11">
      <c r="A995" s="36" t="str">
        <f>C995&amp;E995</f>
        <v/>
      </c>
      <c r="K995" s="37"/>
    </row>
    <row r="996" spans="1:11">
      <c r="A996" s="36" t="str">
        <f>C996&amp;E996</f>
        <v/>
      </c>
      <c r="K996" s="37"/>
    </row>
    <row r="997" spans="1:11">
      <c r="A997" s="36" t="str">
        <f>C997&amp;E997</f>
        <v/>
      </c>
      <c r="K997" s="37"/>
    </row>
    <row r="998" spans="1:11">
      <c r="A998" s="36" t="str">
        <f>C998&amp;E998</f>
        <v/>
      </c>
      <c r="K998" s="37"/>
    </row>
    <row r="999" spans="1:11">
      <c r="A999" s="36" t="str">
        <f>C999&amp;E999</f>
        <v/>
      </c>
      <c r="K999" s="37"/>
    </row>
    <row r="1000" spans="1:11">
      <c r="A1000" s="36" t="str">
        <f>C1000&amp;E1000</f>
        <v/>
      </c>
      <c r="K1000" s="37"/>
    </row>
    <row r="1001" spans="1:11">
      <c r="A1001" s="36" t="str">
        <f>C1001&amp;E1001</f>
        <v/>
      </c>
      <c r="K1001" s="37"/>
    </row>
    <row r="1002" spans="1:11">
      <c r="A1002" s="36" t="str">
        <f>C1002&amp;E1002</f>
        <v/>
      </c>
      <c r="K1002" s="37"/>
    </row>
  </sheetData>
  <autoFilter ref="A5:M1003" xr:uid="{05505DD2-182C-403F-8A1E-087E6EAB8993}"/>
  <sortState xmlns:xlrd2="http://schemas.microsoft.com/office/spreadsheetml/2017/richdata2" ref="A6:M16">
    <sortCondition ref="B6:B1002"/>
    <sortCondition ref="C6:C1002"/>
  </sortState>
  <mergeCells count="2">
    <mergeCell ref="D2:E2"/>
    <mergeCell ref="H2:I2"/>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3" id="{BB861E37-5856-43BB-93E3-3421F3BDC102}">
            <x14:iconSet iconSet="3Triangles">
              <x14:cfvo type="percent">
                <xm:f>0</xm:f>
              </x14:cfvo>
              <x14:cfvo type="percent">
                <xm:f>33</xm:f>
              </x14:cfvo>
              <x14:cfvo type="percent">
                <xm:f>67</xm:f>
              </x14:cfvo>
            </x14:iconSet>
          </x14:cfRule>
          <xm:sqref>F2</xm:sqref>
        </x14:conditionalFormatting>
        <x14:conditionalFormatting xmlns:xm="http://schemas.microsoft.com/office/excel/2006/main">
          <x14:cfRule type="iconSet" priority="2" id="{83FDBC3D-B618-4459-90B9-32D7454E6C22}">
            <x14:iconSet iconSet="3Triangles">
              <x14:cfvo type="percent">
                <xm:f>0</xm:f>
              </x14:cfvo>
              <x14:cfvo type="percent">
                <xm:f>33</xm:f>
              </x14:cfvo>
              <x14:cfvo type="percent">
                <xm:f>67</xm:f>
              </x14:cfvo>
            </x14:iconSet>
          </x14:cfRule>
          <xm:sqref>J2:K2</xm:sqref>
        </x14:conditionalFormatting>
        <x14:conditionalFormatting xmlns:xm="http://schemas.microsoft.com/office/excel/2006/main">
          <x14:cfRule type="iconSet" priority="16"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L6:L22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Q26"/>
  <sheetViews>
    <sheetView topLeftCell="A12" workbookViewId="0">
      <selection activeCell="L23" sqref="L23:L24"/>
    </sheetView>
  </sheetViews>
  <sheetFormatPr defaultRowHeight="15"/>
  <cols>
    <col min="1" max="1" width="23.140625" bestFit="1" customWidth="1"/>
    <col min="7" max="7" width="64.42578125" bestFit="1" customWidth="1"/>
    <col min="8" max="8" width="9.28515625" style="69" bestFit="1" customWidth="1"/>
    <col min="9" max="9" width="11.140625" customWidth="1"/>
    <col min="13" max="14" width="10.42578125" customWidth="1"/>
    <col min="15" max="15" width="10.42578125" style="70" customWidth="1"/>
    <col min="16" max="19" width="10.42578125" customWidth="1"/>
  </cols>
  <sheetData>
    <row r="1" spans="1:17">
      <c r="A1" s="28" t="s">
        <v>150</v>
      </c>
      <c r="B1" s="29">
        <v>0.25</v>
      </c>
      <c r="C1" s="28">
        <f>B1*2000</f>
        <v>500</v>
      </c>
      <c r="G1" s="35" t="s">
        <v>151</v>
      </c>
      <c r="P1" s="37"/>
      <c r="Q1" s="68"/>
    </row>
    <row r="2" spans="1:17">
      <c r="A2" s="28" t="s">
        <v>152</v>
      </c>
      <c r="B2" s="29">
        <v>0.15</v>
      </c>
      <c r="C2" s="28">
        <f t="shared" ref="C2:C7" si="0">B2*2000</f>
        <v>300</v>
      </c>
      <c r="G2" t="s">
        <v>33</v>
      </c>
      <c r="H2" s="69">
        <v>0.34</v>
      </c>
      <c r="I2">
        <f>H2*2000</f>
        <v>680</v>
      </c>
      <c r="Q2" s="68"/>
    </row>
    <row r="3" spans="1:17">
      <c r="A3" s="28" t="s">
        <v>153</v>
      </c>
      <c r="B3" s="29">
        <v>0.1</v>
      </c>
      <c r="C3" s="28">
        <f t="shared" si="0"/>
        <v>200</v>
      </c>
      <c r="G3" t="s">
        <v>154</v>
      </c>
      <c r="H3" s="69">
        <v>0.17</v>
      </c>
      <c r="I3">
        <f t="shared" ref="I3:I12" si="1">H3*2000</f>
        <v>340</v>
      </c>
      <c r="Q3" s="68"/>
    </row>
    <row r="4" spans="1:17">
      <c r="A4" s="28" t="s">
        <v>155</v>
      </c>
      <c r="B4" s="29">
        <v>0.1</v>
      </c>
      <c r="C4" s="28">
        <f t="shared" si="0"/>
        <v>200</v>
      </c>
      <c r="G4" t="s">
        <v>156</v>
      </c>
      <c r="H4" s="69">
        <v>0.14000000000000001</v>
      </c>
      <c r="I4">
        <f t="shared" si="1"/>
        <v>280</v>
      </c>
    </row>
    <row r="5" spans="1:17">
      <c r="A5" s="28" t="s">
        <v>157</v>
      </c>
      <c r="B5" s="29">
        <v>0.15</v>
      </c>
      <c r="C5" s="28">
        <f t="shared" si="0"/>
        <v>300</v>
      </c>
      <c r="G5" t="s">
        <v>158</v>
      </c>
      <c r="H5" s="69">
        <v>0.12909999999999999</v>
      </c>
      <c r="I5">
        <f t="shared" si="1"/>
        <v>258.2</v>
      </c>
    </row>
    <row r="6" spans="1:17">
      <c r="A6" s="28" t="s">
        <v>159</v>
      </c>
      <c r="B6" s="29">
        <v>0.1</v>
      </c>
      <c r="C6" s="28">
        <f t="shared" si="0"/>
        <v>200</v>
      </c>
      <c r="G6" t="s">
        <v>160</v>
      </c>
      <c r="H6" s="69">
        <v>0.11899999999999999</v>
      </c>
      <c r="I6">
        <f t="shared" si="1"/>
        <v>238</v>
      </c>
    </row>
    <row r="7" spans="1:17">
      <c r="A7" s="28" t="s">
        <v>161</v>
      </c>
      <c r="B7" s="29">
        <v>0.15</v>
      </c>
      <c r="C7" s="28">
        <f t="shared" si="0"/>
        <v>300</v>
      </c>
      <c r="G7" t="s">
        <v>24</v>
      </c>
      <c r="H7" s="69">
        <v>0.05</v>
      </c>
      <c r="I7">
        <f t="shared" si="1"/>
        <v>100</v>
      </c>
    </row>
    <row r="8" spans="1:17">
      <c r="A8" s="28" t="s">
        <v>162</v>
      </c>
      <c r="B8" s="29">
        <v>1</v>
      </c>
      <c r="C8" s="28">
        <f>SUM(C1:C7)</f>
        <v>2000</v>
      </c>
      <c r="G8" t="s">
        <v>163</v>
      </c>
      <c r="H8" s="69">
        <v>0.03</v>
      </c>
      <c r="I8">
        <f t="shared" si="1"/>
        <v>60</v>
      </c>
    </row>
    <row r="9" spans="1:17">
      <c r="G9" t="s">
        <v>30</v>
      </c>
      <c r="H9" s="69">
        <v>0.02</v>
      </c>
      <c r="I9">
        <f t="shared" si="1"/>
        <v>40</v>
      </c>
    </row>
    <row r="10" spans="1:17">
      <c r="G10" t="s">
        <v>164</v>
      </c>
      <c r="H10" s="69">
        <v>1.6000000000000001E-3</v>
      </c>
      <c r="I10">
        <f t="shared" si="1"/>
        <v>3.2</v>
      </c>
    </row>
    <row r="11" spans="1:17">
      <c r="G11" t="s">
        <v>32</v>
      </c>
      <c r="H11" s="69">
        <v>2.0000000000000001E-4</v>
      </c>
      <c r="I11">
        <f t="shared" si="1"/>
        <v>0.4</v>
      </c>
    </row>
    <row r="12" spans="1:17">
      <c r="G12" t="s">
        <v>26</v>
      </c>
      <c r="H12" s="69">
        <v>1E-4</v>
      </c>
      <c r="I12">
        <f t="shared" si="1"/>
        <v>0.2</v>
      </c>
    </row>
    <row r="13" spans="1:17">
      <c r="H13" s="69">
        <f>SUM(H2:H12)</f>
        <v>1.0000000000000002</v>
      </c>
    </row>
    <row r="15" spans="1:17">
      <c r="G15" t="s">
        <v>165</v>
      </c>
    </row>
    <row r="16" spans="1:17">
      <c r="G16" t="s">
        <v>166</v>
      </c>
    </row>
    <row r="17" spans="7:12">
      <c r="G17" t="s">
        <v>167</v>
      </c>
      <c r="H17" s="69">
        <v>0.3</v>
      </c>
      <c r="I17" s="79">
        <v>0.3</v>
      </c>
      <c r="J17">
        <f>I17*C$8</f>
        <v>600</v>
      </c>
      <c r="K17">
        <v>89.32</v>
      </c>
      <c r="L17">
        <f>J17/K17</f>
        <v>6.7174205105239597</v>
      </c>
    </row>
    <row r="18" spans="7:12">
      <c r="G18" t="s">
        <v>168</v>
      </c>
      <c r="H18" s="69">
        <v>7.4999999999999997E-2</v>
      </c>
      <c r="I18" s="79">
        <v>0.1</v>
      </c>
      <c r="J18">
        <f>I18*C$8</f>
        <v>200</v>
      </c>
      <c r="K18">
        <v>17.899999999999999</v>
      </c>
      <c r="L18">
        <f>J18/K18</f>
        <v>11.173184357541901</v>
      </c>
    </row>
    <row r="19" spans="7:12">
      <c r="G19" t="s">
        <v>169</v>
      </c>
      <c r="H19" s="69">
        <v>0.4</v>
      </c>
      <c r="I19" s="79">
        <v>0.2</v>
      </c>
      <c r="J19">
        <f t="shared" ref="J19:J26" si="2">I19*C$8</f>
        <v>400</v>
      </c>
      <c r="K19">
        <v>16.87</v>
      </c>
      <c r="L19">
        <f t="shared" ref="L19:L24" si="3">J19/K19</f>
        <v>23.710729104919974</v>
      </c>
    </row>
    <row r="20" spans="7:12">
      <c r="G20" t="s">
        <v>170</v>
      </c>
      <c r="H20" s="69">
        <v>0.15</v>
      </c>
      <c r="I20" s="79">
        <v>0.1</v>
      </c>
      <c r="J20">
        <f t="shared" si="2"/>
        <v>200</v>
      </c>
      <c r="K20">
        <v>12.02</v>
      </c>
      <c r="L20">
        <f t="shared" si="3"/>
        <v>16.638935108153078</v>
      </c>
    </row>
    <row r="21" spans="7:12">
      <c r="G21" t="s">
        <v>171</v>
      </c>
      <c r="I21" s="79">
        <v>0</v>
      </c>
      <c r="J21">
        <f t="shared" si="2"/>
        <v>0</v>
      </c>
      <c r="K21">
        <v>11.32</v>
      </c>
      <c r="L21">
        <f t="shared" si="3"/>
        <v>0</v>
      </c>
    </row>
    <row r="22" spans="7:12">
      <c r="G22" t="s">
        <v>172</v>
      </c>
      <c r="H22" s="69">
        <v>7.4999999999999997E-2</v>
      </c>
      <c r="I22" s="79">
        <v>0</v>
      </c>
      <c r="J22">
        <f t="shared" si="2"/>
        <v>0</v>
      </c>
    </row>
    <row r="23" spans="7:12">
      <c r="G23" t="s">
        <v>173</v>
      </c>
      <c r="H23" s="69">
        <v>0.12</v>
      </c>
      <c r="I23" s="79">
        <v>0.12</v>
      </c>
      <c r="J23">
        <f t="shared" si="2"/>
        <v>240</v>
      </c>
      <c r="K23">
        <v>19.350000000000001</v>
      </c>
      <c r="L23">
        <f t="shared" si="3"/>
        <v>12.403100775193797</v>
      </c>
    </row>
    <row r="24" spans="7:12">
      <c r="G24" t="s">
        <v>174</v>
      </c>
      <c r="H24" s="69">
        <v>0.18</v>
      </c>
      <c r="I24" s="79">
        <v>0.18</v>
      </c>
      <c r="J24">
        <f t="shared" si="2"/>
        <v>360</v>
      </c>
      <c r="K24">
        <v>23.46</v>
      </c>
      <c r="L24">
        <f t="shared" si="3"/>
        <v>15.345268542199488</v>
      </c>
    </row>
    <row r="25" spans="7:12">
      <c r="G25" t="s">
        <v>175</v>
      </c>
      <c r="I25" s="79">
        <v>0</v>
      </c>
      <c r="J25">
        <f t="shared" si="2"/>
        <v>0</v>
      </c>
    </row>
    <row r="26" spans="7:12">
      <c r="G26" t="s">
        <v>176</v>
      </c>
      <c r="I26" s="79">
        <v>0</v>
      </c>
      <c r="J26">
        <f t="shared" si="2"/>
        <v>0</v>
      </c>
    </row>
  </sheetData>
  <hyperlinks>
    <hyperlink ref="G1" r:id="rId1" xr:uid="{D98FE0D3-A5E5-417B-8B06-E78CB5C2D123}"/>
  </hyperlinks>
  <pageMargins left="0.7" right="0.7" top="0.75" bottom="0.75" header="0.3" footer="0.3"/>
  <pageSetup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B6" activePane="bottomLeft" state="frozen"/>
      <selection pane="bottomLeft" activeCell="E10" sqref="E10"/>
    </sheetView>
  </sheetViews>
  <sheetFormatPr defaultRowHeight="15"/>
  <cols>
    <col min="1" max="1" width="9.140625" style="36" hidden="1" customWidth="1"/>
    <col min="2" max="2" width="11.140625" style="36" customWidth="1"/>
    <col min="3" max="3" width="9.140625" style="36"/>
    <col min="4" max="4" width="46.42578125" style="36" bestFit="1" customWidth="1"/>
    <col min="5" max="5" width="10.85546875" style="36" bestFit="1" customWidth="1"/>
    <col min="6" max="6" width="14.28515625" style="63" customWidth="1"/>
    <col min="7" max="7" width="10.7109375" style="62" bestFit="1" customWidth="1"/>
    <col min="8" max="8" width="13.28515625" style="36" bestFit="1"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c r="D2" s="84" t="s">
        <v>177</v>
      </c>
      <c r="E2" s="84"/>
      <c r="F2" s="66">
        <f>SUMIF(E:E,"Investment",K:K)</f>
        <v>-6.2551315600421358</v>
      </c>
      <c r="H2" s="85" t="s">
        <v>133</v>
      </c>
      <c r="I2" s="85"/>
      <c r="J2" s="67">
        <f>SUMIF(E:E,"IRA",K:K)</f>
        <v>0</v>
      </c>
    </row>
    <row r="3" spans="1:13">
      <c r="D3" s="84" t="s">
        <v>178</v>
      </c>
      <c r="E3" s="84"/>
      <c r="F3" s="72">
        <f>(SUMIF(E:E,"Investment",J:J) - SUMIF(E:E,"Investment",H:H)) / SUMIF(E:E,"Investment",H:H)</f>
        <v>-3.1275657800210869E-3</v>
      </c>
    </row>
    <row r="5" spans="1:13">
      <c r="A5" s="36" t="s">
        <v>134</v>
      </c>
      <c r="B5" s="36" t="s">
        <v>35</v>
      </c>
      <c r="C5" s="36" t="s">
        <v>44</v>
      </c>
      <c r="D5" s="36" t="s">
        <v>135</v>
      </c>
      <c r="E5" s="36" t="s">
        <v>136</v>
      </c>
      <c r="F5" s="63" t="s">
        <v>39</v>
      </c>
      <c r="G5" s="62" t="s">
        <v>137</v>
      </c>
      <c r="H5" s="36" t="s">
        <v>138</v>
      </c>
      <c r="I5" s="36" t="s">
        <v>139</v>
      </c>
      <c r="J5" s="36" t="s">
        <v>140</v>
      </c>
      <c r="K5" s="36" t="s">
        <v>141</v>
      </c>
      <c r="L5" s="36" t="s">
        <v>142</v>
      </c>
      <c r="M5" s="36" t="s">
        <v>143</v>
      </c>
    </row>
    <row r="6" spans="1:13">
      <c r="A6" s="36" t="str">
        <f>C6&amp;E6</f>
        <v>WMTInvestment</v>
      </c>
      <c r="B6" s="61">
        <v>44008</v>
      </c>
      <c r="C6" s="36" t="s">
        <v>179</v>
      </c>
      <c r="D6" s="36" t="e" vm="29">
        <v>#VALUE!</v>
      </c>
      <c r="E6" s="36" t="s">
        <v>149</v>
      </c>
      <c r="F6" s="71">
        <v>0.20132539216508683</v>
      </c>
      <c r="G6" s="62">
        <v>119.21</v>
      </c>
      <c r="H6" s="62">
        <f>G6*F6</f>
        <v>24</v>
      </c>
      <c r="I6" s="37">
        <f>_FV(D6,"Price")</f>
        <v>126.95</v>
      </c>
      <c r="J6" s="37">
        <f>I6*F6</f>
        <v>25.558258535357773</v>
      </c>
      <c r="K6" s="37">
        <f>J6-H6</f>
        <v>1.5582585353577727</v>
      </c>
      <c r="L6" s="65">
        <f>(J6-H6)/J6</f>
        <v>6.0968885387948035E-2</v>
      </c>
      <c r="M6" s="64">
        <f>SUMIF(A:A,A6,J:J) / SUMIF(E:E,E6,J:J)</f>
        <v>1.2819222228447065E-2</v>
      </c>
    </row>
    <row r="7" spans="1:13">
      <c r="A7" s="36" t="str">
        <f>C7&amp;E7</f>
        <v>AMZNInvestment</v>
      </c>
      <c r="B7" s="61">
        <v>44008</v>
      </c>
      <c r="C7" s="36" t="s">
        <v>88</v>
      </c>
      <c r="D7" s="36" t="e" vm="52">
        <v>#VALUE!</v>
      </c>
      <c r="E7" s="36" t="s">
        <v>149</v>
      </c>
      <c r="F7" s="71">
        <v>4.7053939037470155E-2</v>
      </c>
      <c r="G7" s="62">
        <v>2890.3</v>
      </c>
      <c r="H7" s="62">
        <f>G7*F7</f>
        <v>136</v>
      </c>
      <c r="I7" s="37">
        <f>_FV(D7,"Price")</f>
        <v>3000.12</v>
      </c>
      <c r="J7" s="37">
        <f>I7*F7</f>
        <v>141.16746358509496</v>
      </c>
      <c r="K7" s="37">
        <f>J7-H7</f>
        <v>5.1674635850949642</v>
      </c>
      <c r="L7" s="65">
        <f>(J7-H7)/J7</f>
        <v>3.6605202458568263E-2</v>
      </c>
      <c r="M7" s="64">
        <f>SUMIF(A:A,A7,J:J) / SUMIF(E:E,E7,J:J)</f>
        <v>7.0805179649467406E-2</v>
      </c>
    </row>
    <row r="8" spans="1:13">
      <c r="A8" s="36" t="str">
        <f>C8&amp;E8</f>
        <v>CHGGInvestment</v>
      </c>
      <c r="B8" s="61">
        <v>44008</v>
      </c>
      <c r="C8" s="36" t="s">
        <v>180</v>
      </c>
      <c r="D8" s="36" t="e" vm="65">
        <v>#VALUE!</v>
      </c>
      <c r="E8" s="36" t="s">
        <v>149</v>
      </c>
      <c r="F8" s="71">
        <v>0.96866096866096862</v>
      </c>
      <c r="G8" s="62">
        <v>70.2</v>
      </c>
      <c r="H8" s="62">
        <f>G8*F8</f>
        <v>68</v>
      </c>
      <c r="I8" s="37">
        <f>_FV(D8,"Price")</f>
        <v>71.239999999999995</v>
      </c>
      <c r="J8" s="37">
        <f>I8*F8</f>
        <v>69.007407407407399</v>
      </c>
      <c r="K8" s="37">
        <f>J8-H8</f>
        <v>1.0074074074073991</v>
      </c>
      <c r="L8" s="65">
        <f>(J8-H8)/J8</f>
        <v>1.4598540145985283E-2</v>
      </c>
      <c r="M8" s="64">
        <f>SUMIF(A:A,A8,J:J) / SUMIF(E:E,E8,J:J)</f>
        <v>3.4611954869332662E-2</v>
      </c>
    </row>
    <row r="9" spans="1:13">
      <c r="A9" s="36" t="str">
        <f>C9&amp;E9</f>
        <v>GOOGInvestment</v>
      </c>
      <c r="B9" s="61">
        <v>44008</v>
      </c>
      <c r="C9" s="36" t="s">
        <v>89</v>
      </c>
      <c r="D9" s="36" t="e" vm="40">
        <v>#VALUE!</v>
      </c>
      <c r="E9" s="36" t="s">
        <v>149</v>
      </c>
      <c r="F9" s="71">
        <v>7.6466170546869661E-2</v>
      </c>
      <c r="G9" s="62">
        <v>1464.7</v>
      </c>
      <c r="H9" s="62">
        <f>G9*F9</f>
        <v>112</v>
      </c>
      <c r="I9" s="37">
        <f>_FV(D9,"Price")</f>
        <v>1485.18</v>
      </c>
      <c r="J9" s="37">
        <f>I9*F9</f>
        <v>113.56602717279989</v>
      </c>
      <c r="K9" s="37">
        <f>J9-H9</f>
        <v>1.5660271727998918</v>
      </c>
      <c r="L9" s="65">
        <f>(J9-H9)/J9</f>
        <v>1.3789574327690929E-2</v>
      </c>
      <c r="M9" s="64">
        <f>SUMIF(A:A,A9,J:J) / SUMIF(E:E,E9,J:J)</f>
        <v>5.6961163371751632E-2</v>
      </c>
    </row>
    <row r="10" spans="1:13">
      <c r="A10" s="36" t="str">
        <f>C10&amp;E10</f>
        <v>ECLInvestment</v>
      </c>
      <c r="B10" s="61">
        <v>44008</v>
      </c>
      <c r="C10" s="36" t="s">
        <v>181</v>
      </c>
      <c r="D10" s="36" t="e" vm="38">
        <v>#VALUE!</v>
      </c>
      <c r="E10" s="36" t="s">
        <v>149</v>
      </c>
      <c r="F10" s="71">
        <v>1.5928322548531607E-2</v>
      </c>
      <c r="G10" s="62">
        <v>200.9</v>
      </c>
      <c r="H10" s="62">
        <f>G10*F10</f>
        <v>3.2</v>
      </c>
      <c r="I10" s="37">
        <f>_FV(D10,"Price")</f>
        <v>202.94</v>
      </c>
      <c r="J10" s="37">
        <f>I10*F10</f>
        <v>3.2324937779990042</v>
      </c>
      <c r="K10" s="37">
        <f>J10-H10</f>
        <v>3.2493777999003992E-2</v>
      </c>
      <c r="L10" s="65">
        <f>(J10-H10)/J10</f>
        <v>1.0052232186853107E-2</v>
      </c>
      <c r="M10" s="64">
        <f>SUMIF(A:A,A10,J:J) / SUMIF(E:E,E10,J:J)</f>
        <v>1.6213176666522676E-3</v>
      </c>
    </row>
    <row r="11" spans="1:13">
      <c r="A11" s="36" t="str">
        <f>C11&amp;E11</f>
        <v>MSFTInvestment</v>
      </c>
      <c r="B11" s="61">
        <v>44008</v>
      </c>
      <c r="C11" s="36" t="s">
        <v>84</v>
      </c>
      <c r="D11" s="36" t="e" vm="47">
        <v>#VALUE!</v>
      </c>
      <c r="E11" s="36" t="s">
        <v>149</v>
      </c>
      <c r="F11" s="71">
        <v>0.49452147774653354</v>
      </c>
      <c r="G11" s="62">
        <v>206.26</v>
      </c>
      <c r="H11" s="62">
        <f>G11*F11</f>
        <v>102</v>
      </c>
      <c r="I11" s="37">
        <f>_FV(D11,"Price")</f>
        <v>208.25</v>
      </c>
      <c r="J11" s="37">
        <f>I11*F11</f>
        <v>102.98409774071561</v>
      </c>
      <c r="K11" s="37">
        <f>J11-H11</f>
        <v>0.98409774071561174</v>
      </c>
      <c r="L11" s="65">
        <f>(J11-H11)/J11</f>
        <v>9.5558223289316686E-3</v>
      </c>
      <c r="M11" s="64">
        <f>SUMIF(A:A,A11,J:J) / SUMIF(E:E,E11,J:J)</f>
        <v>5.1653598898688285E-2</v>
      </c>
    </row>
    <row r="12" spans="1:13">
      <c r="A12" s="36" t="str">
        <f>C12&amp;E12</f>
        <v>TInvestment</v>
      </c>
      <c r="B12" s="61">
        <v>44008</v>
      </c>
      <c r="C12" s="36" t="s">
        <v>106</v>
      </c>
      <c r="D12" s="36" t="e" vm="13">
        <v>#VALUE!</v>
      </c>
      <c r="E12" s="36" t="s">
        <v>149</v>
      </c>
      <c r="F12" s="71">
        <v>5.585106382978724</v>
      </c>
      <c r="G12" s="62">
        <v>30.08</v>
      </c>
      <c r="H12" s="62">
        <f>G12*F12</f>
        <v>168</v>
      </c>
      <c r="I12" s="37">
        <f>_FV(D12,"Price")</f>
        <v>30.32</v>
      </c>
      <c r="J12" s="37">
        <f>I12*F12</f>
        <v>169.34042553191492</v>
      </c>
      <c r="K12" s="37">
        <f>J12-H12</f>
        <v>1.3404255319149172</v>
      </c>
      <c r="L12" s="65">
        <f>(J12-H12)/J12</f>
        <v>7.9155672823220374E-3</v>
      </c>
      <c r="M12" s="64">
        <f>SUMIF(A:A,A12,J:J) / SUMIF(E:E,E12,J:J)</f>
        <v>8.4935855240303865E-2</v>
      </c>
    </row>
    <row r="13" spans="1:13">
      <c r="A13" s="36" t="str">
        <f>C13&amp;E13</f>
        <v>CLXInvestment</v>
      </c>
      <c r="B13" s="61">
        <v>44008</v>
      </c>
      <c r="C13" s="36" t="s">
        <v>182</v>
      </c>
      <c r="D13" s="36" t="e" vm="46">
        <v>#VALUE!</v>
      </c>
      <c r="E13" s="36" t="s">
        <v>149</v>
      </c>
      <c r="F13" s="71">
        <v>5.4015124234785744E-2</v>
      </c>
      <c r="G13" s="62">
        <v>222.16</v>
      </c>
      <c r="H13" s="62">
        <f>G13*F13</f>
        <v>12</v>
      </c>
      <c r="I13" s="37">
        <f>_FV(D13,"Price")</f>
        <v>223.81</v>
      </c>
      <c r="J13" s="37">
        <f>I13*F13</f>
        <v>12.089124954987398</v>
      </c>
      <c r="K13" s="37">
        <f>J13-H13</f>
        <v>8.9124954987397587E-2</v>
      </c>
      <c r="L13" s="65">
        <f>(J13-H13)/J13</f>
        <v>7.372324739734688E-3</v>
      </c>
      <c r="M13" s="64">
        <f>SUMIF(A:A,A13,J:J) / SUMIF(E:E,E13,J:J)</f>
        <v>6.0635265556554163E-3</v>
      </c>
    </row>
    <row r="14" spans="1:13">
      <c r="A14" s="36" t="str">
        <f>C14&amp;E14</f>
        <v>KOInvestment</v>
      </c>
      <c r="B14" s="61">
        <v>44008</v>
      </c>
      <c r="C14" s="36" t="s">
        <v>183</v>
      </c>
      <c r="D14" s="36" t="e" vm="15">
        <v>#VALUE!</v>
      </c>
      <c r="E14" s="36" t="s">
        <v>149</v>
      </c>
      <c r="F14" s="71">
        <v>0.53475935828876997</v>
      </c>
      <c r="G14" s="62">
        <v>44.88</v>
      </c>
      <c r="H14" s="62">
        <f>G14*F14</f>
        <v>23.999999999999996</v>
      </c>
      <c r="I14" s="37">
        <f>_FV(D14,"Price")</f>
        <v>45.21</v>
      </c>
      <c r="J14" s="37">
        <f>I14*F14</f>
        <v>24.17647058823529</v>
      </c>
      <c r="K14" s="37">
        <f>J14-H14</f>
        <v>0.17647058823529349</v>
      </c>
      <c r="L14" s="65">
        <f>(J14-H14)/J14</f>
        <v>7.2992700729926762E-3</v>
      </c>
      <c r="M14" s="64">
        <f>SUMIF(A:A,A14,J:J) / SUMIF(E:E,E14,J:J)</f>
        <v>1.2126160659238518E-2</v>
      </c>
    </row>
    <row r="15" spans="1:13">
      <c r="A15" s="36" t="str">
        <f>C15&amp;E15</f>
        <v>WSTInvestment</v>
      </c>
      <c r="B15" s="61">
        <v>44008</v>
      </c>
      <c r="C15" s="36" t="s">
        <v>77</v>
      </c>
      <c r="D15" s="36" t="e" vm="54">
        <v>#VALUE!</v>
      </c>
      <c r="E15" s="36" t="s">
        <v>149</v>
      </c>
      <c r="F15" s="71">
        <v>0.20719975623558093</v>
      </c>
      <c r="G15" s="62">
        <v>229.73</v>
      </c>
      <c r="H15" s="62">
        <f>G15*F15</f>
        <v>47.6</v>
      </c>
      <c r="I15" s="37">
        <f>_FV(D15,"Price")</f>
        <v>230.82</v>
      </c>
      <c r="J15" s="37">
        <f>I15*F15</f>
        <v>47.825847734296786</v>
      </c>
      <c r="K15" s="37">
        <f>J15-H15</f>
        <v>0.22584773429678506</v>
      </c>
      <c r="L15" s="65">
        <f>(J15-H15)/J15</f>
        <v>4.7222944285590894E-3</v>
      </c>
      <c r="M15" s="64">
        <f>SUMIF(A:A,A15,J:J) / SUMIF(E:E,E15,J:J)</f>
        <v>2.3987947751669451E-2</v>
      </c>
    </row>
    <row r="16" spans="1:13">
      <c r="A16" s="36" t="str">
        <f>C16&amp;E16</f>
        <v>CCIInvestment</v>
      </c>
      <c r="B16" s="61">
        <v>44008</v>
      </c>
      <c r="C16" s="36" t="s">
        <v>184</v>
      </c>
      <c r="D16" s="36" t="e" vm="39">
        <v>#VALUE!</v>
      </c>
      <c r="E16" s="36" t="s">
        <v>149</v>
      </c>
      <c r="F16" s="71">
        <v>0.23430178069353327</v>
      </c>
      <c r="G16" s="62">
        <v>170.72</v>
      </c>
      <c r="H16" s="62">
        <f>G16*F16</f>
        <v>40</v>
      </c>
      <c r="I16" s="37">
        <f>_FV(D16,"Price")</f>
        <v>171.51</v>
      </c>
      <c r="J16" s="37">
        <f>I16*F16</f>
        <v>40.18509840674789</v>
      </c>
      <c r="K16" s="37">
        <f>J16-H16</f>
        <v>0.18509840674789046</v>
      </c>
      <c r="L16" s="65">
        <f>(J16-H16)/J16</f>
        <v>4.606145414261539E-3</v>
      </c>
      <c r="M16" s="64">
        <f>SUMIF(A:A,A16,J:J) / SUMIF(E:E,E16,J:J)</f>
        <v>2.0155587127951562E-2</v>
      </c>
    </row>
    <row r="17" spans="1:13">
      <c r="A17" s="36" t="str">
        <f>C17&amp;E17</f>
        <v>NEEInvestment</v>
      </c>
      <c r="B17" s="61">
        <v>44008</v>
      </c>
      <c r="C17" s="36" t="s">
        <v>185</v>
      </c>
      <c r="D17" s="36" t="e" vm="28">
        <v>#VALUE!</v>
      </c>
      <c r="E17" s="36" t="s">
        <v>149</v>
      </c>
      <c r="F17" s="71">
        <v>1.6233766233766235E-3</v>
      </c>
      <c r="G17" s="62">
        <v>246.4</v>
      </c>
      <c r="H17" s="62">
        <f>G17*F17</f>
        <v>0.4</v>
      </c>
      <c r="I17" s="37">
        <f>_FV(D17,"Price")</f>
        <v>246.72</v>
      </c>
      <c r="J17" s="37">
        <f>I17*F17</f>
        <v>0.40051948051948055</v>
      </c>
      <c r="K17" s="37">
        <f>J17-H17</f>
        <v>5.1948051948053076E-4</v>
      </c>
      <c r="L17" s="65">
        <f>(J17-H17)/J17</f>
        <v>1.297016861219224E-3</v>
      </c>
      <c r="M17" s="64">
        <f>SUMIF(A:A,A17,J:J) / SUMIF(E:E,E17,J:J)</f>
        <v>2.0088803079045634E-4</v>
      </c>
    </row>
    <row r="18" spans="1:13">
      <c r="A18" s="36" t="str">
        <f>C18&amp;E18</f>
        <v>GILDInvestment</v>
      </c>
      <c r="B18" s="61">
        <v>44008</v>
      </c>
      <c r="C18" s="36" t="s">
        <v>186</v>
      </c>
      <c r="D18" s="36" t="e" vm="24">
        <v>#VALUE!</v>
      </c>
      <c r="E18" s="36" t="s">
        <v>149</v>
      </c>
      <c r="F18" s="71">
        <v>0.93516699410609028</v>
      </c>
      <c r="G18" s="62">
        <v>76.349999999999994</v>
      </c>
      <c r="H18" s="62">
        <f>G18*F18</f>
        <v>71.399999999999991</v>
      </c>
      <c r="I18" s="37">
        <f>_FV(D18,"Price")</f>
        <v>76.42</v>
      </c>
      <c r="J18" s="37">
        <f>I18*F18</f>
        <v>71.465461689587414</v>
      </c>
      <c r="K18" s="37">
        <f>J18-H18</f>
        <v>6.5461689587422711E-2</v>
      </c>
      <c r="L18" s="65">
        <f>(J18-H18)/J18</f>
        <v>9.1599057838257197E-4</v>
      </c>
      <c r="M18" s="64">
        <f>SUMIF(A:A,A18,J:J) / SUMIF(E:E,E18,J:J)</f>
        <v>3.5844837933304313E-2</v>
      </c>
    </row>
    <row r="19" spans="1:13">
      <c r="A19" s="36" t="str">
        <f>C19&amp;E19</f>
        <v>CSCOInvestment</v>
      </c>
      <c r="B19" s="61">
        <v>44008</v>
      </c>
      <c r="C19" s="36" t="s">
        <v>130</v>
      </c>
      <c r="D19" s="36" t="e" vm="21">
        <v>#VALUE!</v>
      </c>
      <c r="E19" s="36" t="s">
        <v>149</v>
      </c>
      <c r="F19" s="71">
        <v>4.4707429322813939</v>
      </c>
      <c r="G19" s="62">
        <v>45.63</v>
      </c>
      <c r="H19" s="62">
        <f>G19*F19</f>
        <v>204</v>
      </c>
      <c r="I19" s="37">
        <f>_FV(D19,"Price")</f>
        <v>45.63</v>
      </c>
      <c r="J19" s="37">
        <f>I19*F19</f>
        <v>204</v>
      </c>
      <c r="K19" s="37">
        <f>J19-H19</f>
        <v>0</v>
      </c>
      <c r="L19" s="65">
        <f>(J19-H19)/J19</f>
        <v>0</v>
      </c>
      <c r="M19" s="64">
        <f>SUMIF(A:A,A19,J:J) / SUMIF(E:E,E19,J:J)</f>
        <v>0.10232001256992504</v>
      </c>
    </row>
    <row r="20" spans="1:13">
      <c r="A20" s="36" t="str">
        <f>C20&amp;E20</f>
        <v>HONInvestment</v>
      </c>
      <c r="B20" s="61">
        <v>44008</v>
      </c>
      <c r="C20" s="36" t="s">
        <v>187</v>
      </c>
      <c r="D20" s="36" t="e" vm="23">
        <v>#VALUE!</v>
      </c>
      <c r="E20" s="36" t="s">
        <v>149</v>
      </c>
      <c r="F20" s="71">
        <v>0.27582402427251412</v>
      </c>
      <c r="G20" s="62">
        <v>145.02000000000001</v>
      </c>
      <c r="H20" s="62">
        <f>G20*F20</f>
        <v>40</v>
      </c>
      <c r="I20" s="37">
        <f>_FV(D20,"Price")</f>
        <v>144.97</v>
      </c>
      <c r="J20" s="37">
        <f>I20*F20</f>
        <v>39.986208798786372</v>
      </c>
      <c r="K20" s="37">
        <f>J20-H20</f>
        <v>-1.3791201213628312E-2</v>
      </c>
      <c r="L20" s="65">
        <f>(J20-H20)/J20</f>
        <v>-3.448989446092947E-4</v>
      </c>
      <c r="M20" s="64">
        <f>SUMIF(A:A,A20,J:J) / SUMIF(E:E,E20,J:J)</f>
        <v>2.0055830328017003E-2</v>
      </c>
    </row>
    <row r="21" spans="1:13">
      <c r="A21" s="36" t="str">
        <f>C21&amp;E21</f>
        <v>WMInvestment</v>
      </c>
      <c r="B21" s="61">
        <v>44008</v>
      </c>
      <c r="C21" s="36" t="s">
        <v>188</v>
      </c>
      <c r="D21" s="36" t="e" vm="19">
        <v>#VALUE!</v>
      </c>
      <c r="E21" s="36" t="s">
        <v>149</v>
      </c>
      <c r="F21" s="71">
        <v>0.2857959416976279</v>
      </c>
      <c r="G21" s="62">
        <v>104.97</v>
      </c>
      <c r="H21" s="62">
        <f>G21*F21</f>
        <v>30</v>
      </c>
      <c r="I21" s="37">
        <f>_FV(D21,"Price")</f>
        <v>104.62</v>
      </c>
      <c r="J21" s="37">
        <f>I21*F21</f>
        <v>29.899971420405834</v>
      </c>
      <c r="K21" s="37">
        <f>J21-H21</f>
        <v>-0.10002857959416644</v>
      </c>
      <c r="L21" s="65">
        <f>(J21-H21)/J21</f>
        <v>-3.3454406423244921E-3</v>
      </c>
      <c r="M21" s="64">
        <f>SUMIF(A:A,A21,J:J) / SUMIF(E:E,E21,J:J)</f>
        <v>1.4996889468511394E-2</v>
      </c>
    </row>
    <row r="22" spans="1:13">
      <c r="A22" s="36" t="str">
        <f>C22&amp;E22</f>
        <v>VInvestment</v>
      </c>
      <c r="B22" s="61">
        <v>44008</v>
      </c>
      <c r="C22" s="36" t="s">
        <v>91</v>
      </c>
      <c r="D22" s="36" t="e" vm="34">
        <v>#VALUE!</v>
      </c>
      <c r="E22" s="36" t="s">
        <v>149</v>
      </c>
      <c r="F22" s="71">
        <v>0.86880973066898359</v>
      </c>
      <c r="G22" s="62">
        <v>195.67</v>
      </c>
      <c r="H22" s="62">
        <f>G22*F22</f>
        <v>170</v>
      </c>
      <c r="I22" s="37">
        <f>_FV(D22,"Price")</f>
        <v>194.2</v>
      </c>
      <c r="J22" s="37">
        <f>I22*F22</f>
        <v>168.72284969591661</v>
      </c>
      <c r="K22" s="37">
        <f>J22-H22</f>
        <v>-1.277150304083392</v>
      </c>
      <c r="L22" s="65">
        <f>(J22-H22)/J22</f>
        <v>-7.569515962924738E-3</v>
      </c>
      <c r="M22" s="64">
        <f>SUMIF(A:A,A22,J:J) / SUMIF(E:E,E22,J:J)</f>
        <v>8.4626098537841962E-2</v>
      </c>
    </row>
    <row r="23" spans="1:13">
      <c r="A23" s="36" t="str">
        <f>C23&amp;E23</f>
        <v>BACInvestment</v>
      </c>
      <c r="B23" s="61">
        <v>44008</v>
      </c>
      <c r="C23" s="36" t="s">
        <v>189</v>
      </c>
      <c r="D23" s="36" t="e" vm="10">
        <v>#VALUE!</v>
      </c>
      <c r="E23" s="36" t="s">
        <v>149</v>
      </c>
      <c r="F23" s="71">
        <v>5.5431515671962215</v>
      </c>
      <c r="G23" s="62">
        <v>23.29</v>
      </c>
      <c r="H23" s="62">
        <f>G23*F23</f>
        <v>129.1</v>
      </c>
      <c r="I23" s="37">
        <f>_FV(D23,"Price")</f>
        <v>23.01</v>
      </c>
      <c r="J23" s="37">
        <f>I23*F23</f>
        <v>127.54791756118506</v>
      </c>
      <c r="K23" s="37">
        <f>J23-H23</f>
        <v>-1.552082438814935</v>
      </c>
      <c r="L23" s="65">
        <f>(J23-H23)/J23</f>
        <v>-1.2168622338113808E-2</v>
      </c>
      <c r="M23" s="64">
        <f>SUMIF(A:A,A23,J:J) / SUMIF(E:E,E23,J:J)</f>
        <v>6.3974041804550089E-2</v>
      </c>
    </row>
    <row r="24" spans="1:13">
      <c r="A24" s="36" t="str">
        <f>C24&amp;E24</f>
        <v>CVSInvestment</v>
      </c>
      <c r="B24" s="61">
        <v>44008</v>
      </c>
      <c r="C24" s="36" t="s">
        <v>190</v>
      </c>
      <c r="D24" s="36" t="e" vm="20">
        <v>#VALUE!</v>
      </c>
      <c r="E24" s="36" t="s">
        <v>149</v>
      </c>
      <c r="F24" s="71">
        <v>1.8392581143740339</v>
      </c>
      <c r="G24" s="62">
        <v>64.7</v>
      </c>
      <c r="H24" s="62">
        <f>G24*F24</f>
        <v>119</v>
      </c>
      <c r="I24" s="37">
        <f>_FV(D24,"Price")</f>
        <v>63.92</v>
      </c>
      <c r="J24" s="37">
        <f>I24*F24</f>
        <v>117.56537867078825</v>
      </c>
      <c r="K24" s="37">
        <f>J24-H24</f>
        <v>-1.4346213292117511</v>
      </c>
      <c r="L24" s="65">
        <f>(J24-H24)/J24</f>
        <v>-1.2202753441802293E-2</v>
      </c>
      <c r="M24" s="64">
        <f>SUMIF(A:A,A24,J:J) / SUMIF(E:E,E24,J:J)</f>
        <v>5.8967112859720838E-2</v>
      </c>
    </row>
    <row r="25" spans="1:13">
      <c r="A25" s="36" t="str">
        <f>C25&amp;E25</f>
        <v>RTXInvestment</v>
      </c>
      <c r="B25" s="61">
        <v>44008</v>
      </c>
      <c r="C25" s="36" t="s">
        <v>191</v>
      </c>
      <c r="D25" s="36" t="e" vm="11">
        <v>#VALUE!</v>
      </c>
      <c r="E25" s="36" t="s">
        <v>149</v>
      </c>
      <c r="F25" s="71">
        <v>0.48551545557533582</v>
      </c>
      <c r="G25" s="62">
        <v>61.79</v>
      </c>
      <c r="H25" s="62">
        <f>G25*F25</f>
        <v>30</v>
      </c>
      <c r="I25" s="37">
        <f>_FV(D25,"Price")</f>
        <v>61.01</v>
      </c>
      <c r="J25" s="37">
        <f>I25*F25</f>
        <v>29.621297944651236</v>
      </c>
      <c r="K25" s="37">
        <f>J25-H25</f>
        <v>-0.37870205534876433</v>
      </c>
      <c r="L25" s="65">
        <f>(J25-H25)/J25</f>
        <v>-1.2784789378790445E-2</v>
      </c>
      <c r="M25" s="64">
        <f>SUMIF(A:A,A25,J:J) / SUMIF(E:E,E25,J:J)</f>
        <v>1.4857115578599063E-2</v>
      </c>
    </row>
    <row r="26" spans="1:13">
      <c r="A26" s="36" t="str">
        <f>C26&amp;E26</f>
        <v>DELLInvestment</v>
      </c>
      <c r="B26" s="61">
        <v>44008</v>
      </c>
      <c r="C26" s="36" t="s">
        <v>192</v>
      </c>
      <c r="D26" s="36" t="e" vm="50">
        <v>#VALUE!</v>
      </c>
      <c r="E26" s="36" t="s">
        <v>149</v>
      </c>
      <c r="F26" s="71">
        <v>3.7953488372093025</v>
      </c>
      <c r="G26" s="62">
        <v>53.75</v>
      </c>
      <c r="H26" s="62">
        <f>G26*F26</f>
        <v>204</v>
      </c>
      <c r="I26" s="37">
        <f>_FV(D26,"Price")</f>
        <v>52.95</v>
      </c>
      <c r="J26" s="37">
        <f>I26*F26</f>
        <v>200.96372093023257</v>
      </c>
      <c r="K26" s="37">
        <f>J26-H26</f>
        <v>-3.0362790697674313</v>
      </c>
      <c r="L26" s="65">
        <f>(J26-H26)/J26</f>
        <v>-1.5108593012275679E-2</v>
      </c>
      <c r="M26" s="64">
        <f>SUMIF(A:A,A26,J:J) / SUMIF(E:E,E26,J:J)</f>
        <v>0.10079711005725639</v>
      </c>
    </row>
    <row r="27" spans="1:13">
      <c r="A27" s="36" t="str">
        <f>C27&amp;E27</f>
        <v>CVXInvestment</v>
      </c>
      <c r="B27" s="61">
        <v>44008</v>
      </c>
      <c r="C27" s="36" t="s">
        <v>193</v>
      </c>
      <c r="D27" s="36" t="e" vm="18">
        <v>#VALUE!</v>
      </c>
      <c r="E27" s="36" t="s">
        <v>149</v>
      </c>
      <c r="F27" s="71">
        <v>2.2647491790284227E-3</v>
      </c>
      <c r="G27" s="62">
        <v>88.31</v>
      </c>
      <c r="H27" s="62">
        <f>G27*F27</f>
        <v>0.2</v>
      </c>
      <c r="I27" s="37">
        <f>_FV(D27,"Price")</f>
        <v>86.31</v>
      </c>
      <c r="J27" s="37">
        <f>I27*F27</f>
        <v>0.19547050164194316</v>
      </c>
      <c r="K27" s="37">
        <f>J27-H27</f>
        <v>-4.5294983580568549E-3</v>
      </c>
      <c r="L27" s="65">
        <f>(J27-H27)/J27</f>
        <v>-2.3172285946008623E-2</v>
      </c>
      <c r="M27" s="64">
        <f>SUMIF(A:A,A27,J:J) / SUMIF(E:E,E27,J:J)</f>
        <v>9.8041883260064594E-5</v>
      </c>
    </row>
    <row r="28" spans="1:13">
      <c r="A28" s="36" t="str">
        <f>C28&amp;E28</f>
        <v>HBIInvestment</v>
      </c>
      <c r="B28" s="61">
        <v>44008</v>
      </c>
      <c r="C28" s="36" t="s">
        <v>194</v>
      </c>
      <c r="D28" s="36" t="e" vm="12">
        <v>#VALUE!</v>
      </c>
      <c r="E28" s="36" t="s">
        <v>149</v>
      </c>
      <c r="F28" s="71">
        <v>11.867364746945897</v>
      </c>
      <c r="G28" s="62">
        <v>11.46</v>
      </c>
      <c r="H28" s="62">
        <f>G28*F28</f>
        <v>136</v>
      </c>
      <c r="I28" s="37">
        <f>_FV(D28,"Price")</f>
        <v>11.15</v>
      </c>
      <c r="J28" s="37">
        <f>I28*F28</f>
        <v>132.32111692844677</v>
      </c>
      <c r="K28" s="37">
        <f>J28-H28</f>
        <v>-3.6788830715532299</v>
      </c>
      <c r="L28" s="65">
        <f>(J28-H28)/J28</f>
        <v>-2.7802690582959651E-2</v>
      </c>
      <c r="M28" s="64">
        <f>SUMIF(A:A,A28,J:J) / SUMIF(E:E,E28,J:J)</f>
        <v>6.6368129153848987E-2</v>
      </c>
    </row>
    <row r="29" spans="1:13">
      <c r="A29" s="36" t="str">
        <f>C29&amp;E29</f>
        <v>WFCInvestment</v>
      </c>
      <c r="B29" s="61">
        <v>44008</v>
      </c>
      <c r="C29" s="36" t="s">
        <v>43</v>
      </c>
      <c r="D29" s="36" t="e" vm="1">
        <v>#VALUE!</v>
      </c>
      <c r="E29" s="36" t="s">
        <v>149</v>
      </c>
      <c r="F29" s="71">
        <v>4.9845559845559846</v>
      </c>
      <c r="G29" s="62">
        <v>25.9</v>
      </c>
      <c r="H29" s="62">
        <f>G29*F29</f>
        <v>129.1</v>
      </c>
      <c r="I29" s="37">
        <f>_FV(D29,"Price")</f>
        <v>24.46</v>
      </c>
      <c r="J29" s="37">
        <f>I29*F29</f>
        <v>121.92223938223938</v>
      </c>
      <c r="K29" s="37">
        <f>J29-H29</f>
        <v>-7.1777606177606117</v>
      </c>
      <c r="L29" s="65">
        <f>(J29-H29)/J29</f>
        <v>-5.8871627146361356E-2</v>
      </c>
      <c r="M29" s="64">
        <f>SUMIF(A:A,A29,J:J) / SUMIF(E:E,E29,J:J)</f>
        <v>6.1152377775216385E-2</v>
      </c>
    </row>
    <row r="30" spans="1:13">
      <c r="A30" s="36" t="str">
        <f>C30&amp;E30</f>
        <v/>
      </c>
      <c r="K30" s="37"/>
    </row>
    <row r="31" spans="1:13">
      <c r="A31" s="36" t="str">
        <f>C31&amp;E31</f>
        <v/>
      </c>
      <c r="K31" s="37"/>
    </row>
    <row r="32" spans="1:13">
      <c r="A32" s="36" t="str">
        <f>C32&amp;E32</f>
        <v/>
      </c>
      <c r="K32" s="37"/>
    </row>
    <row r="33" spans="1:11">
      <c r="A33" s="36" t="str">
        <f>C33&amp;E33</f>
        <v/>
      </c>
      <c r="K33" s="37"/>
    </row>
    <row r="34" spans="1:11">
      <c r="A34" s="36" t="str">
        <f>C34&amp;E34</f>
        <v/>
      </c>
      <c r="K34" s="37"/>
    </row>
    <row r="35" spans="1:11">
      <c r="A35" s="36" t="str">
        <f>C35&amp;E35</f>
        <v/>
      </c>
      <c r="K35" s="37"/>
    </row>
    <row r="36" spans="1:11">
      <c r="A36" s="36" t="str">
        <f>C36&amp;E36</f>
        <v/>
      </c>
      <c r="K36" s="37"/>
    </row>
    <row r="37" spans="1:11">
      <c r="A37" s="36" t="str">
        <f>C37&amp;E37</f>
        <v/>
      </c>
      <c r="K37" s="37"/>
    </row>
    <row r="38" spans="1:11">
      <c r="A38" s="36" t="str">
        <f>C38&amp;E38</f>
        <v/>
      </c>
      <c r="K38" s="37"/>
    </row>
    <row r="39" spans="1:11">
      <c r="A39" s="36" t="str">
        <f>C39&amp;E39</f>
        <v/>
      </c>
      <c r="K39" s="37"/>
    </row>
    <row r="40" spans="1:11">
      <c r="A40" s="36" t="str">
        <f>C40&amp;E40</f>
        <v/>
      </c>
      <c r="K40" s="37"/>
    </row>
    <row r="41" spans="1:11">
      <c r="A41" s="36" t="str">
        <f>C41&amp;E41</f>
        <v/>
      </c>
      <c r="K41" s="37"/>
    </row>
    <row r="42" spans="1:11">
      <c r="A42" s="36" t="str">
        <f>C42&amp;E42</f>
        <v/>
      </c>
      <c r="K42" s="37"/>
    </row>
    <row r="43" spans="1:11">
      <c r="A43" s="36" t="str">
        <f>C43&amp;E43</f>
        <v/>
      </c>
      <c r="K43" s="37"/>
    </row>
    <row r="44" spans="1:11">
      <c r="A44" s="36" t="str">
        <f>C44&amp;E44</f>
        <v/>
      </c>
      <c r="K44" s="37"/>
    </row>
    <row r="45" spans="1:11">
      <c r="A45" s="36" t="str">
        <f>C45&amp;E45</f>
        <v/>
      </c>
      <c r="K45" s="37"/>
    </row>
    <row r="46" spans="1:11">
      <c r="A46" s="36" t="str">
        <f>C46&amp;E46</f>
        <v/>
      </c>
      <c r="K46" s="37"/>
    </row>
    <row r="47" spans="1:11">
      <c r="A47" s="36" t="str">
        <f>C47&amp;E47</f>
        <v/>
      </c>
      <c r="K47" s="37"/>
    </row>
    <row r="48" spans="1:11">
      <c r="A48" s="36" t="str">
        <f>C48&amp;E48</f>
        <v/>
      </c>
      <c r="K48" s="37"/>
    </row>
    <row r="49" spans="1:11">
      <c r="A49" s="36" t="str">
        <f>C49&amp;E49</f>
        <v/>
      </c>
      <c r="K49" s="37"/>
    </row>
    <row r="50" spans="1:11">
      <c r="A50" s="36" t="str">
        <f>C50&amp;E50</f>
        <v/>
      </c>
      <c r="K50" s="37"/>
    </row>
    <row r="51" spans="1:11">
      <c r="A51" s="36" t="str">
        <f>C51&amp;E51</f>
        <v/>
      </c>
      <c r="K51" s="37"/>
    </row>
    <row r="52" spans="1:11">
      <c r="A52" s="36" t="str">
        <f>C52&amp;E52</f>
        <v/>
      </c>
      <c r="K52" s="37"/>
    </row>
    <row r="53" spans="1:11">
      <c r="A53" s="36" t="str">
        <f>C53&amp;E53</f>
        <v/>
      </c>
      <c r="K53" s="37"/>
    </row>
    <row r="54" spans="1:11">
      <c r="A54" s="36" t="str">
        <f>C54&amp;E54</f>
        <v/>
      </c>
      <c r="K54" s="37"/>
    </row>
    <row r="55" spans="1:11">
      <c r="A55" s="36" t="str">
        <f>C55&amp;E55</f>
        <v/>
      </c>
      <c r="K55" s="37"/>
    </row>
    <row r="56" spans="1:11">
      <c r="A56" s="36" t="str">
        <f>C56&amp;E56</f>
        <v/>
      </c>
      <c r="K56" s="37"/>
    </row>
    <row r="57" spans="1:11">
      <c r="A57" s="36" t="str">
        <f>C57&amp;E57</f>
        <v/>
      </c>
      <c r="K57" s="37"/>
    </row>
    <row r="58" spans="1:11">
      <c r="A58" s="36" t="str">
        <f>C58&amp;E58</f>
        <v/>
      </c>
      <c r="K58" s="37"/>
    </row>
    <row r="59" spans="1:11">
      <c r="A59" s="36" t="str">
        <f>C59&amp;E59</f>
        <v/>
      </c>
      <c r="K59" s="37"/>
    </row>
    <row r="60" spans="1:11">
      <c r="A60" s="36" t="str">
        <f>C60&amp;E60</f>
        <v/>
      </c>
      <c r="K60" s="37"/>
    </row>
    <row r="61" spans="1:11">
      <c r="A61" s="36" t="str">
        <f>C61&amp;E61</f>
        <v/>
      </c>
      <c r="K61" s="37"/>
    </row>
    <row r="62" spans="1:11">
      <c r="A62" s="36" t="str">
        <f>C62&amp;E62</f>
        <v/>
      </c>
      <c r="K62" s="37"/>
    </row>
    <row r="63" spans="1:11">
      <c r="A63" s="36" t="str">
        <f>C63&amp;E63</f>
        <v/>
      </c>
      <c r="K63" s="37"/>
    </row>
    <row r="64" spans="1:11">
      <c r="A64" s="36" t="str">
        <f>C64&amp;E64</f>
        <v/>
      </c>
      <c r="K64" s="37"/>
    </row>
    <row r="65" spans="1:11">
      <c r="A65" s="36" t="str">
        <f>C65&amp;E65</f>
        <v/>
      </c>
      <c r="K65" s="37"/>
    </row>
    <row r="66" spans="1:11">
      <c r="A66" s="36" t="str">
        <f>C66&amp;E66</f>
        <v/>
      </c>
      <c r="K66" s="37"/>
    </row>
    <row r="67" spans="1:11">
      <c r="A67" s="36" t="str">
        <f>C67&amp;E67</f>
        <v/>
      </c>
      <c r="K67" s="37"/>
    </row>
    <row r="68" spans="1:11">
      <c r="A68" s="36" t="str">
        <f>C68&amp;E68</f>
        <v/>
      </c>
      <c r="K68" s="37"/>
    </row>
    <row r="69" spans="1:11">
      <c r="A69" s="36" t="str">
        <f>C69&amp;E69</f>
        <v/>
      </c>
      <c r="K69" s="37"/>
    </row>
    <row r="70" spans="1:11">
      <c r="A70" s="36" t="str">
        <f>C70&amp;E70</f>
        <v/>
      </c>
      <c r="K70" s="37"/>
    </row>
    <row r="71" spans="1:11">
      <c r="A71" s="36" t="str">
        <f>C71&amp;E71</f>
        <v/>
      </c>
      <c r="K71" s="37"/>
    </row>
    <row r="72" spans="1:11">
      <c r="A72" s="36" t="str">
        <f>C72&amp;E72</f>
        <v/>
      </c>
      <c r="K72" s="37"/>
    </row>
    <row r="73" spans="1:11">
      <c r="A73" s="36" t="str">
        <f>C73&amp;E73</f>
        <v/>
      </c>
      <c r="K73" s="37"/>
    </row>
    <row r="74" spans="1:11">
      <c r="A74" s="36" t="str">
        <f>C74&amp;E74</f>
        <v/>
      </c>
      <c r="K74" s="37"/>
    </row>
    <row r="75" spans="1:11">
      <c r="A75" s="36" t="str">
        <f>C75&amp;E75</f>
        <v/>
      </c>
      <c r="K75" s="37"/>
    </row>
    <row r="76" spans="1:11">
      <c r="A76" s="36" t="str">
        <f>C76&amp;E76</f>
        <v/>
      </c>
      <c r="K76" s="37"/>
    </row>
    <row r="77" spans="1:11">
      <c r="A77" s="36" t="str">
        <f>C77&amp;E77</f>
        <v/>
      </c>
      <c r="K77" s="37"/>
    </row>
    <row r="78" spans="1:11">
      <c r="A78" s="36" t="str">
        <f>C78&amp;E78</f>
        <v/>
      </c>
      <c r="K78" s="37"/>
    </row>
    <row r="79" spans="1:11">
      <c r="A79" s="36" t="str">
        <f>C79&amp;E79</f>
        <v/>
      </c>
      <c r="K79" s="37"/>
    </row>
    <row r="80" spans="1:11">
      <c r="A80" s="36" t="str">
        <f>C80&amp;E80</f>
        <v/>
      </c>
      <c r="K80" s="37"/>
    </row>
    <row r="81" spans="1:11">
      <c r="A81" s="36" t="str">
        <f>C81&amp;E81</f>
        <v/>
      </c>
      <c r="K81" s="37"/>
    </row>
    <row r="82" spans="1:11">
      <c r="A82" s="36" t="str">
        <f>C82&amp;E82</f>
        <v/>
      </c>
      <c r="K82" s="37"/>
    </row>
    <row r="83" spans="1:11">
      <c r="A83" s="36" t="str">
        <f>C83&amp;E83</f>
        <v/>
      </c>
      <c r="K83" s="37"/>
    </row>
    <row r="84" spans="1:11">
      <c r="A84" s="36" t="str">
        <f>C84&amp;E84</f>
        <v/>
      </c>
      <c r="K84" s="37"/>
    </row>
    <row r="85" spans="1:11">
      <c r="A85" s="36" t="str">
        <f>C85&amp;E85</f>
        <v/>
      </c>
      <c r="K85" s="37"/>
    </row>
    <row r="86" spans="1:11">
      <c r="A86" s="36" t="str">
        <f>C86&amp;E86</f>
        <v/>
      </c>
      <c r="K86" s="37"/>
    </row>
    <row r="87" spans="1:11">
      <c r="A87" s="36" t="str">
        <f>C87&amp;E87</f>
        <v/>
      </c>
      <c r="K87" s="37"/>
    </row>
    <row r="88" spans="1:11">
      <c r="A88" s="36" t="str">
        <f>C88&amp;E88</f>
        <v/>
      </c>
      <c r="K88" s="37"/>
    </row>
    <row r="89" spans="1:11">
      <c r="A89" s="36" t="str">
        <f>C89&amp;E89</f>
        <v/>
      </c>
      <c r="K89" s="37"/>
    </row>
    <row r="90" spans="1:11">
      <c r="A90" s="36" t="str">
        <f>C90&amp;E90</f>
        <v/>
      </c>
      <c r="K90" s="37"/>
    </row>
    <row r="91" spans="1:11">
      <c r="A91" s="36" t="str">
        <f>C91&amp;E91</f>
        <v/>
      </c>
      <c r="K91" s="37"/>
    </row>
    <row r="92" spans="1:11">
      <c r="A92" s="36" t="str">
        <f>C92&amp;E92</f>
        <v/>
      </c>
      <c r="K92" s="37"/>
    </row>
    <row r="93" spans="1:11">
      <c r="A93" s="36" t="str">
        <f>C93&amp;E93</f>
        <v/>
      </c>
      <c r="K93" s="37"/>
    </row>
    <row r="94" spans="1:11">
      <c r="A94" s="36" t="str">
        <f>C94&amp;E94</f>
        <v/>
      </c>
      <c r="K94" s="37"/>
    </row>
    <row r="95" spans="1:11">
      <c r="A95" s="36" t="str">
        <f>C95&amp;E95</f>
        <v/>
      </c>
      <c r="K95" s="37"/>
    </row>
    <row r="96" spans="1:11">
      <c r="A96" s="36" t="str">
        <f>C96&amp;E96</f>
        <v/>
      </c>
      <c r="K96" s="37"/>
    </row>
    <row r="97" spans="1:11">
      <c r="A97" s="36" t="str">
        <f>C97&amp;E97</f>
        <v/>
      </c>
      <c r="K97" s="37"/>
    </row>
    <row r="98" spans="1:11">
      <c r="A98" s="36" t="str">
        <f>C98&amp;E98</f>
        <v/>
      </c>
      <c r="K98" s="37"/>
    </row>
    <row r="99" spans="1:11">
      <c r="A99" s="36" t="str">
        <f>C99&amp;E99</f>
        <v/>
      </c>
      <c r="K99" s="37"/>
    </row>
    <row r="100" spans="1:11">
      <c r="A100" s="36" t="str">
        <f>C100&amp;E100</f>
        <v/>
      </c>
      <c r="K100" s="37"/>
    </row>
    <row r="101" spans="1:11">
      <c r="A101" s="36" t="str">
        <f>C101&amp;E101</f>
        <v/>
      </c>
      <c r="K101" s="37"/>
    </row>
    <row r="102" spans="1:11">
      <c r="A102" s="36" t="str">
        <f>C102&amp;E102</f>
        <v/>
      </c>
      <c r="K102" s="37"/>
    </row>
    <row r="103" spans="1:11">
      <c r="A103" s="36" t="str">
        <f>C103&amp;E103</f>
        <v/>
      </c>
      <c r="K103" s="37"/>
    </row>
    <row r="104" spans="1:11">
      <c r="A104" s="36" t="str">
        <f>C104&amp;E104</f>
        <v/>
      </c>
      <c r="K104" s="37"/>
    </row>
    <row r="105" spans="1:11">
      <c r="A105" s="36" t="str">
        <f>C105&amp;E105</f>
        <v/>
      </c>
      <c r="K105" s="37"/>
    </row>
    <row r="106" spans="1:11">
      <c r="A106" s="36" t="str">
        <f>C106&amp;E106</f>
        <v/>
      </c>
      <c r="K106" s="37"/>
    </row>
    <row r="107" spans="1:11">
      <c r="A107" s="36" t="str">
        <f>C107&amp;E107</f>
        <v/>
      </c>
      <c r="K107" s="37"/>
    </row>
    <row r="108" spans="1:11">
      <c r="A108" s="36" t="str">
        <f>C108&amp;E108</f>
        <v/>
      </c>
      <c r="K108" s="37"/>
    </row>
    <row r="109" spans="1:11">
      <c r="A109" s="36" t="str">
        <f>C109&amp;E109</f>
        <v/>
      </c>
      <c r="K109" s="37"/>
    </row>
    <row r="110" spans="1:11">
      <c r="A110" s="36" t="str">
        <f>C110&amp;E110</f>
        <v/>
      </c>
      <c r="K110" s="37"/>
    </row>
    <row r="111" spans="1:11">
      <c r="A111" s="36" t="str">
        <f>C111&amp;E111</f>
        <v/>
      </c>
      <c r="K111" s="37"/>
    </row>
    <row r="112" spans="1:11">
      <c r="A112" s="36" t="str">
        <f>C112&amp;E112</f>
        <v/>
      </c>
      <c r="K112" s="37"/>
    </row>
    <row r="113" spans="1:11">
      <c r="A113" s="36" t="str">
        <f>C113&amp;E113</f>
        <v/>
      </c>
      <c r="K113" s="37"/>
    </row>
    <row r="114" spans="1:11">
      <c r="A114" s="36" t="str">
        <f>C114&amp;E114</f>
        <v/>
      </c>
      <c r="K114" s="37"/>
    </row>
    <row r="115" spans="1:11">
      <c r="A115" s="36" t="str">
        <f>C115&amp;E115</f>
        <v/>
      </c>
      <c r="K115" s="37"/>
    </row>
    <row r="116" spans="1:11">
      <c r="A116" s="36" t="str">
        <f>C116&amp;E116</f>
        <v/>
      </c>
      <c r="K116" s="37"/>
    </row>
    <row r="117" spans="1:11">
      <c r="A117" s="36" t="str">
        <f>C117&amp;E117</f>
        <v/>
      </c>
      <c r="K117" s="37"/>
    </row>
    <row r="118" spans="1:11">
      <c r="A118" s="36" t="str">
        <f>C118&amp;E118</f>
        <v/>
      </c>
      <c r="K118" s="37"/>
    </row>
    <row r="119" spans="1:11">
      <c r="A119" s="36" t="str">
        <f>C119&amp;E119</f>
        <v/>
      </c>
      <c r="K119" s="37"/>
    </row>
    <row r="120" spans="1:11">
      <c r="A120" s="36" t="str">
        <f>C120&amp;E120</f>
        <v/>
      </c>
      <c r="K120" s="37"/>
    </row>
    <row r="121" spans="1:11">
      <c r="A121" s="36" t="str">
        <f>C121&amp;E121</f>
        <v/>
      </c>
      <c r="K121" s="37"/>
    </row>
    <row r="122" spans="1:11">
      <c r="A122" s="36" t="str">
        <f>C122&amp;E122</f>
        <v/>
      </c>
      <c r="K122" s="37"/>
    </row>
    <row r="123" spans="1:11">
      <c r="A123" s="36" t="str">
        <f>C123&amp;E123</f>
        <v/>
      </c>
      <c r="K123" s="37"/>
    </row>
    <row r="124" spans="1:11">
      <c r="A124" s="36" t="str">
        <f>C124&amp;E124</f>
        <v/>
      </c>
      <c r="K124" s="37"/>
    </row>
    <row r="125" spans="1:11">
      <c r="A125" s="36" t="str">
        <f>C125&amp;E125</f>
        <v/>
      </c>
      <c r="K125" s="37"/>
    </row>
    <row r="126" spans="1:11">
      <c r="A126" s="36" t="str">
        <f>C126&amp;E126</f>
        <v/>
      </c>
      <c r="K126" s="37"/>
    </row>
    <row r="127" spans="1:11">
      <c r="A127" s="36" t="str">
        <f>C127&amp;E127</f>
        <v/>
      </c>
      <c r="K127" s="37"/>
    </row>
    <row r="128" spans="1:11">
      <c r="A128" s="36" t="str">
        <f>C128&amp;E128</f>
        <v/>
      </c>
      <c r="K128" s="37"/>
    </row>
    <row r="129" spans="1:11">
      <c r="A129" s="36" t="str">
        <f>C129&amp;E129</f>
        <v/>
      </c>
      <c r="K129" s="37"/>
    </row>
    <row r="130" spans="1:11">
      <c r="A130" s="36" t="str">
        <f>C130&amp;E130</f>
        <v/>
      </c>
      <c r="K130" s="37"/>
    </row>
    <row r="131" spans="1:11">
      <c r="A131" s="36" t="str">
        <f>C131&amp;E131</f>
        <v/>
      </c>
      <c r="K131" s="37"/>
    </row>
    <row r="132" spans="1:11">
      <c r="A132" s="36" t="str">
        <f>C132&amp;E132</f>
        <v/>
      </c>
      <c r="K132" s="37"/>
    </row>
    <row r="133" spans="1:11">
      <c r="A133" s="36" t="str">
        <f>C133&amp;E133</f>
        <v/>
      </c>
      <c r="K133" s="37"/>
    </row>
    <row r="134" spans="1:11">
      <c r="A134" s="36" t="str">
        <f>C134&amp;E134</f>
        <v/>
      </c>
      <c r="K134" s="37"/>
    </row>
    <row r="135" spans="1:11">
      <c r="A135" s="36" t="str">
        <f>C135&amp;E135</f>
        <v/>
      </c>
      <c r="K135" s="37"/>
    </row>
    <row r="136" spans="1:11">
      <c r="A136" s="36" t="str">
        <f>C136&amp;E136</f>
        <v/>
      </c>
      <c r="K136" s="37"/>
    </row>
    <row r="137" spans="1:11">
      <c r="A137" s="36" t="str">
        <f>C137&amp;E137</f>
        <v/>
      </c>
      <c r="K137" s="37"/>
    </row>
    <row r="138" spans="1:11">
      <c r="A138" s="36" t="str">
        <f>C138&amp;E138</f>
        <v/>
      </c>
      <c r="K138" s="37"/>
    </row>
    <row r="139" spans="1:11">
      <c r="A139" s="36" t="str">
        <f>C139&amp;E139</f>
        <v/>
      </c>
      <c r="K139" s="37"/>
    </row>
    <row r="140" spans="1:11">
      <c r="A140" s="36" t="str">
        <f>C140&amp;E140</f>
        <v/>
      </c>
      <c r="K140" s="37"/>
    </row>
    <row r="141" spans="1:11">
      <c r="A141" s="36" t="str">
        <f>C141&amp;E141</f>
        <v/>
      </c>
      <c r="K141" s="37"/>
    </row>
    <row r="142" spans="1:11">
      <c r="A142" s="36" t="str">
        <f>C142&amp;E142</f>
        <v/>
      </c>
      <c r="K142" s="37"/>
    </row>
    <row r="143" spans="1:11">
      <c r="A143" s="36" t="str">
        <f>C143&amp;E143</f>
        <v/>
      </c>
      <c r="K143" s="37"/>
    </row>
    <row r="144" spans="1:11">
      <c r="A144" s="36" t="str">
        <f>C144&amp;E144</f>
        <v/>
      </c>
      <c r="K144" s="37"/>
    </row>
    <row r="145" spans="1:11">
      <c r="A145" s="36" t="str">
        <f>C145&amp;E145</f>
        <v/>
      </c>
      <c r="K145" s="37"/>
    </row>
    <row r="146" spans="1:11">
      <c r="A146" s="36" t="str">
        <f>C146&amp;E146</f>
        <v/>
      </c>
      <c r="K146" s="37"/>
    </row>
    <row r="147" spans="1:11">
      <c r="A147" s="36" t="str">
        <f>C147&amp;E147</f>
        <v/>
      </c>
      <c r="K147" s="37"/>
    </row>
    <row r="148" spans="1:11">
      <c r="A148" s="36" t="str">
        <f>C148&amp;E148</f>
        <v/>
      </c>
      <c r="K148" s="37"/>
    </row>
    <row r="149" spans="1:11">
      <c r="A149" s="36" t="str">
        <f>C149&amp;E149</f>
        <v/>
      </c>
      <c r="K149" s="37"/>
    </row>
    <row r="150" spans="1:11">
      <c r="A150" s="36" t="str">
        <f>C150&amp;E150</f>
        <v/>
      </c>
      <c r="K150" s="37"/>
    </row>
    <row r="151" spans="1:11">
      <c r="A151" s="36" t="str">
        <f>C151&amp;E151</f>
        <v/>
      </c>
      <c r="K151" s="37"/>
    </row>
    <row r="152" spans="1:11">
      <c r="A152" s="36" t="str">
        <f>C152&amp;E152</f>
        <v/>
      </c>
      <c r="K152" s="37"/>
    </row>
    <row r="153" spans="1:11">
      <c r="A153" s="36" t="str">
        <f>C153&amp;E153</f>
        <v/>
      </c>
      <c r="K153" s="37"/>
    </row>
    <row r="154" spans="1:11">
      <c r="A154" s="36" t="str">
        <f>C154&amp;E154</f>
        <v/>
      </c>
      <c r="K154" s="37"/>
    </row>
    <row r="155" spans="1:11">
      <c r="A155" s="36" t="str">
        <f>C155&amp;E155</f>
        <v/>
      </c>
      <c r="K155" s="37"/>
    </row>
    <row r="156" spans="1:11">
      <c r="A156" s="36" t="str">
        <f>C156&amp;E156</f>
        <v/>
      </c>
      <c r="K156" s="37"/>
    </row>
    <row r="157" spans="1:11">
      <c r="A157" s="36" t="str">
        <f>C157&amp;E157</f>
        <v/>
      </c>
      <c r="K157" s="37"/>
    </row>
    <row r="158" spans="1:11">
      <c r="A158" s="36" t="str">
        <f>C158&amp;E158</f>
        <v/>
      </c>
      <c r="K158" s="37"/>
    </row>
    <row r="159" spans="1:11">
      <c r="A159" s="36" t="str">
        <f>C159&amp;E159</f>
        <v/>
      </c>
      <c r="K159" s="37"/>
    </row>
    <row r="160" spans="1:11">
      <c r="A160" s="36" t="str">
        <f>C160&amp;E160</f>
        <v/>
      </c>
      <c r="K160" s="37"/>
    </row>
    <row r="161" spans="1:11">
      <c r="A161" s="36" t="str">
        <f>C161&amp;E161</f>
        <v/>
      </c>
      <c r="K161" s="37"/>
    </row>
    <row r="162" spans="1:11">
      <c r="A162" s="36" t="str">
        <f>C162&amp;E162</f>
        <v/>
      </c>
      <c r="K162" s="37"/>
    </row>
    <row r="163" spans="1:11">
      <c r="A163" s="36" t="str">
        <f>C163&amp;E163</f>
        <v/>
      </c>
      <c r="K163" s="37"/>
    </row>
    <row r="164" spans="1:11">
      <c r="A164" s="36" t="str">
        <f>C164&amp;E164</f>
        <v/>
      </c>
      <c r="K164" s="37"/>
    </row>
    <row r="165" spans="1:11">
      <c r="A165" s="36" t="str">
        <f>C165&amp;E165</f>
        <v/>
      </c>
      <c r="K165" s="37"/>
    </row>
    <row r="166" spans="1:11">
      <c r="A166" s="36" t="str">
        <f>C166&amp;E166</f>
        <v/>
      </c>
      <c r="K166" s="37"/>
    </row>
    <row r="167" spans="1:11">
      <c r="A167" s="36" t="str">
        <f>C167&amp;E167</f>
        <v/>
      </c>
      <c r="K167" s="37"/>
    </row>
    <row r="168" spans="1:11">
      <c r="A168" s="36" t="str">
        <f>C168&amp;E168</f>
        <v/>
      </c>
      <c r="K168" s="37"/>
    </row>
    <row r="169" spans="1:11">
      <c r="A169" s="36" t="str">
        <f>C169&amp;E169</f>
        <v/>
      </c>
      <c r="K169" s="37"/>
    </row>
    <row r="170" spans="1:11">
      <c r="A170" s="36" t="str">
        <f>C170&amp;E170</f>
        <v/>
      </c>
      <c r="K170" s="37"/>
    </row>
    <row r="171" spans="1:11">
      <c r="A171" s="36" t="str">
        <f>C171&amp;E171</f>
        <v/>
      </c>
      <c r="K171" s="37"/>
    </row>
    <row r="172" spans="1:11">
      <c r="A172" s="36" t="str">
        <f>C172&amp;E172</f>
        <v/>
      </c>
      <c r="K172" s="37"/>
    </row>
    <row r="173" spans="1:11">
      <c r="A173" s="36" t="str">
        <f>C173&amp;E173</f>
        <v/>
      </c>
      <c r="K173" s="37"/>
    </row>
    <row r="174" spans="1:11">
      <c r="A174" s="36" t="str">
        <f>C174&amp;E174</f>
        <v/>
      </c>
      <c r="K174" s="37"/>
    </row>
    <row r="175" spans="1:11">
      <c r="A175" s="36" t="str">
        <f>C175&amp;E175</f>
        <v/>
      </c>
      <c r="K175" s="37"/>
    </row>
    <row r="176" spans="1:11">
      <c r="A176" s="36" t="str">
        <f>C176&amp;E176</f>
        <v/>
      </c>
      <c r="K176" s="37"/>
    </row>
    <row r="177" spans="1:11">
      <c r="A177" s="36" t="str">
        <f>C177&amp;E177</f>
        <v/>
      </c>
      <c r="K177" s="37"/>
    </row>
    <row r="178" spans="1:11">
      <c r="A178" s="36" t="str">
        <f>C178&amp;E178</f>
        <v/>
      </c>
      <c r="K178" s="37"/>
    </row>
    <row r="179" spans="1:11">
      <c r="A179" s="36" t="str">
        <f>C179&amp;E179</f>
        <v/>
      </c>
      <c r="K179" s="37"/>
    </row>
    <row r="180" spans="1:11">
      <c r="A180" s="36" t="str">
        <f>C180&amp;E180</f>
        <v/>
      </c>
      <c r="K180" s="37"/>
    </row>
    <row r="181" spans="1:11">
      <c r="A181" s="36" t="str">
        <f>C181&amp;E181</f>
        <v/>
      </c>
      <c r="K181" s="37"/>
    </row>
    <row r="182" spans="1:11">
      <c r="A182" s="36" t="str">
        <f>C182&amp;E182</f>
        <v/>
      </c>
      <c r="K182" s="37"/>
    </row>
    <row r="183" spans="1:11">
      <c r="A183" s="36" t="str">
        <f>C183&amp;E183</f>
        <v/>
      </c>
      <c r="K183" s="37"/>
    </row>
    <row r="184" spans="1:11">
      <c r="A184" s="36" t="str">
        <f>C184&amp;E184</f>
        <v/>
      </c>
      <c r="K184" s="37"/>
    </row>
    <row r="185" spans="1:11">
      <c r="A185" s="36" t="str">
        <f>C185&amp;E185</f>
        <v/>
      </c>
      <c r="K185" s="37"/>
    </row>
    <row r="186" spans="1:11">
      <c r="A186" s="36" t="str">
        <f>C186&amp;E186</f>
        <v/>
      </c>
      <c r="K186" s="37"/>
    </row>
    <row r="187" spans="1:11">
      <c r="A187" s="36" t="str">
        <f>C187&amp;E187</f>
        <v/>
      </c>
      <c r="K187" s="37"/>
    </row>
    <row r="188" spans="1:11">
      <c r="A188" s="36" t="str">
        <f>C188&amp;E188</f>
        <v/>
      </c>
      <c r="K188" s="37"/>
    </row>
    <row r="189" spans="1:11">
      <c r="A189" s="36" t="str">
        <f>C189&amp;E189</f>
        <v/>
      </c>
      <c r="K189" s="37"/>
    </row>
    <row r="190" spans="1:11">
      <c r="A190" s="36" t="str">
        <f>C190&amp;E190</f>
        <v/>
      </c>
      <c r="K190" s="37"/>
    </row>
    <row r="191" spans="1:11">
      <c r="A191" s="36" t="str">
        <f>C191&amp;E191</f>
        <v/>
      </c>
      <c r="K191" s="37"/>
    </row>
    <row r="192" spans="1:11">
      <c r="A192" s="36" t="str">
        <f>C192&amp;E192</f>
        <v/>
      </c>
      <c r="K192" s="37"/>
    </row>
    <row r="193" spans="1:11">
      <c r="A193" s="36" t="str">
        <f>C193&amp;E193</f>
        <v/>
      </c>
      <c r="K193" s="37"/>
    </row>
    <row r="194" spans="1:11">
      <c r="A194" s="36" t="str">
        <f>C194&amp;E194</f>
        <v/>
      </c>
      <c r="K194" s="37"/>
    </row>
    <row r="195" spans="1:11">
      <c r="A195" s="36" t="str">
        <f>C195&amp;E195</f>
        <v/>
      </c>
      <c r="K195" s="37"/>
    </row>
    <row r="196" spans="1:11">
      <c r="A196" s="36" t="str">
        <f>C196&amp;E196</f>
        <v/>
      </c>
      <c r="K196" s="37"/>
    </row>
    <row r="197" spans="1:11">
      <c r="A197" s="36" t="str">
        <f>C197&amp;E197</f>
        <v/>
      </c>
      <c r="K197" s="37"/>
    </row>
    <row r="198" spans="1:11">
      <c r="A198" s="36" t="str">
        <f>C198&amp;E198</f>
        <v/>
      </c>
      <c r="K198" s="37"/>
    </row>
    <row r="199" spans="1:11">
      <c r="A199" s="36" t="str">
        <f>C199&amp;E199</f>
        <v/>
      </c>
      <c r="K199" s="37"/>
    </row>
    <row r="200" spans="1:11">
      <c r="A200" s="36" t="str">
        <f>C200&amp;E200</f>
        <v/>
      </c>
      <c r="K200" s="37"/>
    </row>
    <row r="201" spans="1:11">
      <c r="A201" s="36" t="str">
        <f>C201&amp;E201</f>
        <v/>
      </c>
      <c r="K201" s="37"/>
    </row>
    <row r="202" spans="1:11">
      <c r="A202" s="36" t="str">
        <f>C202&amp;E202</f>
        <v/>
      </c>
      <c r="K202" s="37"/>
    </row>
    <row r="203" spans="1:11">
      <c r="A203" s="36" t="str">
        <f>C203&amp;E203</f>
        <v/>
      </c>
      <c r="K203" s="37"/>
    </row>
    <row r="204" spans="1:11">
      <c r="A204" s="36" t="str">
        <f>C204&amp;E204</f>
        <v/>
      </c>
      <c r="K204" s="37"/>
    </row>
    <row r="205" spans="1:11">
      <c r="A205" s="36" t="str">
        <f>C205&amp;E205</f>
        <v/>
      </c>
      <c r="K205" s="37"/>
    </row>
    <row r="206" spans="1:11">
      <c r="A206" s="36" t="str">
        <f>C206&amp;E206</f>
        <v/>
      </c>
      <c r="K206" s="37"/>
    </row>
    <row r="207" spans="1:11">
      <c r="A207" s="36" t="str">
        <f>C207&amp;E207</f>
        <v/>
      </c>
      <c r="K207" s="37"/>
    </row>
    <row r="208" spans="1:11">
      <c r="A208" s="36" t="str">
        <f>C208&amp;E208</f>
        <v/>
      </c>
      <c r="K208" s="37"/>
    </row>
    <row r="209" spans="1:11">
      <c r="A209" s="36" t="str">
        <f>C209&amp;E209</f>
        <v/>
      </c>
      <c r="K209" s="37"/>
    </row>
    <row r="210" spans="1:11">
      <c r="A210" s="36" t="str">
        <f>C210&amp;E210</f>
        <v/>
      </c>
      <c r="K210" s="37"/>
    </row>
    <row r="211" spans="1:11">
      <c r="A211" s="36" t="str">
        <f>C211&amp;E211</f>
        <v/>
      </c>
      <c r="K211" s="37"/>
    </row>
    <row r="212" spans="1:11">
      <c r="A212" s="36" t="str">
        <f>C212&amp;E212</f>
        <v/>
      </c>
      <c r="K212" s="37"/>
    </row>
    <row r="213" spans="1:11">
      <c r="A213" s="36" t="str">
        <f>C213&amp;E213</f>
        <v/>
      </c>
      <c r="K213" s="37"/>
    </row>
    <row r="214" spans="1:11">
      <c r="A214" s="36" t="str">
        <f>C214&amp;E214</f>
        <v/>
      </c>
      <c r="K214" s="37"/>
    </row>
    <row r="215" spans="1:11">
      <c r="A215" s="36" t="str">
        <f>C215&amp;E215</f>
        <v/>
      </c>
      <c r="K215" s="37"/>
    </row>
    <row r="216" spans="1:11">
      <c r="A216" s="36" t="str">
        <f>C216&amp;E216</f>
        <v/>
      </c>
      <c r="K216" s="37"/>
    </row>
    <row r="217" spans="1:11">
      <c r="A217" s="36" t="str">
        <f>C217&amp;E217</f>
        <v/>
      </c>
      <c r="K217" s="37"/>
    </row>
    <row r="218" spans="1:11">
      <c r="A218" s="36" t="str">
        <f>C218&amp;E218</f>
        <v/>
      </c>
      <c r="K218" s="37"/>
    </row>
    <row r="219" spans="1:11">
      <c r="A219" s="36" t="str">
        <f>C219&amp;E219</f>
        <v/>
      </c>
      <c r="K219" s="37"/>
    </row>
    <row r="220" spans="1:11">
      <c r="A220" s="36" t="str">
        <f>C220&amp;E220</f>
        <v/>
      </c>
      <c r="K220" s="37"/>
    </row>
    <row r="221" spans="1:11">
      <c r="A221" s="36" t="str">
        <f>C221&amp;E221</f>
        <v/>
      </c>
      <c r="K221" s="37"/>
    </row>
    <row r="222" spans="1:11">
      <c r="A222" s="36" t="str">
        <f>C222&amp;E222</f>
        <v/>
      </c>
      <c r="K222" s="37"/>
    </row>
    <row r="223" spans="1:11">
      <c r="A223" s="36" t="str">
        <f>C223&amp;E223</f>
        <v/>
      </c>
      <c r="K223" s="37"/>
    </row>
    <row r="224" spans="1:11">
      <c r="A224" s="36" t="str">
        <f>C224&amp;E224</f>
        <v/>
      </c>
      <c r="K224" s="37"/>
    </row>
    <row r="225" spans="1:11">
      <c r="A225" s="36" t="str">
        <f>C225&amp;E225</f>
        <v/>
      </c>
      <c r="K225" s="37"/>
    </row>
    <row r="226" spans="1:11">
      <c r="A226" s="36" t="str">
        <f>C226&amp;E226</f>
        <v/>
      </c>
      <c r="K226" s="37"/>
    </row>
    <row r="227" spans="1:11">
      <c r="A227" s="36" t="str">
        <f>C227&amp;E227</f>
        <v/>
      </c>
      <c r="K227" s="37"/>
    </row>
    <row r="228" spans="1:11">
      <c r="A228" s="36" t="str">
        <f>C228&amp;E228</f>
        <v/>
      </c>
      <c r="K228" s="37"/>
    </row>
    <row r="229" spans="1:11">
      <c r="A229" s="36" t="str">
        <f>C229&amp;E229</f>
        <v/>
      </c>
      <c r="K229" s="37"/>
    </row>
    <row r="230" spans="1:11">
      <c r="A230" s="36" t="str">
        <f>C230&amp;E230</f>
        <v/>
      </c>
      <c r="K230" s="37"/>
    </row>
    <row r="231" spans="1:11">
      <c r="A231" s="36" t="str">
        <f>C231&amp;E231</f>
        <v/>
      </c>
      <c r="K231" s="37"/>
    </row>
    <row r="232" spans="1:11">
      <c r="A232" s="36" t="str">
        <f>C232&amp;E232</f>
        <v/>
      </c>
      <c r="K232" s="37"/>
    </row>
    <row r="233" spans="1:11">
      <c r="A233" s="36" t="str">
        <f>C233&amp;E233</f>
        <v/>
      </c>
      <c r="K233" s="37"/>
    </row>
    <row r="234" spans="1:11">
      <c r="A234" s="36" t="str">
        <f>C234&amp;E234</f>
        <v/>
      </c>
      <c r="K234" s="37"/>
    </row>
    <row r="235" spans="1:11">
      <c r="A235" s="36" t="str">
        <f>C235&amp;E235</f>
        <v/>
      </c>
      <c r="K235" s="37"/>
    </row>
    <row r="236" spans="1:11">
      <c r="A236" s="36" t="str">
        <f>C236&amp;E236</f>
        <v/>
      </c>
      <c r="K236" s="37"/>
    </row>
    <row r="237" spans="1:11">
      <c r="A237" s="36" t="str">
        <f>C237&amp;E237</f>
        <v/>
      </c>
      <c r="K237" s="37"/>
    </row>
    <row r="238" spans="1:11">
      <c r="A238" s="36" t="str">
        <f>C238&amp;E238</f>
        <v/>
      </c>
      <c r="K238" s="37"/>
    </row>
    <row r="239" spans="1:11">
      <c r="A239" s="36" t="str">
        <f>C239&amp;E239</f>
        <v/>
      </c>
      <c r="K239" s="37"/>
    </row>
    <row r="240" spans="1:11">
      <c r="A240" s="36" t="str">
        <f>C240&amp;E240</f>
        <v/>
      </c>
      <c r="K240" s="37"/>
    </row>
    <row r="241" spans="1:11">
      <c r="A241" s="36" t="str">
        <f>C241&amp;E241</f>
        <v/>
      </c>
      <c r="K241" s="37"/>
    </row>
    <row r="242" spans="1:11">
      <c r="A242" s="36" t="str">
        <f>C242&amp;E242</f>
        <v/>
      </c>
      <c r="K242" s="37"/>
    </row>
    <row r="243" spans="1:11">
      <c r="A243" s="36" t="str">
        <f>C243&amp;E243</f>
        <v/>
      </c>
      <c r="K243" s="37"/>
    </row>
    <row r="244" spans="1:11">
      <c r="A244" s="36" t="str">
        <f>C244&amp;E244</f>
        <v/>
      </c>
      <c r="K244" s="37"/>
    </row>
    <row r="245" spans="1:11">
      <c r="A245" s="36" t="str">
        <f>C245&amp;E245</f>
        <v/>
      </c>
      <c r="K245" s="37"/>
    </row>
    <row r="246" spans="1:11">
      <c r="A246" s="36" t="str">
        <f>C246&amp;E246</f>
        <v/>
      </c>
      <c r="K246" s="37"/>
    </row>
    <row r="247" spans="1:11">
      <c r="A247" s="36" t="str">
        <f>C247&amp;E247</f>
        <v/>
      </c>
      <c r="K247" s="37"/>
    </row>
    <row r="248" spans="1:11">
      <c r="A248" s="36" t="str">
        <f>C248&amp;E248</f>
        <v/>
      </c>
      <c r="K248" s="37"/>
    </row>
    <row r="249" spans="1:11">
      <c r="A249" s="36" t="str">
        <f>C249&amp;E249</f>
        <v/>
      </c>
      <c r="K249" s="37"/>
    </row>
    <row r="250" spans="1:11">
      <c r="A250" s="36" t="str">
        <f>C250&amp;E250</f>
        <v/>
      </c>
      <c r="K250" s="37"/>
    </row>
    <row r="251" spans="1:11">
      <c r="A251" s="36" t="str">
        <f>C251&amp;E251</f>
        <v/>
      </c>
      <c r="K251" s="37"/>
    </row>
    <row r="252" spans="1:11">
      <c r="A252" s="36" t="str">
        <f>C252&amp;E252</f>
        <v/>
      </c>
      <c r="K252" s="37"/>
    </row>
    <row r="253" spans="1:11">
      <c r="A253" s="36" t="str">
        <f>C253&amp;E253</f>
        <v/>
      </c>
      <c r="K253" s="37"/>
    </row>
    <row r="254" spans="1:11">
      <c r="A254" s="36" t="str">
        <f>C254&amp;E254</f>
        <v/>
      </c>
      <c r="K254" s="37"/>
    </row>
    <row r="255" spans="1:11">
      <c r="A255" s="36" t="str">
        <f>C255&amp;E255</f>
        <v/>
      </c>
      <c r="K255" s="37"/>
    </row>
    <row r="256" spans="1:11">
      <c r="A256" s="36" t="str">
        <f>C256&amp;E256</f>
        <v/>
      </c>
      <c r="K256" s="37"/>
    </row>
    <row r="257" spans="1:11">
      <c r="A257" s="36" t="str">
        <f>C257&amp;E257</f>
        <v/>
      </c>
      <c r="K257" s="37"/>
    </row>
    <row r="258" spans="1:11">
      <c r="A258" s="36" t="str">
        <f>C258&amp;E258</f>
        <v/>
      </c>
      <c r="K258" s="37"/>
    </row>
    <row r="259" spans="1:11">
      <c r="A259" s="36" t="str">
        <f>C259&amp;E259</f>
        <v/>
      </c>
      <c r="K259" s="37"/>
    </row>
    <row r="260" spans="1:11">
      <c r="A260" s="36" t="str">
        <f>C260&amp;E260</f>
        <v/>
      </c>
      <c r="K260" s="37"/>
    </row>
    <row r="261" spans="1:11">
      <c r="A261" s="36" t="str">
        <f>C261&amp;E261</f>
        <v/>
      </c>
      <c r="K261" s="37"/>
    </row>
    <row r="262" spans="1:11">
      <c r="A262" s="36" t="str">
        <f>C262&amp;E262</f>
        <v/>
      </c>
      <c r="K262" s="37"/>
    </row>
    <row r="263" spans="1:11">
      <c r="A263" s="36" t="str">
        <f>C263&amp;E263</f>
        <v/>
      </c>
      <c r="K263" s="37"/>
    </row>
    <row r="264" spans="1:11">
      <c r="A264" s="36" t="str">
        <f>C264&amp;E264</f>
        <v/>
      </c>
      <c r="K264" s="37"/>
    </row>
    <row r="265" spans="1:11">
      <c r="A265" s="36" t="str">
        <f>C265&amp;E265</f>
        <v/>
      </c>
      <c r="K265" s="37"/>
    </row>
    <row r="266" spans="1:11">
      <c r="A266" s="36" t="str">
        <f>C266&amp;E266</f>
        <v/>
      </c>
      <c r="K266" s="37"/>
    </row>
    <row r="267" spans="1:11">
      <c r="A267" s="36" t="str">
        <f>C267&amp;E267</f>
        <v/>
      </c>
      <c r="K267" s="37"/>
    </row>
    <row r="268" spans="1:11">
      <c r="A268" s="36" t="str">
        <f>C268&amp;E268</f>
        <v/>
      </c>
      <c r="K268" s="37"/>
    </row>
    <row r="269" spans="1:11">
      <c r="A269" s="36" t="str">
        <f>C269&amp;E269</f>
        <v/>
      </c>
      <c r="K269" s="37"/>
    </row>
    <row r="270" spans="1:11">
      <c r="A270" s="36" t="str">
        <f>C270&amp;E270</f>
        <v/>
      </c>
      <c r="K270" s="37"/>
    </row>
    <row r="271" spans="1:11">
      <c r="A271" s="36" t="str">
        <f>C271&amp;E271</f>
        <v/>
      </c>
      <c r="K271" s="37"/>
    </row>
    <row r="272" spans="1:11">
      <c r="A272" s="36" t="str">
        <f>C272&amp;E272</f>
        <v/>
      </c>
      <c r="K272" s="37"/>
    </row>
    <row r="273" spans="1:11">
      <c r="A273" s="36" t="str">
        <f>C273&amp;E273</f>
        <v/>
      </c>
      <c r="K273" s="37"/>
    </row>
    <row r="274" spans="1:11">
      <c r="A274" s="36" t="str">
        <f>C274&amp;E274</f>
        <v/>
      </c>
      <c r="K274" s="37"/>
    </row>
    <row r="275" spans="1:11">
      <c r="A275" s="36" t="str">
        <f>C275&amp;E275</f>
        <v/>
      </c>
      <c r="K275" s="37"/>
    </row>
    <row r="276" spans="1:11">
      <c r="A276" s="36" t="str">
        <f>C276&amp;E276</f>
        <v/>
      </c>
      <c r="K276" s="37"/>
    </row>
    <row r="277" spans="1:11">
      <c r="A277" s="36" t="str">
        <f>C277&amp;E277</f>
        <v/>
      </c>
      <c r="K277" s="37"/>
    </row>
    <row r="278" spans="1:11">
      <c r="A278" s="36" t="str">
        <f>C278&amp;E278</f>
        <v/>
      </c>
      <c r="K278" s="37"/>
    </row>
    <row r="279" spans="1:11">
      <c r="A279" s="36" t="str">
        <f>C279&amp;E279</f>
        <v/>
      </c>
      <c r="K279" s="37"/>
    </row>
    <row r="280" spans="1:11">
      <c r="A280" s="36" t="str">
        <f>C280&amp;E280</f>
        <v/>
      </c>
      <c r="K280" s="37"/>
    </row>
    <row r="281" spans="1:11">
      <c r="A281" s="36" t="str">
        <f>C281&amp;E281</f>
        <v/>
      </c>
      <c r="K281" s="37"/>
    </row>
    <row r="282" spans="1:11">
      <c r="A282" s="36" t="str">
        <f>C282&amp;E282</f>
        <v/>
      </c>
      <c r="K282" s="37"/>
    </row>
    <row r="283" spans="1:11">
      <c r="A283" s="36" t="str">
        <f>C283&amp;E283</f>
        <v/>
      </c>
      <c r="K283" s="37"/>
    </row>
    <row r="284" spans="1:11">
      <c r="A284" s="36" t="str">
        <f>C284&amp;E284</f>
        <v/>
      </c>
      <c r="K284" s="37"/>
    </row>
    <row r="285" spans="1:11">
      <c r="A285" s="36" t="str">
        <f>C285&amp;E285</f>
        <v/>
      </c>
      <c r="K285" s="37"/>
    </row>
    <row r="286" spans="1:11">
      <c r="A286" s="36" t="str">
        <f>C286&amp;E286</f>
        <v/>
      </c>
      <c r="K286" s="37"/>
    </row>
    <row r="287" spans="1:11">
      <c r="A287" s="36" t="str">
        <f>C287&amp;E287</f>
        <v/>
      </c>
      <c r="K287" s="37"/>
    </row>
    <row r="288" spans="1:11">
      <c r="A288" s="36" t="str">
        <f>C288&amp;E288</f>
        <v/>
      </c>
      <c r="K288" s="37"/>
    </row>
    <row r="289" spans="1:11">
      <c r="A289" s="36" t="str">
        <f>C289&amp;E289</f>
        <v/>
      </c>
      <c r="K289" s="37"/>
    </row>
    <row r="290" spans="1:11">
      <c r="A290" s="36" t="str">
        <f>C290&amp;E290</f>
        <v/>
      </c>
      <c r="K290" s="37"/>
    </row>
    <row r="291" spans="1:11">
      <c r="A291" s="36" t="str">
        <f>C291&amp;E291</f>
        <v/>
      </c>
      <c r="K291" s="37"/>
    </row>
    <row r="292" spans="1:11">
      <c r="A292" s="36" t="str">
        <f>C292&amp;E292</f>
        <v/>
      </c>
      <c r="K292" s="37"/>
    </row>
    <row r="293" spans="1:11">
      <c r="A293" s="36" t="str">
        <f>C293&amp;E293</f>
        <v/>
      </c>
      <c r="K293" s="37"/>
    </row>
    <row r="294" spans="1:11">
      <c r="A294" s="36" t="str">
        <f>C294&amp;E294</f>
        <v/>
      </c>
      <c r="K294" s="37"/>
    </row>
    <row r="295" spans="1:11">
      <c r="A295" s="36" t="str">
        <f>C295&amp;E295</f>
        <v/>
      </c>
      <c r="K295" s="37"/>
    </row>
    <row r="296" spans="1:11">
      <c r="A296" s="36" t="str">
        <f>C296&amp;E296</f>
        <v/>
      </c>
      <c r="K296" s="37"/>
    </row>
    <row r="297" spans="1:11">
      <c r="A297" s="36" t="str">
        <f>C297&amp;E297</f>
        <v/>
      </c>
      <c r="K297" s="37"/>
    </row>
    <row r="298" spans="1:11">
      <c r="A298" s="36" t="str">
        <f>C298&amp;E298</f>
        <v/>
      </c>
      <c r="K298" s="37"/>
    </row>
    <row r="299" spans="1:11">
      <c r="A299" s="36" t="str">
        <f>C299&amp;E299</f>
        <v/>
      </c>
      <c r="K299" s="37"/>
    </row>
    <row r="300" spans="1:11">
      <c r="A300" s="36" t="str">
        <f>C300&amp;E300</f>
        <v/>
      </c>
      <c r="K300" s="37"/>
    </row>
    <row r="301" spans="1:11">
      <c r="A301" s="36" t="str">
        <f>C301&amp;E301</f>
        <v/>
      </c>
      <c r="K301" s="37"/>
    </row>
    <row r="302" spans="1:11">
      <c r="A302" s="36" t="str">
        <f>C302&amp;E302</f>
        <v/>
      </c>
      <c r="K302" s="37"/>
    </row>
    <row r="303" spans="1:11">
      <c r="A303" s="36" t="str">
        <f>C303&amp;E303</f>
        <v/>
      </c>
      <c r="K303" s="37"/>
    </row>
    <row r="304" spans="1:11">
      <c r="A304" s="36" t="str">
        <f>C304&amp;E304</f>
        <v/>
      </c>
      <c r="K304" s="37"/>
    </row>
    <row r="305" spans="1:11">
      <c r="A305" s="36" t="str">
        <f>C305&amp;E305</f>
        <v/>
      </c>
      <c r="K305" s="37"/>
    </row>
    <row r="306" spans="1:11">
      <c r="A306" s="36" t="str">
        <f>C306&amp;E306</f>
        <v/>
      </c>
      <c r="K306" s="37"/>
    </row>
    <row r="307" spans="1:11">
      <c r="A307" s="36" t="str">
        <f>C307&amp;E307</f>
        <v/>
      </c>
      <c r="K307" s="37"/>
    </row>
    <row r="308" spans="1:11">
      <c r="A308" s="36" t="str">
        <f>C308&amp;E308</f>
        <v/>
      </c>
      <c r="K308" s="37"/>
    </row>
    <row r="309" spans="1:11">
      <c r="A309" s="36" t="str">
        <f>C309&amp;E309</f>
        <v/>
      </c>
      <c r="K309" s="37"/>
    </row>
    <row r="310" spans="1:11">
      <c r="A310" s="36" t="str">
        <f>C310&amp;E310</f>
        <v/>
      </c>
      <c r="K310" s="37"/>
    </row>
    <row r="311" spans="1:11">
      <c r="A311" s="36" t="str">
        <f>C311&amp;E311</f>
        <v/>
      </c>
      <c r="K311" s="37"/>
    </row>
    <row r="312" spans="1:11">
      <c r="A312" s="36" t="str">
        <f>C312&amp;E312</f>
        <v/>
      </c>
      <c r="K312" s="37"/>
    </row>
    <row r="313" spans="1:11">
      <c r="A313" s="36" t="str">
        <f>C313&amp;E313</f>
        <v/>
      </c>
      <c r="K313" s="37"/>
    </row>
    <row r="314" spans="1:11">
      <c r="A314" s="36" t="str">
        <f>C314&amp;E314</f>
        <v/>
      </c>
      <c r="K314" s="37"/>
    </row>
    <row r="315" spans="1:11">
      <c r="A315" s="36" t="str">
        <f>C315&amp;E315</f>
        <v/>
      </c>
      <c r="K315" s="37"/>
    </row>
    <row r="316" spans="1:11">
      <c r="A316" s="36" t="str">
        <f>C316&amp;E316</f>
        <v/>
      </c>
      <c r="K316" s="37"/>
    </row>
    <row r="317" spans="1:11">
      <c r="A317" s="36" t="str">
        <f>C317&amp;E317</f>
        <v/>
      </c>
      <c r="K317" s="37"/>
    </row>
    <row r="318" spans="1:11">
      <c r="A318" s="36" t="str">
        <f>C318&amp;E318</f>
        <v/>
      </c>
      <c r="K318" s="37"/>
    </row>
    <row r="319" spans="1:11">
      <c r="A319" s="36" t="str">
        <f>C319&amp;E319</f>
        <v/>
      </c>
      <c r="K319" s="37"/>
    </row>
    <row r="320" spans="1:11">
      <c r="A320" s="36" t="str">
        <f>C320&amp;E320</f>
        <v/>
      </c>
      <c r="K320" s="37"/>
    </row>
    <row r="321" spans="1:11">
      <c r="A321" s="36" t="str">
        <f>C321&amp;E321</f>
        <v/>
      </c>
      <c r="K321" s="37"/>
    </row>
    <row r="322" spans="1:11">
      <c r="A322" s="36" t="str">
        <f>C322&amp;E322</f>
        <v/>
      </c>
      <c r="K322" s="37"/>
    </row>
    <row r="323" spans="1:11">
      <c r="A323" s="36" t="str">
        <f>C323&amp;E323</f>
        <v/>
      </c>
      <c r="K323" s="37"/>
    </row>
    <row r="324" spans="1:11">
      <c r="A324" s="36" t="str">
        <f>C324&amp;E324</f>
        <v/>
      </c>
      <c r="K324" s="37"/>
    </row>
    <row r="325" spans="1:11">
      <c r="A325" s="36" t="str">
        <f>C325&amp;E325</f>
        <v/>
      </c>
      <c r="K325" s="37"/>
    </row>
    <row r="326" spans="1:11">
      <c r="A326" s="36" t="str">
        <f>C326&amp;E326</f>
        <v/>
      </c>
      <c r="K326" s="37"/>
    </row>
    <row r="327" spans="1:11">
      <c r="A327" s="36" t="str">
        <f>C327&amp;E327</f>
        <v/>
      </c>
      <c r="K327" s="37"/>
    </row>
    <row r="328" spans="1:11">
      <c r="A328" s="36" t="str">
        <f>C328&amp;E328</f>
        <v/>
      </c>
      <c r="K328" s="37"/>
    </row>
    <row r="329" spans="1:11">
      <c r="A329" s="36" t="str">
        <f>C329&amp;E329</f>
        <v/>
      </c>
      <c r="K329" s="37"/>
    </row>
    <row r="330" spans="1:11">
      <c r="A330" s="36" t="str">
        <f>C330&amp;E330</f>
        <v/>
      </c>
      <c r="K330" s="37"/>
    </row>
    <row r="331" spans="1:11">
      <c r="A331" s="36" t="str">
        <f>C331&amp;E331</f>
        <v/>
      </c>
      <c r="K331" s="37"/>
    </row>
    <row r="332" spans="1:11">
      <c r="A332" s="36" t="str">
        <f>C332&amp;E332</f>
        <v/>
      </c>
      <c r="K332" s="37"/>
    </row>
    <row r="333" spans="1:11">
      <c r="A333" s="36" t="str">
        <f>C333&amp;E333</f>
        <v/>
      </c>
      <c r="K333" s="37"/>
    </row>
    <row r="334" spans="1:11">
      <c r="A334" s="36" t="str">
        <f>C334&amp;E334</f>
        <v/>
      </c>
      <c r="K334" s="37"/>
    </row>
    <row r="335" spans="1:11">
      <c r="A335" s="36" t="str">
        <f>C335&amp;E335</f>
        <v/>
      </c>
      <c r="K335" s="37"/>
    </row>
    <row r="336" spans="1:11">
      <c r="A336" s="36" t="str">
        <f>C336&amp;E336</f>
        <v/>
      </c>
      <c r="K336" s="37"/>
    </row>
    <row r="337" spans="1:11">
      <c r="A337" s="36" t="str">
        <f>C337&amp;E337</f>
        <v/>
      </c>
      <c r="K337" s="37"/>
    </row>
    <row r="338" spans="1:11">
      <c r="A338" s="36" t="str">
        <f>C338&amp;E338</f>
        <v/>
      </c>
      <c r="K338" s="37"/>
    </row>
    <row r="339" spans="1:11">
      <c r="A339" s="36" t="str">
        <f>C339&amp;E339</f>
        <v/>
      </c>
      <c r="K339" s="37"/>
    </row>
    <row r="340" spans="1:11">
      <c r="A340" s="36" t="str">
        <f>C340&amp;E340</f>
        <v/>
      </c>
      <c r="K340" s="37"/>
    </row>
    <row r="341" spans="1:11">
      <c r="A341" s="36" t="str">
        <f>C341&amp;E341</f>
        <v/>
      </c>
      <c r="K341" s="37"/>
    </row>
    <row r="342" spans="1:11">
      <c r="A342" s="36" t="str">
        <f>C342&amp;E342</f>
        <v/>
      </c>
      <c r="K342" s="37"/>
    </row>
    <row r="343" spans="1:11">
      <c r="A343" s="36" t="str">
        <f>C343&amp;E343</f>
        <v/>
      </c>
      <c r="K343" s="37"/>
    </row>
    <row r="344" spans="1:11">
      <c r="A344" s="36" t="str">
        <f>C344&amp;E344</f>
        <v/>
      </c>
      <c r="K344" s="37"/>
    </row>
    <row r="345" spans="1:11">
      <c r="A345" s="36" t="str">
        <f>C345&amp;E345</f>
        <v/>
      </c>
      <c r="K345" s="37"/>
    </row>
    <row r="346" spans="1:11">
      <c r="A346" s="36" t="str">
        <f>C346&amp;E346</f>
        <v/>
      </c>
      <c r="K346" s="37"/>
    </row>
    <row r="347" spans="1:11">
      <c r="A347" s="36" t="str">
        <f>C347&amp;E347</f>
        <v/>
      </c>
      <c r="K347" s="37"/>
    </row>
    <row r="348" spans="1:11">
      <c r="A348" s="36" t="str">
        <f>C348&amp;E348</f>
        <v/>
      </c>
      <c r="K348" s="37"/>
    </row>
    <row r="349" spans="1:11">
      <c r="A349" s="36" t="str">
        <f>C349&amp;E349</f>
        <v/>
      </c>
      <c r="K349" s="37"/>
    </row>
    <row r="350" spans="1:11">
      <c r="A350" s="36" t="str">
        <f>C350&amp;E350</f>
        <v/>
      </c>
      <c r="K350" s="37"/>
    </row>
    <row r="351" spans="1:11">
      <c r="A351" s="36" t="str">
        <f>C351&amp;E351</f>
        <v/>
      </c>
      <c r="K351" s="37"/>
    </row>
    <row r="352" spans="1:11">
      <c r="A352" s="36" t="str">
        <f>C352&amp;E352</f>
        <v/>
      </c>
      <c r="K352" s="37"/>
    </row>
    <row r="353" spans="1:11">
      <c r="A353" s="36" t="str">
        <f>C353&amp;E353</f>
        <v/>
      </c>
      <c r="K353" s="37"/>
    </row>
    <row r="354" spans="1:11">
      <c r="A354" s="36" t="str">
        <f>C354&amp;E354</f>
        <v/>
      </c>
      <c r="K354" s="37"/>
    </row>
    <row r="355" spans="1:11">
      <c r="A355" s="36" t="str">
        <f>C355&amp;E355</f>
        <v/>
      </c>
      <c r="K355" s="37"/>
    </row>
    <row r="356" spans="1:11">
      <c r="A356" s="36" t="str">
        <f>C356&amp;E356</f>
        <v/>
      </c>
      <c r="K356" s="37"/>
    </row>
    <row r="357" spans="1:11">
      <c r="A357" s="36" t="str">
        <f>C357&amp;E357</f>
        <v/>
      </c>
      <c r="K357" s="37"/>
    </row>
    <row r="358" spans="1:11">
      <c r="A358" s="36" t="str">
        <f>C358&amp;E358</f>
        <v/>
      </c>
      <c r="K358" s="37"/>
    </row>
    <row r="359" spans="1:11">
      <c r="A359" s="36" t="str">
        <f>C359&amp;E359</f>
        <v/>
      </c>
      <c r="K359" s="37"/>
    </row>
    <row r="360" spans="1:11">
      <c r="A360" s="36" t="str">
        <f>C360&amp;E360</f>
        <v/>
      </c>
      <c r="K360" s="37"/>
    </row>
    <row r="361" spans="1:11">
      <c r="A361" s="36" t="str">
        <f>C361&amp;E361</f>
        <v/>
      </c>
      <c r="K361" s="37"/>
    </row>
    <row r="362" spans="1:11">
      <c r="A362" s="36" t="str">
        <f>C362&amp;E362</f>
        <v/>
      </c>
      <c r="K362" s="37"/>
    </row>
    <row r="363" spans="1:11">
      <c r="A363" s="36" t="str">
        <f>C363&amp;E363</f>
        <v/>
      </c>
      <c r="K363" s="37"/>
    </row>
    <row r="364" spans="1:11">
      <c r="A364" s="36" t="str">
        <f>C364&amp;E364</f>
        <v/>
      </c>
      <c r="K364" s="37"/>
    </row>
    <row r="365" spans="1:11">
      <c r="A365" s="36" t="str">
        <f>C365&amp;E365</f>
        <v/>
      </c>
      <c r="K365" s="37"/>
    </row>
    <row r="366" spans="1:11">
      <c r="A366" s="36" t="str">
        <f>C366&amp;E366</f>
        <v/>
      </c>
      <c r="K366" s="37"/>
    </row>
    <row r="367" spans="1:11">
      <c r="A367" s="36" t="str">
        <f>C367&amp;E367</f>
        <v/>
      </c>
      <c r="K367" s="37"/>
    </row>
    <row r="368" spans="1:11">
      <c r="A368" s="36" t="str">
        <f>C368&amp;E368</f>
        <v/>
      </c>
      <c r="K368" s="37"/>
    </row>
    <row r="369" spans="1:11">
      <c r="A369" s="36" t="str">
        <f>C369&amp;E369</f>
        <v/>
      </c>
      <c r="K369" s="37"/>
    </row>
    <row r="370" spans="1:11">
      <c r="A370" s="36" t="str">
        <f>C370&amp;E370</f>
        <v/>
      </c>
      <c r="K370" s="37"/>
    </row>
    <row r="371" spans="1:11">
      <c r="A371" s="36" t="str">
        <f>C371&amp;E371</f>
        <v/>
      </c>
      <c r="K371" s="37"/>
    </row>
    <row r="372" spans="1:11">
      <c r="A372" s="36" t="str">
        <f>C372&amp;E372</f>
        <v/>
      </c>
      <c r="K372" s="37"/>
    </row>
    <row r="373" spans="1:11">
      <c r="A373" s="36" t="str">
        <f>C373&amp;E373</f>
        <v/>
      </c>
      <c r="K373" s="37"/>
    </row>
    <row r="374" spans="1:11">
      <c r="A374" s="36" t="str">
        <f>C374&amp;E374</f>
        <v/>
      </c>
      <c r="K374" s="37"/>
    </row>
    <row r="375" spans="1:11">
      <c r="A375" s="36" t="str">
        <f>C375&amp;E375</f>
        <v/>
      </c>
      <c r="K375" s="37"/>
    </row>
    <row r="376" spans="1:11">
      <c r="A376" s="36" t="str">
        <f>C376&amp;E376</f>
        <v/>
      </c>
      <c r="K376" s="37"/>
    </row>
    <row r="377" spans="1:11">
      <c r="A377" s="36" t="str">
        <f>C377&amp;E377</f>
        <v/>
      </c>
      <c r="K377" s="37"/>
    </row>
    <row r="378" spans="1:11">
      <c r="A378" s="36" t="str">
        <f>C378&amp;E378</f>
        <v/>
      </c>
      <c r="K378" s="37"/>
    </row>
    <row r="379" spans="1:11">
      <c r="A379" s="36" t="str">
        <f>C379&amp;E379</f>
        <v/>
      </c>
      <c r="K379" s="37"/>
    </row>
    <row r="380" spans="1:11">
      <c r="A380" s="36" t="str">
        <f>C380&amp;E380</f>
        <v/>
      </c>
      <c r="K380" s="37"/>
    </row>
    <row r="381" spans="1:11">
      <c r="A381" s="36" t="str">
        <f>C381&amp;E381</f>
        <v/>
      </c>
      <c r="K381" s="37"/>
    </row>
    <row r="382" spans="1:11">
      <c r="A382" s="36" t="str">
        <f>C382&amp;E382</f>
        <v/>
      </c>
      <c r="K382" s="37"/>
    </row>
    <row r="383" spans="1:11">
      <c r="A383" s="36" t="str">
        <f>C383&amp;E383</f>
        <v/>
      </c>
      <c r="K383" s="37"/>
    </row>
    <row r="384" spans="1:11">
      <c r="A384" s="36" t="str">
        <f>C384&amp;E384</f>
        <v/>
      </c>
      <c r="K384" s="37"/>
    </row>
    <row r="385" spans="1:11">
      <c r="A385" s="36" t="str">
        <f>C385&amp;E385</f>
        <v/>
      </c>
      <c r="K385" s="37"/>
    </row>
    <row r="386" spans="1:11">
      <c r="A386" s="36" t="str">
        <f>C386&amp;E386</f>
        <v/>
      </c>
      <c r="K386" s="37"/>
    </row>
    <row r="387" spans="1:11">
      <c r="A387" s="36" t="str">
        <f>C387&amp;E387</f>
        <v/>
      </c>
      <c r="K387" s="37"/>
    </row>
    <row r="388" spans="1:11">
      <c r="A388" s="36" t="str">
        <f>C388&amp;E388</f>
        <v/>
      </c>
      <c r="K388" s="37"/>
    </row>
    <row r="389" spans="1:11">
      <c r="A389" s="36" t="str">
        <f>C389&amp;E389</f>
        <v/>
      </c>
      <c r="K389" s="37"/>
    </row>
    <row r="390" spans="1:11">
      <c r="A390" s="36" t="str">
        <f>C390&amp;E390</f>
        <v/>
      </c>
      <c r="K390" s="37"/>
    </row>
    <row r="391" spans="1:11">
      <c r="A391" s="36" t="str">
        <f>C391&amp;E391</f>
        <v/>
      </c>
      <c r="K391" s="37"/>
    </row>
    <row r="392" spans="1:11">
      <c r="A392" s="36" t="str">
        <f>C392&amp;E392</f>
        <v/>
      </c>
      <c r="K392" s="37"/>
    </row>
    <row r="393" spans="1:11">
      <c r="A393" s="36" t="str">
        <f>C393&amp;E393</f>
        <v/>
      </c>
      <c r="K393" s="37"/>
    </row>
    <row r="394" spans="1:11">
      <c r="A394" s="36" t="str">
        <f>C394&amp;E394</f>
        <v/>
      </c>
      <c r="K394" s="37"/>
    </row>
    <row r="395" spans="1:11">
      <c r="A395" s="36" t="str">
        <f>C395&amp;E395</f>
        <v/>
      </c>
      <c r="K395" s="37"/>
    </row>
    <row r="396" spans="1:11">
      <c r="A396" s="36" t="str">
        <f>C396&amp;E396</f>
        <v/>
      </c>
      <c r="K396" s="37"/>
    </row>
    <row r="397" spans="1:11">
      <c r="A397" s="36" t="str">
        <f>C397&amp;E397</f>
        <v/>
      </c>
      <c r="K397" s="37"/>
    </row>
    <row r="398" spans="1:11">
      <c r="A398" s="36" t="str">
        <f>C398&amp;E398</f>
        <v/>
      </c>
      <c r="K398" s="37"/>
    </row>
    <row r="399" spans="1:11">
      <c r="A399" s="36" t="str">
        <f>C399&amp;E399</f>
        <v/>
      </c>
      <c r="K399" s="37"/>
    </row>
    <row r="400" spans="1:11">
      <c r="A400" s="36" t="str">
        <f>C400&amp;E400</f>
        <v/>
      </c>
      <c r="K400" s="37"/>
    </row>
    <row r="401" spans="1:11">
      <c r="A401" s="36" t="str">
        <f>C401&amp;E401</f>
        <v/>
      </c>
      <c r="K401" s="37"/>
    </row>
    <row r="402" spans="1:11">
      <c r="A402" s="36" t="str">
        <f>C402&amp;E402</f>
        <v/>
      </c>
      <c r="K402" s="37"/>
    </row>
    <row r="403" spans="1:11">
      <c r="A403" s="36" t="str">
        <f>C403&amp;E403</f>
        <v/>
      </c>
      <c r="K403" s="37"/>
    </row>
    <row r="404" spans="1:11">
      <c r="A404" s="36" t="str">
        <f>C404&amp;E404</f>
        <v/>
      </c>
      <c r="K404" s="37"/>
    </row>
    <row r="405" spans="1:11">
      <c r="A405" s="36" t="str">
        <f>C405&amp;E405</f>
        <v/>
      </c>
      <c r="K405" s="37"/>
    </row>
    <row r="406" spans="1:11">
      <c r="A406" s="36" t="str">
        <f>C406&amp;E406</f>
        <v/>
      </c>
      <c r="K406" s="37"/>
    </row>
    <row r="407" spans="1:11">
      <c r="A407" s="36" t="str">
        <f>C407&amp;E407</f>
        <v/>
      </c>
      <c r="K407" s="37"/>
    </row>
    <row r="408" spans="1:11">
      <c r="A408" s="36" t="str">
        <f>C408&amp;E408</f>
        <v/>
      </c>
      <c r="K408" s="37"/>
    </row>
    <row r="409" spans="1:11">
      <c r="A409" s="36" t="str">
        <f>C409&amp;E409</f>
        <v/>
      </c>
      <c r="K409" s="37"/>
    </row>
    <row r="410" spans="1:11">
      <c r="A410" s="36" t="str">
        <f>C410&amp;E410</f>
        <v/>
      </c>
      <c r="K410" s="37"/>
    </row>
    <row r="411" spans="1:11">
      <c r="A411" s="36" t="str">
        <f>C411&amp;E411</f>
        <v/>
      </c>
      <c r="K411" s="37"/>
    </row>
    <row r="412" spans="1:11">
      <c r="A412" s="36" t="str">
        <f>C412&amp;E412</f>
        <v/>
      </c>
      <c r="K412" s="37"/>
    </row>
    <row r="413" spans="1:11">
      <c r="A413" s="36" t="str">
        <f>C413&amp;E413</f>
        <v/>
      </c>
      <c r="K413" s="37"/>
    </row>
    <row r="414" spans="1:11">
      <c r="A414" s="36" t="str">
        <f>C414&amp;E414</f>
        <v/>
      </c>
      <c r="K414" s="37"/>
    </row>
    <row r="415" spans="1:11">
      <c r="A415" s="36" t="str">
        <f>C415&amp;E415</f>
        <v/>
      </c>
      <c r="K415" s="37"/>
    </row>
    <row r="416" spans="1:11">
      <c r="A416" s="36" t="str">
        <f>C416&amp;E416</f>
        <v/>
      </c>
      <c r="K416" s="37"/>
    </row>
    <row r="417" spans="1:11">
      <c r="A417" s="36" t="str">
        <f>C417&amp;E417</f>
        <v/>
      </c>
      <c r="K417" s="37"/>
    </row>
    <row r="418" spans="1:11">
      <c r="A418" s="36" t="str">
        <f>C418&amp;E418</f>
        <v/>
      </c>
      <c r="K418" s="37"/>
    </row>
    <row r="419" spans="1:11">
      <c r="A419" s="36" t="str">
        <f>C419&amp;E419</f>
        <v/>
      </c>
      <c r="K419" s="37"/>
    </row>
    <row r="420" spans="1:11">
      <c r="A420" s="36" t="str">
        <f>C420&amp;E420</f>
        <v/>
      </c>
      <c r="K420" s="37"/>
    </row>
    <row r="421" spans="1:11">
      <c r="A421" s="36" t="str">
        <f>C421&amp;E421</f>
        <v/>
      </c>
      <c r="K421" s="37"/>
    </row>
    <row r="422" spans="1:11">
      <c r="A422" s="36" t="str">
        <f>C422&amp;E422</f>
        <v/>
      </c>
      <c r="K422" s="37"/>
    </row>
    <row r="423" spans="1:11">
      <c r="A423" s="36" t="str">
        <f>C423&amp;E423</f>
        <v/>
      </c>
      <c r="K423" s="37"/>
    </row>
    <row r="424" spans="1:11">
      <c r="A424" s="36" t="str">
        <f>C424&amp;E424</f>
        <v/>
      </c>
      <c r="K424" s="37"/>
    </row>
    <row r="425" spans="1:11">
      <c r="A425" s="36" t="str">
        <f>C425&amp;E425</f>
        <v/>
      </c>
      <c r="K425" s="37"/>
    </row>
    <row r="426" spans="1:11">
      <c r="A426" s="36" t="str">
        <f>C426&amp;E426</f>
        <v/>
      </c>
      <c r="K426" s="37"/>
    </row>
    <row r="427" spans="1:11">
      <c r="A427" s="36" t="str">
        <f>C427&amp;E427</f>
        <v/>
      </c>
      <c r="K427" s="37"/>
    </row>
    <row r="428" spans="1:11">
      <c r="A428" s="36" t="str">
        <f>C428&amp;E428</f>
        <v/>
      </c>
      <c r="K428" s="37"/>
    </row>
    <row r="429" spans="1:11">
      <c r="A429" s="36" t="str">
        <f>C429&amp;E429</f>
        <v/>
      </c>
      <c r="K429" s="37"/>
    </row>
    <row r="430" spans="1:11">
      <c r="A430" s="36" t="str">
        <f>C430&amp;E430</f>
        <v/>
      </c>
      <c r="K430" s="37"/>
    </row>
    <row r="431" spans="1:11">
      <c r="A431" s="36" t="str">
        <f>C431&amp;E431</f>
        <v/>
      </c>
      <c r="K431" s="37"/>
    </row>
    <row r="432" spans="1:11">
      <c r="A432" s="36" t="str">
        <f>C432&amp;E432</f>
        <v/>
      </c>
      <c r="K432" s="37"/>
    </row>
    <row r="433" spans="1:11">
      <c r="A433" s="36" t="str">
        <f>C433&amp;E433</f>
        <v/>
      </c>
      <c r="K433" s="37"/>
    </row>
    <row r="434" spans="1:11">
      <c r="A434" s="36" t="str">
        <f>C434&amp;E434</f>
        <v/>
      </c>
      <c r="K434" s="37"/>
    </row>
    <row r="435" spans="1:11">
      <c r="A435" s="36" t="str">
        <f>C435&amp;E435</f>
        <v/>
      </c>
      <c r="K435" s="37"/>
    </row>
    <row r="436" spans="1:11">
      <c r="A436" s="36" t="str">
        <f>C436&amp;E436</f>
        <v/>
      </c>
      <c r="K436" s="37"/>
    </row>
    <row r="437" spans="1:11">
      <c r="A437" s="36" t="str">
        <f>C437&amp;E437</f>
        <v/>
      </c>
      <c r="K437" s="37"/>
    </row>
    <row r="438" spans="1:11">
      <c r="A438" s="36" t="str">
        <f>C438&amp;E438</f>
        <v/>
      </c>
      <c r="K438" s="37"/>
    </row>
    <row r="439" spans="1:11">
      <c r="A439" s="36" t="str">
        <f>C439&amp;E439</f>
        <v/>
      </c>
      <c r="K439" s="37"/>
    </row>
    <row r="440" spans="1:11">
      <c r="A440" s="36" t="str">
        <f>C440&amp;E440</f>
        <v/>
      </c>
      <c r="K440" s="37"/>
    </row>
    <row r="441" spans="1:11">
      <c r="A441" s="36" t="str">
        <f>C441&amp;E441</f>
        <v/>
      </c>
      <c r="K441" s="37"/>
    </row>
    <row r="442" spans="1:11">
      <c r="A442" s="36" t="str">
        <f>C442&amp;E442</f>
        <v/>
      </c>
      <c r="K442" s="37"/>
    </row>
    <row r="443" spans="1:11">
      <c r="A443" s="36" t="str">
        <f>C443&amp;E443</f>
        <v/>
      </c>
      <c r="K443" s="37"/>
    </row>
    <row r="444" spans="1:11">
      <c r="A444" s="36" t="str">
        <f>C444&amp;E444</f>
        <v/>
      </c>
      <c r="K444" s="37"/>
    </row>
    <row r="445" spans="1:11">
      <c r="A445" s="36" t="str">
        <f>C445&amp;E445</f>
        <v/>
      </c>
      <c r="K445" s="37"/>
    </row>
    <row r="446" spans="1:11">
      <c r="A446" s="36" t="str">
        <f>C446&amp;E446</f>
        <v/>
      </c>
      <c r="K446" s="37"/>
    </row>
    <row r="447" spans="1:11">
      <c r="A447" s="36" t="str">
        <f>C447&amp;E447</f>
        <v/>
      </c>
      <c r="K447" s="37"/>
    </row>
    <row r="448" spans="1:11">
      <c r="A448" s="36" t="str">
        <f>C448&amp;E448</f>
        <v/>
      </c>
      <c r="K448" s="37"/>
    </row>
    <row r="449" spans="1:11">
      <c r="A449" s="36" t="str">
        <f>C449&amp;E449</f>
        <v/>
      </c>
      <c r="K449" s="37"/>
    </row>
    <row r="450" spans="1:11">
      <c r="A450" s="36" t="str">
        <f>C450&amp;E450</f>
        <v/>
      </c>
      <c r="K450" s="37"/>
    </row>
    <row r="451" spans="1:11">
      <c r="A451" s="36" t="str">
        <f>C451&amp;E451</f>
        <v/>
      </c>
      <c r="K451" s="37"/>
    </row>
    <row r="452" spans="1:11">
      <c r="A452" s="36" t="str">
        <f>C452&amp;E452</f>
        <v/>
      </c>
      <c r="K452" s="37"/>
    </row>
    <row r="453" spans="1:11">
      <c r="A453" s="36" t="str">
        <f>C453&amp;E453</f>
        <v/>
      </c>
      <c r="K453" s="37"/>
    </row>
    <row r="454" spans="1:11">
      <c r="A454" s="36" t="str">
        <f>C454&amp;E454</f>
        <v/>
      </c>
      <c r="K454" s="37"/>
    </row>
    <row r="455" spans="1:11">
      <c r="A455" s="36" t="str">
        <f>C455&amp;E455</f>
        <v/>
      </c>
      <c r="K455" s="37"/>
    </row>
    <row r="456" spans="1:11">
      <c r="A456" s="36" t="str">
        <f>C456&amp;E456</f>
        <v/>
      </c>
      <c r="K456" s="37"/>
    </row>
    <row r="457" spans="1:11">
      <c r="A457" s="36" t="str">
        <f>C457&amp;E457</f>
        <v/>
      </c>
      <c r="K457" s="37"/>
    </row>
    <row r="458" spans="1:11">
      <c r="A458" s="36" t="str">
        <f>C458&amp;E458</f>
        <v/>
      </c>
      <c r="K458" s="37"/>
    </row>
    <row r="459" spans="1:11">
      <c r="A459" s="36" t="str">
        <f>C459&amp;E459</f>
        <v/>
      </c>
      <c r="K459" s="37"/>
    </row>
    <row r="460" spans="1:11">
      <c r="A460" s="36" t="str">
        <f>C460&amp;E460</f>
        <v/>
      </c>
      <c r="K460" s="37"/>
    </row>
    <row r="461" spans="1:11">
      <c r="A461" s="36" t="str">
        <f>C461&amp;E461</f>
        <v/>
      </c>
      <c r="K461" s="37"/>
    </row>
    <row r="462" spans="1:11">
      <c r="A462" s="36" t="str">
        <f>C462&amp;E462</f>
        <v/>
      </c>
      <c r="K462" s="37"/>
    </row>
    <row r="463" spans="1:11">
      <c r="A463" s="36" t="str">
        <f>C463&amp;E463</f>
        <v/>
      </c>
      <c r="K463" s="37"/>
    </row>
    <row r="464" spans="1:11">
      <c r="A464" s="36" t="str">
        <f>C464&amp;E464</f>
        <v/>
      </c>
      <c r="K464" s="37"/>
    </row>
    <row r="465" spans="1:11">
      <c r="A465" s="36" t="str">
        <f>C465&amp;E465</f>
        <v/>
      </c>
      <c r="K465" s="37"/>
    </row>
    <row r="466" spans="1:11">
      <c r="A466" s="36" t="str">
        <f>C466&amp;E466</f>
        <v/>
      </c>
      <c r="K466" s="37"/>
    </row>
    <row r="467" spans="1:11">
      <c r="A467" s="36" t="str">
        <f>C467&amp;E467</f>
        <v/>
      </c>
      <c r="K467" s="37"/>
    </row>
    <row r="468" spans="1:11">
      <c r="A468" s="36" t="str">
        <f>C468&amp;E468</f>
        <v/>
      </c>
      <c r="K468" s="37"/>
    </row>
    <row r="469" spans="1:11">
      <c r="A469" s="36" t="str">
        <f>C469&amp;E469</f>
        <v/>
      </c>
      <c r="K469" s="37"/>
    </row>
    <row r="470" spans="1:11">
      <c r="A470" s="36" t="str">
        <f>C470&amp;E470</f>
        <v/>
      </c>
      <c r="K470" s="37"/>
    </row>
    <row r="471" spans="1:11">
      <c r="A471" s="36" t="str">
        <f>C471&amp;E471</f>
        <v/>
      </c>
      <c r="K471" s="37"/>
    </row>
    <row r="472" spans="1:11">
      <c r="A472" s="36" t="str">
        <f>C472&amp;E472</f>
        <v/>
      </c>
      <c r="K472" s="37"/>
    </row>
    <row r="473" spans="1:11">
      <c r="A473" s="36" t="str">
        <f>C473&amp;E473</f>
        <v/>
      </c>
      <c r="K473" s="37"/>
    </row>
    <row r="474" spans="1:11">
      <c r="A474" s="36" t="str">
        <f>C474&amp;E474</f>
        <v/>
      </c>
      <c r="K474" s="37"/>
    </row>
    <row r="475" spans="1:11">
      <c r="A475" s="36" t="str">
        <f>C475&amp;E475</f>
        <v/>
      </c>
      <c r="K475" s="37"/>
    </row>
    <row r="476" spans="1:11">
      <c r="A476" s="36" t="str">
        <f>C476&amp;E476</f>
        <v/>
      </c>
      <c r="K476" s="37"/>
    </row>
    <row r="477" spans="1:11">
      <c r="A477" s="36" t="str">
        <f>C477&amp;E477</f>
        <v/>
      </c>
      <c r="K477" s="37"/>
    </row>
    <row r="478" spans="1:11">
      <c r="A478" s="36" t="str">
        <f>C478&amp;E478</f>
        <v/>
      </c>
      <c r="K478" s="37"/>
    </row>
    <row r="479" spans="1:11">
      <c r="A479" s="36" t="str">
        <f>C479&amp;E479</f>
        <v/>
      </c>
      <c r="K479" s="37"/>
    </row>
    <row r="480" spans="1:11">
      <c r="A480" s="36" t="str">
        <f>C480&amp;E480</f>
        <v/>
      </c>
      <c r="K480" s="37"/>
    </row>
    <row r="481" spans="1:11">
      <c r="A481" s="36" t="str">
        <f>C481&amp;E481</f>
        <v/>
      </c>
      <c r="K481" s="37"/>
    </row>
    <row r="482" spans="1:11">
      <c r="A482" s="36" t="str">
        <f>C482&amp;E482</f>
        <v/>
      </c>
      <c r="K482" s="37"/>
    </row>
    <row r="483" spans="1:11">
      <c r="A483" s="36" t="str">
        <f>C483&amp;E483</f>
        <v/>
      </c>
      <c r="K483" s="37"/>
    </row>
    <row r="484" spans="1:11">
      <c r="A484" s="36" t="str">
        <f>C484&amp;E484</f>
        <v/>
      </c>
      <c r="K484" s="37"/>
    </row>
    <row r="485" spans="1:11">
      <c r="A485" s="36" t="str">
        <f>C485&amp;E485</f>
        <v/>
      </c>
      <c r="K485" s="37"/>
    </row>
    <row r="486" spans="1:11">
      <c r="A486" s="36" t="str">
        <f>C486&amp;E486</f>
        <v/>
      </c>
      <c r="K486" s="37"/>
    </row>
    <row r="487" spans="1:11">
      <c r="A487" s="36" t="str">
        <f>C487&amp;E487</f>
        <v/>
      </c>
      <c r="K487" s="37"/>
    </row>
    <row r="488" spans="1:11">
      <c r="A488" s="36" t="str">
        <f>C488&amp;E488</f>
        <v/>
      </c>
      <c r="K488" s="37"/>
    </row>
    <row r="489" spans="1:11">
      <c r="A489" s="36" t="str">
        <f>C489&amp;E489</f>
        <v/>
      </c>
      <c r="K489" s="37"/>
    </row>
    <row r="490" spans="1:11">
      <c r="A490" s="36" t="str">
        <f>C490&amp;E490</f>
        <v/>
      </c>
      <c r="K490" s="37"/>
    </row>
    <row r="491" spans="1:11">
      <c r="A491" s="36" t="str">
        <f>C491&amp;E491</f>
        <v/>
      </c>
      <c r="K491" s="37"/>
    </row>
    <row r="492" spans="1:11">
      <c r="A492" s="36" t="str">
        <f>C492&amp;E492</f>
        <v/>
      </c>
      <c r="K492" s="37"/>
    </row>
    <row r="493" spans="1:11">
      <c r="A493" s="36" t="str">
        <f>C493&amp;E493</f>
        <v/>
      </c>
      <c r="K493" s="37"/>
    </row>
    <row r="494" spans="1:11">
      <c r="A494" s="36" t="str">
        <f>C494&amp;E494</f>
        <v/>
      </c>
      <c r="K494" s="37"/>
    </row>
    <row r="495" spans="1:11">
      <c r="A495" s="36" t="str">
        <f>C495&amp;E495</f>
        <v/>
      </c>
      <c r="K495" s="37"/>
    </row>
    <row r="496" spans="1:11">
      <c r="A496" s="36" t="str">
        <f>C496&amp;E496</f>
        <v/>
      </c>
      <c r="K496" s="37"/>
    </row>
    <row r="497" spans="1:11">
      <c r="A497" s="36" t="str">
        <f>C497&amp;E497</f>
        <v/>
      </c>
      <c r="K497" s="37"/>
    </row>
    <row r="498" spans="1:11">
      <c r="A498" s="36" t="str">
        <f>C498&amp;E498</f>
        <v/>
      </c>
      <c r="K498" s="37"/>
    </row>
    <row r="499" spans="1:11">
      <c r="A499" s="36" t="str">
        <f>C499&amp;E499</f>
        <v/>
      </c>
      <c r="K499" s="37"/>
    </row>
    <row r="500" spans="1:11">
      <c r="A500" s="36" t="str">
        <f>C500&amp;E500</f>
        <v/>
      </c>
      <c r="K500" s="37"/>
    </row>
    <row r="501" spans="1:11">
      <c r="A501" s="36" t="str">
        <f>C501&amp;E501</f>
        <v/>
      </c>
      <c r="K501" s="37"/>
    </row>
    <row r="502" spans="1:11">
      <c r="A502" s="36" t="str">
        <f>C502&amp;E502</f>
        <v/>
      </c>
      <c r="K502" s="37"/>
    </row>
    <row r="503" spans="1:11">
      <c r="A503" s="36" t="str">
        <f>C503&amp;E503</f>
        <v/>
      </c>
      <c r="K503" s="37"/>
    </row>
    <row r="504" spans="1:11">
      <c r="A504" s="36" t="str">
        <f>C504&amp;E504</f>
        <v/>
      </c>
      <c r="K504" s="37"/>
    </row>
    <row r="505" spans="1:11">
      <c r="A505" s="36" t="str">
        <f>C505&amp;E505</f>
        <v/>
      </c>
      <c r="K505" s="37"/>
    </row>
    <row r="506" spans="1:11">
      <c r="A506" s="36" t="str">
        <f>C506&amp;E506</f>
        <v/>
      </c>
      <c r="K506" s="37"/>
    </row>
    <row r="507" spans="1:11">
      <c r="A507" s="36" t="str">
        <f>C507&amp;E507</f>
        <v/>
      </c>
      <c r="K507" s="37"/>
    </row>
    <row r="508" spans="1:11">
      <c r="A508" s="36" t="str">
        <f>C508&amp;E508</f>
        <v/>
      </c>
      <c r="K508" s="37"/>
    </row>
    <row r="509" spans="1:11">
      <c r="A509" s="36" t="str">
        <f>C509&amp;E509</f>
        <v/>
      </c>
      <c r="K509" s="37"/>
    </row>
    <row r="510" spans="1:11">
      <c r="A510" s="36" t="str">
        <f>C510&amp;E510</f>
        <v/>
      </c>
      <c r="K510" s="37"/>
    </row>
    <row r="511" spans="1:11">
      <c r="A511" s="36" t="str">
        <f>C511&amp;E511</f>
        <v/>
      </c>
      <c r="K511" s="37"/>
    </row>
    <row r="512" spans="1:11">
      <c r="A512" s="36" t="str">
        <f>C512&amp;E512</f>
        <v/>
      </c>
      <c r="K512" s="37"/>
    </row>
    <row r="513" spans="1:11">
      <c r="A513" s="36" t="str">
        <f>C513&amp;E513</f>
        <v/>
      </c>
      <c r="K513" s="37"/>
    </row>
    <row r="514" spans="1:11">
      <c r="A514" s="36" t="str">
        <f>C514&amp;E514</f>
        <v/>
      </c>
      <c r="K514" s="37"/>
    </row>
    <row r="515" spans="1:11">
      <c r="A515" s="36" t="str">
        <f>C515&amp;E515</f>
        <v/>
      </c>
      <c r="K515" s="37"/>
    </row>
    <row r="516" spans="1:11">
      <c r="A516" s="36" t="str">
        <f>C516&amp;E516</f>
        <v/>
      </c>
      <c r="K516" s="37"/>
    </row>
    <row r="517" spans="1:11">
      <c r="A517" s="36" t="str">
        <f>C517&amp;E517</f>
        <v/>
      </c>
      <c r="K517" s="37"/>
    </row>
    <row r="518" spans="1:11">
      <c r="A518" s="36" t="str">
        <f>C518&amp;E518</f>
        <v/>
      </c>
      <c r="K518" s="37"/>
    </row>
    <row r="519" spans="1:11">
      <c r="A519" s="36" t="str">
        <f>C519&amp;E519</f>
        <v/>
      </c>
      <c r="K519" s="37"/>
    </row>
    <row r="520" spans="1:11">
      <c r="A520" s="36" t="str">
        <f>C520&amp;E520</f>
        <v/>
      </c>
      <c r="K520" s="37"/>
    </row>
    <row r="521" spans="1:11">
      <c r="A521" s="36" t="str">
        <f>C521&amp;E521</f>
        <v/>
      </c>
      <c r="K521" s="37"/>
    </row>
    <row r="522" spans="1:11">
      <c r="A522" s="36" t="str">
        <f>C522&amp;E522</f>
        <v/>
      </c>
      <c r="K522" s="37"/>
    </row>
    <row r="523" spans="1:11">
      <c r="A523" s="36" t="str">
        <f>C523&amp;E523</f>
        <v/>
      </c>
      <c r="K523" s="37"/>
    </row>
    <row r="524" spans="1:11">
      <c r="A524" s="36" t="str">
        <f>C524&amp;E524</f>
        <v/>
      </c>
      <c r="K524" s="37"/>
    </row>
    <row r="525" spans="1:11">
      <c r="A525" s="36" t="str">
        <f>C525&amp;E525</f>
        <v/>
      </c>
      <c r="K525" s="37"/>
    </row>
    <row r="526" spans="1:11">
      <c r="A526" s="36" t="str">
        <f>C526&amp;E526</f>
        <v/>
      </c>
      <c r="K526" s="37"/>
    </row>
    <row r="527" spans="1:11">
      <c r="A527" s="36" t="str">
        <f>C527&amp;E527</f>
        <v/>
      </c>
      <c r="K527" s="37"/>
    </row>
    <row r="528" spans="1:11">
      <c r="A528" s="36" t="str">
        <f>C528&amp;E528</f>
        <v/>
      </c>
      <c r="K528" s="37"/>
    </row>
    <row r="529" spans="1:11">
      <c r="A529" s="36" t="str">
        <f>C529&amp;E529</f>
        <v/>
      </c>
      <c r="K529" s="37"/>
    </row>
    <row r="530" spans="1:11">
      <c r="A530" s="36" t="str">
        <f>C530&amp;E530</f>
        <v/>
      </c>
      <c r="K530" s="37"/>
    </row>
    <row r="531" spans="1:11">
      <c r="A531" s="36" t="str">
        <f>C531&amp;E531</f>
        <v/>
      </c>
      <c r="K531" s="37"/>
    </row>
    <row r="532" spans="1:11">
      <c r="A532" s="36" t="str">
        <f>C532&amp;E532</f>
        <v/>
      </c>
      <c r="K532" s="37"/>
    </row>
    <row r="533" spans="1:11">
      <c r="A533" s="36" t="str">
        <f>C533&amp;E533</f>
        <v/>
      </c>
      <c r="K533" s="37"/>
    </row>
    <row r="534" spans="1:11">
      <c r="A534" s="36" t="str">
        <f>C534&amp;E534</f>
        <v/>
      </c>
      <c r="K534" s="37"/>
    </row>
    <row r="535" spans="1:11">
      <c r="A535" s="36" t="str">
        <f>C535&amp;E535</f>
        <v/>
      </c>
      <c r="K535" s="37"/>
    </row>
    <row r="536" spans="1:11">
      <c r="A536" s="36" t="str">
        <f>C536&amp;E536</f>
        <v/>
      </c>
      <c r="K536" s="37"/>
    </row>
    <row r="537" spans="1:11">
      <c r="A537" s="36" t="str">
        <f>C537&amp;E537</f>
        <v/>
      </c>
      <c r="K537" s="37"/>
    </row>
    <row r="538" spans="1:11">
      <c r="A538" s="36" t="str">
        <f>C538&amp;E538</f>
        <v/>
      </c>
      <c r="K538" s="37"/>
    </row>
    <row r="539" spans="1:11">
      <c r="A539" s="36" t="str">
        <f>C539&amp;E539</f>
        <v/>
      </c>
      <c r="K539" s="37"/>
    </row>
    <row r="540" spans="1:11">
      <c r="A540" s="36" t="str">
        <f>C540&amp;E540</f>
        <v/>
      </c>
      <c r="K540" s="37"/>
    </row>
    <row r="541" spans="1:11">
      <c r="A541" s="36" t="str">
        <f>C541&amp;E541</f>
        <v/>
      </c>
      <c r="K541" s="37"/>
    </row>
    <row r="542" spans="1:11">
      <c r="A542" s="36" t="str">
        <f>C542&amp;E542</f>
        <v/>
      </c>
      <c r="K542" s="37"/>
    </row>
    <row r="543" spans="1:11">
      <c r="A543" s="36" t="str">
        <f>C543&amp;E543</f>
        <v/>
      </c>
      <c r="K543" s="37"/>
    </row>
    <row r="544" spans="1:11">
      <c r="A544" s="36" t="str">
        <f>C544&amp;E544</f>
        <v/>
      </c>
      <c r="K544" s="37"/>
    </row>
    <row r="545" spans="1:11">
      <c r="A545" s="36" t="str">
        <f>C545&amp;E545</f>
        <v/>
      </c>
      <c r="K545" s="37"/>
    </row>
    <row r="546" spans="1:11">
      <c r="A546" s="36" t="str">
        <f>C546&amp;E546</f>
        <v/>
      </c>
      <c r="K546" s="37"/>
    </row>
    <row r="547" spans="1:11">
      <c r="A547" s="36" t="str">
        <f>C547&amp;E547</f>
        <v/>
      </c>
      <c r="K547" s="37"/>
    </row>
    <row r="548" spans="1:11">
      <c r="A548" s="36" t="str">
        <f>C548&amp;E548</f>
        <v/>
      </c>
      <c r="K548" s="37"/>
    </row>
    <row r="549" spans="1:11">
      <c r="A549" s="36" t="str">
        <f>C549&amp;E549</f>
        <v/>
      </c>
      <c r="K549" s="37"/>
    </row>
    <row r="550" spans="1:11">
      <c r="A550" s="36" t="str">
        <f>C550&amp;E550</f>
        <v/>
      </c>
      <c r="K550" s="37"/>
    </row>
    <row r="551" spans="1:11">
      <c r="A551" s="36" t="str">
        <f>C551&amp;E551</f>
        <v/>
      </c>
      <c r="K551" s="37"/>
    </row>
    <row r="552" spans="1:11">
      <c r="A552" s="36" t="str">
        <f>C552&amp;E552</f>
        <v/>
      </c>
      <c r="K552" s="37"/>
    </row>
    <row r="553" spans="1:11">
      <c r="A553" s="36" t="str">
        <f>C553&amp;E553</f>
        <v/>
      </c>
      <c r="K553" s="37"/>
    </row>
    <row r="554" spans="1:11">
      <c r="A554" s="36" t="str">
        <f>C554&amp;E554</f>
        <v/>
      </c>
      <c r="K554" s="37"/>
    </row>
    <row r="555" spans="1:11">
      <c r="A555" s="36" t="str">
        <f>C555&amp;E555</f>
        <v/>
      </c>
      <c r="K555" s="37"/>
    </row>
    <row r="556" spans="1:11">
      <c r="A556" s="36" t="str">
        <f>C556&amp;E556</f>
        <v/>
      </c>
      <c r="K556" s="37"/>
    </row>
    <row r="557" spans="1:11">
      <c r="A557" s="36" t="str">
        <f>C557&amp;E557</f>
        <v/>
      </c>
      <c r="K557" s="37"/>
    </row>
    <row r="558" spans="1:11">
      <c r="A558" s="36" t="str">
        <f>C558&amp;E558</f>
        <v/>
      </c>
      <c r="K558" s="37"/>
    </row>
    <row r="559" spans="1:11">
      <c r="A559" s="36" t="str">
        <f>C559&amp;E559</f>
        <v/>
      </c>
      <c r="K559" s="37"/>
    </row>
    <row r="560" spans="1:11">
      <c r="A560" s="36" t="str">
        <f>C560&amp;E560</f>
        <v/>
      </c>
      <c r="K560" s="37"/>
    </row>
    <row r="561" spans="1:11">
      <c r="A561" s="36" t="str">
        <f>C561&amp;E561</f>
        <v/>
      </c>
      <c r="K561" s="37"/>
    </row>
    <row r="562" spans="1:11">
      <c r="A562" s="36" t="str">
        <f>C562&amp;E562</f>
        <v/>
      </c>
      <c r="K562" s="37"/>
    </row>
    <row r="563" spans="1:11">
      <c r="A563" s="36" t="str">
        <f>C563&amp;E563</f>
        <v/>
      </c>
      <c r="K563" s="37"/>
    </row>
    <row r="564" spans="1:11">
      <c r="A564" s="36" t="str">
        <f>C564&amp;E564</f>
        <v/>
      </c>
      <c r="K564" s="37"/>
    </row>
    <row r="565" spans="1:11">
      <c r="A565" s="36" t="str">
        <f>C565&amp;E565</f>
        <v/>
      </c>
      <c r="K565" s="37"/>
    </row>
    <row r="566" spans="1:11">
      <c r="A566" s="36" t="str">
        <f>C566&amp;E566</f>
        <v/>
      </c>
      <c r="K566" s="37"/>
    </row>
    <row r="567" spans="1:11">
      <c r="A567" s="36" t="str">
        <f>C567&amp;E567</f>
        <v/>
      </c>
      <c r="K567" s="37"/>
    </row>
    <row r="568" spans="1:11">
      <c r="A568" s="36" t="str">
        <f>C568&amp;E568</f>
        <v/>
      </c>
      <c r="K568" s="37"/>
    </row>
    <row r="569" spans="1:11">
      <c r="A569" s="36" t="str">
        <f>C569&amp;E569</f>
        <v/>
      </c>
      <c r="K569" s="37"/>
    </row>
    <row r="570" spans="1:11">
      <c r="A570" s="36" t="str">
        <f>C570&amp;E570</f>
        <v/>
      </c>
      <c r="K570" s="37"/>
    </row>
    <row r="571" spans="1:11">
      <c r="A571" s="36" t="str">
        <f>C571&amp;E571</f>
        <v/>
      </c>
      <c r="K571" s="37"/>
    </row>
    <row r="572" spans="1:11">
      <c r="A572" s="36" t="str">
        <f>C572&amp;E572</f>
        <v/>
      </c>
      <c r="K572" s="37"/>
    </row>
    <row r="573" spans="1:11">
      <c r="A573" s="36" t="str">
        <f>C573&amp;E573</f>
        <v/>
      </c>
      <c r="K573" s="37"/>
    </row>
    <row r="574" spans="1:11">
      <c r="A574" s="36" t="str">
        <f>C574&amp;E574</f>
        <v/>
      </c>
      <c r="K574" s="37"/>
    </row>
    <row r="575" spans="1:11">
      <c r="A575" s="36" t="str">
        <f>C575&amp;E575</f>
        <v/>
      </c>
      <c r="K575" s="37"/>
    </row>
    <row r="576" spans="1:11">
      <c r="A576" s="36" t="str">
        <f>C576&amp;E576</f>
        <v/>
      </c>
      <c r="K576" s="37"/>
    </row>
    <row r="577" spans="1:11">
      <c r="A577" s="36" t="str">
        <f>C577&amp;E577</f>
        <v/>
      </c>
      <c r="K577" s="37"/>
    </row>
    <row r="578" spans="1:11">
      <c r="A578" s="36" t="str">
        <f>C578&amp;E578</f>
        <v/>
      </c>
      <c r="K578" s="37"/>
    </row>
    <row r="579" spans="1:11">
      <c r="A579" s="36" t="str">
        <f>C579&amp;E579</f>
        <v/>
      </c>
      <c r="K579" s="37"/>
    </row>
    <row r="580" spans="1:11">
      <c r="A580" s="36" t="str">
        <f>C580&amp;E580</f>
        <v/>
      </c>
      <c r="K580" s="37"/>
    </row>
    <row r="581" spans="1:11">
      <c r="A581" s="36" t="str">
        <f>C581&amp;E581</f>
        <v/>
      </c>
      <c r="K581" s="37"/>
    </row>
    <row r="582" spans="1:11">
      <c r="A582" s="36" t="str">
        <f>C582&amp;E582</f>
        <v/>
      </c>
      <c r="K582" s="37"/>
    </row>
    <row r="583" spans="1:11">
      <c r="A583" s="36" t="str">
        <f>C583&amp;E583</f>
        <v/>
      </c>
      <c r="K583" s="37"/>
    </row>
    <row r="584" spans="1:11">
      <c r="A584" s="36" t="str">
        <f>C584&amp;E584</f>
        <v/>
      </c>
      <c r="K584" s="37"/>
    </row>
    <row r="585" spans="1:11">
      <c r="A585" s="36" t="str">
        <f>C585&amp;E585</f>
        <v/>
      </c>
      <c r="K585" s="37"/>
    </row>
    <row r="586" spans="1:11">
      <c r="A586" s="36" t="str">
        <f>C586&amp;E586</f>
        <v/>
      </c>
      <c r="K586" s="37"/>
    </row>
    <row r="587" spans="1:11">
      <c r="A587" s="36" t="str">
        <f>C587&amp;E587</f>
        <v/>
      </c>
      <c r="K587" s="37"/>
    </row>
    <row r="588" spans="1:11">
      <c r="A588" s="36" t="str">
        <f>C588&amp;E588</f>
        <v/>
      </c>
      <c r="K588" s="37"/>
    </row>
    <row r="589" spans="1:11">
      <c r="A589" s="36" t="str">
        <f>C589&amp;E589</f>
        <v/>
      </c>
      <c r="K589" s="37"/>
    </row>
    <row r="590" spans="1:11">
      <c r="A590" s="36" t="str">
        <f>C590&amp;E590</f>
        <v/>
      </c>
      <c r="K590" s="37"/>
    </row>
    <row r="591" spans="1:11">
      <c r="A591" s="36" t="str">
        <f>C591&amp;E591</f>
        <v/>
      </c>
      <c r="K591" s="37"/>
    </row>
    <row r="592" spans="1:11">
      <c r="A592" s="36" t="str">
        <f>C592&amp;E592</f>
        <v/>
      </c>
      <c r="K592" s="37"/>
    </row>
    <row r="593" spans="1:11">
      <c r="A593" s="36" t="str">
        <f>C593&amp;E593</f>
        <v/>
      </c>
      <c r="K593" s="37"/>
    </row>
    <row r="594" spans="1:11">
      <c r="A594" s="36" t="str">
        <f>C594&amp;E594</f>
        <v/>
      </c>
      <c r="K594" s="37"/>
    </row>
    <row r="595" spans="1:11">
      <c r="A595" s="36" t="str">
        <f>C595&amp;E595</f>
        <v/>
      </c>
      <c r="K595" s="37"/>
    </row>
    <row r="596" spans="1:11">
      <c r="A596" s="36" t="str">
        <f>C596&amp;E596</f>
        <v/>
      </c>
      <c r="K596" s="37"/>
    </row>
    <row r="597" spans="1:11">
      <c r="A597" s="36" t="str">
        <f>C597&amp;E597</f>
        <v/>
      </c>
      <c r="K597" s="37"/>
    </row>
    <row r="598" spans="1:11">
      <c r="A598" s="36" t="str">
        <f>C598&amp;E598</f>
        <v/>
      </c>
      <c r="K598" s="37"/>
    </row>
    <row r="599" spans="1:11">
      <c r="A599" s="36" t="str">
        <f>C599&amp;E599</f>
        <v/>
      </c>
      <c r="K599" s="37"/>
    </row>
    <row r="600" spans="1:11">
      <c r="A600" s="36" t="str">
        <f>C600&amp;E600</f>
        <v/>
      </c>
      <c r="K600" s="37"/>
    </row>
    <row r="601" spans="1:11">
      <c r="A601" s="36" t="str">
        <f>C601&amp;E601</f>
        <v/>
      </c>
      <c r="K601" s="37"/>
    </row>
    <row r="602" spans="1:11">
      <c r="A602" s="36" t="str">
        <f>C602&amp;E602</f>
        <v/>
      </c>
      <c r="K602" s="37"/>
    </row>
    <row r="603" spans="1:11">
      <c r="A603" s="36" t="str">
        <f>C603&amp;E603</f>
        <v/>
      </c>
      <c r="K603" s="37"/>
    </row>
    <row r="604" spans="1:11">
      <c r="A604" s="36" t="str">
        <f>C604&amp;E604</f>
        <v/>
      </c>
      <c r="K604" s="37"/>
    </row>
    <row r="605" spans="1:11">
      <c r="A605" s="36" t="str">
        <f>C605&amp;E605</f>
        <v/>
      </c>
      <c r="K605" s="37"/>
    </row>
    <row r="606" spans="1:11">
      <c r="A606" s="36" t="str">
        <f>C606&amp;E606</f>
        <v/>
      </c>
      <c r="K606" s="37"/>
    </row>
    <row r="607" spans="1:11">
      <c r="A607" s="36" t="str">
        <f>C607&amp;E607</f>
        <v/>
      </c>
      <c r="K607" s="37"/>
    </row>
    <row r="608" spans="1:11">
      <c r="A608" s="36" t="str">
        <f>C608&amp;E608</f>
        <v/>
      </c>
      <c r="K608" s="37"/>
    </row>
    <row r="609" spans="1:11">
      <c r="A609" s="36" t="str">
        <f>C609&amp;E609</f>
        <v/>
      </c>
      <c r="K609" s="37"/>
    </row>
    <row r="610" spans="1:11">
      <c r="A610" s="36" t="str">
        <f>C610&amp;E610</f>
        <v/>
      </c>
      <c r="K610" s="37"/>
    </row>
    <row r="611" spans="1:11">
      <c r="A611" s="36" t="str">
        <f>C611&amp;E611</f>
        <v/>
      </c>
      <c r="K611" s="37"/>
    </row>
    <row r="612" spans="1:11">
      <c r="A612" s="36" t="str">
        <f>C612&amp;E612</f>
        <v/>
      </c>
      <c r="K612" s="37"/>
    </row>
    <row r="613" spans="1:11">
      <c r="A613" s="36" t="str">
        <f>C613&amp;E613</f>
        <v/>
      </c>
      <c r="K613" s="37"/>
    </row>
    <row r="614" spans="1:11">
      <c r="A614" s="36" t="str">
        <f>C614&amp;E614</f>
        <v/>
      </c>
      <c r="K614" s="37"/>
    </row>
    <row r="615" spans="1:11">
      <c r="A615" s="36" t="str">
        <f>C615&amp;E615</f>
        <v/>
      </c>
      <c r="K615" s="37"/>
    </row>
    <row r="616" spans="1:11">
      <c r="A616" s="36" t="str">
        <f>C616&amp;E616</f>
        <v/>
      </c>
      <c r="K616" s="37"/>
    </row>
    <row r="617" spans="1:11">
      <c r="A617" s="36" t="str">
        <f>C617&amp;E617</f>
        <v/>
      </c>
      <c r="K617" s="37"/>
    </row>
    <row r="618" spans="1:11">
      <c r="A618" s="36" t="str">
        <f>C618&amp;E618</f>
        <v/>
      </c>
      <c r="K618" s="37"/>
    </row>
    <row r="619" spans="1:11">
      <c r="A619" s="36" t="str">
        <f>C619&amp;E619</f>
        <v/>
      </c>
      <c r="K619" s="37"/>
    </row>
    <row r="620" spans="1:11">
      <c r="A620" s="36" t="str">
        <f>C620&amp;E620</f>
        <v/>
      </c>
      <c r="K620" s="37"/>
    </row>
    <row r="621" spans="1:11">
      <c r="A621" s="36" t="str">
        <f>C621&amp;E621</f>
        <v/>
      </c>
      <c r="K621" s="37"/>
    </row>
    <row r="622" spans="1:11">
      <c r="A622" s="36" t="str">
        <f>C622&amp;E622</f>
        <v/>
      </c>
      <c r="K622" s="37"/>
    </row>
    <row r="623" spans="1:11">
      <c r="A623" s="36" t="str">
        <f>C623&amp;E623</f>
        <v/>
      </c>
      <c r="K623" s="37"/>
    </row>
    <row r="624" spans="1:11">
      <c r="A624" s="36" t="str">
        <f>C624&amp;E624</f>
        <v/>
      </c>
      <c r="K624" s="37"/>
    </row>
    <row r="625" spans="1:11">
      <c r="A625" s="36" t="str">
        <f>C625&amp;E625</f>
        <v/>
      </c>
      <c r="K625" s="37"/>
    </row>
    <row r="626" spans="1:11">
      <c r="A626" s="36" t="str">
        <f>C626&amp;E626</f>
        <v/>
      </c>
      <c r="K626" s="37"/>
    </row>
    <row r="627" spans="1:11">
      <c r="A627" s="36" t="str">
        <f>C627&amp;E627</f>
        <v/>
      </c>
      <c r="K627" s="37"/>
    </row>
    <row r="628" spans="1:11">
      <c r="A628" s="36" t="str">
        <f>C628&amp;E628</f>
        <v/>
      </c>
      <c r="K628" s="37"/>
    </row>
    <row r="629" spans="1:11">
      <c r="A629" s="36" t="str">
        <f>C629&amp;E629</f>
        <v/>
      </c>
      <c r="K629" s="37"/>
    </row>
    <row r="630" spans="1:11">
      <c r="A630" s="36" t="str">
        <f>C630&amp;E630</f>
        <v/>
      </c>
      <c r="K630" s="37"/>
    </row>
    <row r="631" spans="1:11">
      <c r="A631" s="36" t="str">
        <f>C631&amp;E631</f>
        <v/>
      </c>
      <c r="K631" s="37"/>
    </row>
    <row r="632" spans="1:11">
      <c r="A632" s="36" t="str">
        <f>C632&amp;E632</f>
        <v/>
      </c>
      <c r="K632" s="37"/>
    </row>
    <row r="633" spans="1:11">
      <c r="A633" s="36" t="str">
        <f>C633&amp;E633</f>
        <v/>
      </c>
      <c r="K633" s="37"/>
    </row>
    <row r="634" spans="1:11">
      <c r="A634" s="36" t="str">
        <f>C634&amp;E634</f>
        <v/>
      </c>
      <c r="K634" s="37"/>
    </row>
    <row r="635" spans="1:11">
      <c r="A635" s="36" t="str">
        <f>C635&amp;E635</f>
        <v/>
      </c>
      <c r="K635" s="37"/>
    </row>
    <row r="636" spans="1:11">
      <c r="A636" s="36" t="str">
        <f>C636&amp;E636</f>
        <v/>
      </c>
      <c r="K636" s="37"/>
    </row>
    <row r="637" spans="1:11">
      <c r="A637" s="36" t="str">
        <f>C637&amp;E637</f>
        <v/>
      </c>
      <c r="K637" s="37"/>
    </row>
    <row r="638" spans="1:11">
      <c r="A638" s="36" t="str">
        <f>C638&amp;E638</f>
        <v/>
      </c>
      <c r="K638" s="37"/>
    </row>
    <row r="639" spans="1:11">
      <c r="A639" s="36" t="str">
        <f>C639&amp;E639</f>
        <v/>
      </c>
      <c r="K639" s="37"/>
    </row>
    <row r="640" spans="1:11">
      <c r="A640" s="36" t="str">
        <f>C640&amp;E640</f>
        <v/>
      </c>
      <c r="K640" s="37"/>
    </row>
    <row r="641" spans="1:11">
      <c r="A641" s="36" t="str">
        <f>C641&amp;E641</f>
        <v/>
      </c>
      <c r="K641" s="37"/>
    </row>
    <row r="642" spans="1:11">
      <c r="A642" s="36" t="str">
        <f>C642&amp;E642</f>
        <v/>
      </c>
      <c r="K642" s="37"/>
    </row>
    <row r="643" spans="1:11">
      <c r="A643" s="36" t="str">
        <f>C643&amp;E643</f>
        <v/>
      </c>
      <c r="K643" s="37"/>
    </row>
    <row r="644" spans="1:11">
      <c r="A644" s="36" t="str">
        <f>C644&amp;E644</f>
        <v/>
      </c>
      <c r="K644" s="37"/>
    </row>
    <row r="645" spans="1:11">
      <c r="A645" s="36" t="str">
        <f>C645&amp;E645</f>
        <v/>
      </c>
      <c r="K645" s="37"/>
    </row>
    <row r="646" spans="1:11">
      <c r="A646" s="36" t="str">
        <f>C646&amp;E646</f>
        <v/>
      </c>
      <c r="K646" s="37"/>
    </row>
    <row r="647" spans="1:11">
      <c r="A647" s="36" t="str">
        <f>C647&amp;E647</f>
        <v/>
      </c>
      <c r="K647" s="37"/>
    </row>
    <row r="648" spans="1:11">
      <c r="A648" s="36" t="str">
        <f>C648&amp;E648</f>
        <v/>
      </c>
      <c r="K648" s="37"/>
    </row>
    <row r="649" spans="1:11">
      <c r="A649" s="36" t="str">
        <f>C649&amp;E649</f>
        <v/>
      </c>
      <c r="K649" s="37"/>
    </row>
    <row r="650" spans="1:11">
      <c r="A650" s="36" t="str">
        <f>C650&amp;E650</f>
        <v/>
      </c>
      <c r="K650" s="37"/>
    </row>
    <row r="651" spans="1:11">
      <c r="A651" s="36" t="str">
        <f>C651&amp;E651</f>
        <v/>
      </c>
      <c r="K651" s="37"/>
    </row>
    <row r="652" spans="1:11">
      <c r="A652" s="36" t="str">
        <f>C652&amp;E652</f>
        <v/>
      </c>
      <c r="K652" s="37"/>
    </row>
    <row r="653" spans="1:11">
      <c r="A653" s="36" t="str">
        <f>C653&amp;E653</f>
        <v/>
      </c>
      <c r="K653" s="37"/>
    </row>
    <row r="654" spans="1:11">
      <c r="A654" s="36" t="str">
        <f>C654&amp;E654</f>
        <v/>
      </c>
      <c r="K654" s="37"/>
    </row>
    <row r="655" spans="1:11">
      <c r="A655" s="36" t="str">
        <f>C655&amp;E655</f>
        <v/>
      </c>
      <c r="K655" s="37"/>
    </row>
    <row r="656" spans="1:11">
      <c r="A656" s="36" t="str">
        <f>C656&amp;E656</f>
        <v/>
      </c>
      <c r="K656" s="37"/>
    </row>
    <row r="657" spans="1:11">
      <c r="A657" s="36" t="str">
        <f>C657&amp;E657</f>
        <v/>
      </c>
      <c r="K657" s="37"/>
    </row>
    <row r="658" spans="1:11">
      <c r="A658" s="36" t="str">
        <f>C658&amp;E658</f>
        <v/>
      </c>
      <c r="K658" s="37"/>
    </row>
    <row r="659" spans="1:11">
      <c r="A659" s="36" t="str">
        <f>C659&amp;E659</f>
        <v/>
      </c>
      <c r="K659" s="37"/>
    </row>
    <row r="660" spans="1:11">
      <c r="A660" s="36" t="str">
        <f>C660&amp;E660</f>
        <v/>
      </c>
      <c r="K660" s="37"/>
    </row>
    <row r="661" spans="1:11">
      <c r="A661" s="36" t="str">
        <f>C661&amp;E661</f>
        <v/>
      </c>
      <c r="K661" s="37"/>
    </row>
    <row r="662" spans="1:11">
      <c r="A662" s="36" t="str">
        <f>C662&amp;E662</f>
        <v/>
      </c>
      <c r="K662" s="37"/>
    </row>
    <row r="663" spans="1:11">
      <c r="A663" s="36" t="str">
        <f>C663&amp;E663</f>
        <v/>
      </c>
      <c r="K663" s="37"/>
    </row>
    <row r="664" spans="1:11">
      <c r="A664" s="36" t="str">
        <f>C664&amp;E664</f>
        <v/>
      </c>
      <c r="K664" s="37"/>
    </row>
    <row r="665" spans="1:11">
      <c r="A665" s="36" t="str">
        <f>C665&amp;E665</f>
        <v/>
      </c>
      <c r="K665" s="37"/>
    </row>
    <row r="666" spans="1:11">
      <c r="A666" s="36" t="str">
        <f>C666&amp;E666</f>
        <v/>
      </c>
      <c r="K666" s="37"/>
    </row>
    <row r="667" spans="1:11">
      <c r="A667" s="36" t="str">
        <f>C667&amp;E667</f>
        <v/>
      </c>
      <c r="K667" s="37"/>
    </row>
    <row r="668" spans="1:11">
      <c r="A668" s="36" t="str">
        <f>C668&amp;E668</f>
        <v/>
      </c>
      <c r="K668" s="37"/>
    </row>
    <row r="669" spans="1:11">
      <c r="A669" s="36" t="str">
        <f>C669&amp;E669</f>
        <v/>
      </c>
      <c r="K669" s="37"/>
    </row>
    <row r="670" spans="1:11">
      <c r="A670" s="36" t="str">
        <f>C670&amp;E670</f>
        <v/>
      </c>
      <c r="K670" s="37"/>
    </row>
    <row r="671" spans="1:11">
      <c r="A671" s="36" t="str">
        <f>C671&amp;E671</f>
        <v/>
      </c>
      <c r="K671" s="37"/>
    </row>
    <row r="672" spans="1:11">
      <c r="A672" s="36" t="str">
        <f>C672&amp;E672</f>
        <v/>
      </c>
      <c r="K672" s="37"/>
    </row>
    <row r="673" spans="1:11">
      <c r="A673" s="36" t="str">
        <f>C673&amp;E673</f>
        <v/>
      </c>
      <c r="K673" s="37"/>
    </row>
    <row r="674" spans="1:11">
      <c r="A674" s="36" t="str">
        <f>C674&amp;E674</f>
        <v/>
      </c>
      <c r="K674" s="37"/>
    </row>
    <row r="675" spans="1:11">
      <c r="A675" s="36" t="str">
        <f>C675&amp;E675</f>
        <v/>
      </c>
      <c r="K675" s="37"/>
    </row>
    <row r="676" spans="1:11">
      <c r="A676" s="36" t="str">
        <f>C676&amp;E676</f>
        <v/>
      </c>
      <c r="K676" s="37"/>
    </row>
    <row r="677" spans="1:11">
      <c r="A677" s="36" t="str">
        <f>C677&amp;E677</f>
        <v/>
      </c>
      <c r="K677" s="37"/>
    </row>
    <row r="678" spans="1:11">
      <c r="A678" s="36" t="str">
        <f>C678&amp;E678</f>
        <v/>
      </c>
      <c r="K678" s="37"/>
    </row>
    <row r="679" spans="1:11">
      <c r="A679" s="36" t="str">
        <f>C679&amp;E679</f>
        <v/>
      </c>
      <c r="K679" s="37"/>
    </row>
    <row r="680" spans="1:11">
      <c r="A680" s="36" t="str">
        <f>C680&amp;E680</f>
        <v/>
      </c>
      <c r="K680" s="37"/>
    </row>
    <row r="681" spans="1:11">
      <c r="A681" s="36" t="str">
        <f>C681&amp;E681</f>
        <v/>
      </c>
      <c r="K681" s="37"/>
    </row>
    <row r="682" spans="1:11">
      <c r="A682" s="36" t="str">
        <f>C682&amp;E682</f>
        <v/>
      </c>
      <c r="K682" s="37"/>
    </row>
    <row r="683" spans="1:11">
      <c r="A683" s="36" t="str">
        <f>C683&amp;E683</f>
        <v/>
      </c>
      <c r="K683" s="37"/>
    </row>
    <row r="684" spans="1:11">
      <c r="A684" s="36" t="str">
        <f>C684&amp;E684</f>
        <v/>
      </c>
      <c r="K684" s="37"/>
    </row>
    <row r="685" spans="1:11">
      <c r="A685" s="36" t="str">
        <f>C685&amp;E685</f>
        <v/>
      </c>
      <c r="K685" s="37"/>
    </row>
    <row r="686" spans="1:11">
      <c r="A686" s="36" t="str">
        <f>C686&amp;E686</f>
        <v/>
      </c>
      <c r="K686" s="37"/>
    </row>
    <row r="687" spans="1:11">
      <c r="A687" s="36" t="str">
        <f>C687&amp;E687</f>
        <v/>
      </c>
      <c r="K687" s="37"/>
    </row>
    <row r="688" spans="1:11">
      <c r="A688" s="36" t="str">
        <f>C688&amp;E688</f>
        <v/>
      </c>
      <c r="K688" s="37"/>
    </row>
    <row r="689" spans="1:11">
      <c r="A689" s="36" t="str">
        <f>C689&amp;E689</f>
        <v/>
      </c>
      <c r="K689" s="37"/>
    </row>
    <row r="690" spans="1:11">
      <c r="A690" s="36" t="str">
        <f>C690&amp;E690</f>
        <v/>
      </c>
      <c r="K690" s="37"/>
    </row>
    <row r="691" spans="1:11">
      <c r="A691" s="36" t="str">
        <f>C691&amp;E691</f>
        <v/>
      </c>
      <c r="K691" s="37"/>
    </row>
    <row r="692" spans="1:11">
      <c r="A692" s="36" t="str">
        <f>C692&amp;E692</f>
        <v/>
      </c>
      <c r="K692" s="37"/>
    </row>
    <row r="693" spans="1:11">
      <c r="A693" s="36" t="str">
        <f>C693&amp;E693</f>
        <v/>
      </c>
      <c r="K693" s="37"/>
    </row>
    <row r="694" spans="1:11">
      <c r="A694" s="36" t="str">
        <f>C694&amp;E694</f>
        <v/>
      </c>
      <c r="K694" s="37"/>
    </row>
    <row r="695" spans="1:11">
      <c r="A695" s="36" t="str">
        <f>C695&amp;E695</f>
        <v/>
      </c>
      <c r="K695" s="37"/>
    </row>
    <row r="696" spans="1:11">
      <c r="A696" s="36" t="str">
        <f>C696&amp;E696</f>
        <v/>
      </c>
      <c r="K696" s="37"/>
    </row>
    <row r="697" spans="1:11">
      <c r="A697" s="36" t="str">
        <f>C697&amp;E697</f>
        <v/>
      </c>
      <c r="K697" s="37"/>
    </row>
    <row r="698" spans="1:11">
      <c r="A698" s="36" t="str">
        <f>C698&amp;E698</f>
        <v/>
      </c>
      <c r="K698" s="37"/>
    </row>
    <row r="699" spans="1:11">
      <c r="A699" s="36" t="str">
        <f>C699&amp;E699</f>
        <v/>
      </c>
      <c r="K699" s="37"/>
    </row>
    <row r="700" spans="1:11">
      <c r="A700" s="36" t="str">
        <f>C700&amp;E700</f>
        <v/>
      </c>
      <c r="K700" s="37"/>
    </row>
    <row r="701" spans="1:11">
      <c r="A701" s="36" t="str">
        <f>C701&amp;E701</f>
        <v/>
      </c>
      <c r="K701" s="37"/>
    </row>
    <row r="702" spans="1:11">
      <c r="A702" s="36" t="str">
        <f>C702&amp;E702</f>
        <v/>
      </c>
      <c r="K702" s="37"/>
    </row>
    <row r="703" spans="1:11">
      <c r="A703" s="36" t="str">
        <f>C703&amp;E703</f>
        <v/>
      </c>
      <c r="K703" s="37"/>
    </row>
    <row r="704" spans="1:11">
      <c r="A704" s="36" t="str">
        <f>C704&amp;E704</f>
        <v/>
      </c>
      <c r="K704" s="37"/>
    </row>
    <row r="705" spans="1:11">
      <c r="A705" s="36" t="str">
        <f>C705&amp;E705</f>
        <v/>
      </c>
      <c r="K705" s="37"/>
    </row>
    <row r="706" spans="1:11">
      <c r="A706" s="36" t="str">
        <f>C706&amp;E706</f>
        <v/>
      </c>
      <c r="K706" s="37"/>
    </row>
    <row r="707" spans="1:11">
      <c r="A707" s="36" t="str">
        <f>C707&amp;E707</f>
        <v/>
      </c>
      <c r="K707" s="37"/>
    </row>
    <row r="708" spans="1:11">
      <c r="A708" s="36" t="str">
        <f>C708&amp;E708</f>
        <v/>
      </c>
      <c r="K708" s="37"/>
    </row>
    <row r="709" spans="1:11">
      <c r="A709" s="36" t="str">
        <f>C709&amp;E709</f>
        <v/>
      </c>
      <c r="K709" s="37"/>
    </row>
    <row r="710" spans="1:11">
      <c r="A710" s="36" t="str">
        <f>C710&amp;E710</f>
        <v/>
      </c>
      <c r="K710" s="37"/>
    </row>
    <row r="711" spans="1:11">
      <c r="A711" s="36" t="str">
        <f>C711&amp;E711</f>
        <v/>
      </c>
      <c r="K711" s="37"/>
    </row>
    <row r="712" spans="1:11">
      <c r="A712" s="36" t="str">
        <f>C712&amp;E712</f>
        <v/>
      </c>
      <c r="K712" s="37"/>
    </row>
    <row r="713" spans="1:11">
      <c r="A713" s="36" t="str">
        <f>C713&amp;E713</f>
        <v/>
      </c>
      <c r="K713" s="37"/>
    </row>
    <row r="714" spans="1:11">
      <c r="A714" s="36" t="str">
        <f>C714&amp;E714</f>
        <v/>
      </c>
      <c r="K714" s="37"/>
    </row>
    <row r="715" spans="1:11">
      <c r="A715" s="36" t="str">
        <f>C715&amp;E715</f>
        <v/>
      </c>
      <c r="K715" s="37"/>
    </row>
    <row r="716" spans="1:11">
      <c r="A716" s="36" t="str">
        <f>C716&amp;E716</f>
        <v/>
      </c>
      <c r="K716" s="37"/>
    </row>
    <row r="717" spans="1:11">
      <c r="A717" s="36" t="str">
        <f>C717&amp;E717</f>
        <v/>
      </c>
      <c r="K717" s="37"/>
    </row>
    <row r="718" spans="1:11">
      <c r="A718" s="36" t="str">
        <f>C718&amp;E718</f>
        <v/>
      </c>
      <c r="K718" s="37"/>
    </row>
    <row r="719" spans="1:11">
      <c r="A719" s="36" t="str">
        <f>C719&amp;E719</f>
        <v/>
      </c>
      <c r="K719" s="37"/>
    </row>
    <row r="720" spans="1:11">
      <c r="A720" s="36" t="str">
        <f>C720&amp;E720</f>
        <v/>
      </c>
      <c r="K720" s="37"/>
    </row>
    <row r="721" spans="1:11">
      <c r="A721" s="36" t="str">
        <f>C721&amp;E721</f>
        <v/>
      </c>
      <c r="K721" s="37"/>
    </row>
    <row r="722" spans="1:11">
      <c r="A722" s="36" t="str">
        <f>C722&amp;E722</f>
        <v/>
      </c>
      <c r="K722" s="37"/>
    </row>
    <row r="723" spans="1:11">
      <c r="A723" s="36" t="str">
        <f>C723&amp;E723</f>
        <v/>
      </c>
      <c r="K723" s="37"/>
    </row>
    <row r="724" spans="1:11">
      <c r="A724" s="36" t="str">
        <f>C724&amp;E724</f>
        <v/>
      </c>
      <c r="K724" s="37"/>
    </row>
    <row r="725" spans="1:11">
      <c r="A725" s="36" t="str">
        <f>C725&amp;E725</f>
        <v/>
      </c>
      <c r="K725" s="37"/>
    </row>
    <row r="726" spans="1:11">
      <c r="A726" s="36" t="str">
        <f>C726&amp;E726</f>
        <v/>
      </c>
      <c r="K726" s="37"/>
    </row>
    <row r="727" spans="1:11">
      <c r="A727" s="36" t="str">
        <f>C727&amp;E727</f>
        <v/>
      </c>
      <c r="K727" s="37"/>
    </row>
    <row r="728" spans="1:11">
      <c r="A728" s="36" t="str">
        <f>C728&amp;E728</f>
        <v/>
      </c>
      <c r="K728" s="37"/>
    </row>
    <row r="729" spans="1:11">
      <c r="A729" s="36" t="str">
        <f>C729&amp;E729</f>
        <v/>
      </c>
      <c r="K729" s="37"/>
    </row>
    <row r="730" spans="1:11">
      <c r="A730" s="36" t="str">
        <f>C730&amp;E730</f>
        <v/>
      </c>
      <c r="K730" s="37"/>
    </row>
    <row r="731" spans="1:11">
      <c r="A731" s="36" t="str">
        <f>C731&amp;E731</f>
        <v/>
      </c>
      <c r="K731" s="37"/>
    </row>
    <row r="732" spans="1:11">
      <c r="A732" s="36" t="str">
        <f>C732&amp;E732</f>
        <v/>
      </c>
      <c r="K732" s="37"/>
    </row>
    <row r="733" spans="1:11">
      <c r="A733" s="36" t="str">
        <f>C733&amp;E733</f>
        <v/>
      </c>
      <c r="K733" s="37"/>
    </row>
    <row r="734" spans="1:11">
      <c r="A734" s="36" t="str">
        <f>C734&amp;E734</f>
        <v/>
      </c>
      <c r="K734" s="37"/>
    </row>
    <row r="735" spans="1:11">
      <c r="A735" s="36" t="str">
        <f>C735&amp;E735</f>
        <v/>
      </c>
      <c r="K735" s="37"/>
    </row>
    <row r="736" spans="1:11">
      <c r="A736" s="36" t="str">
        <f>C736&amp;E736</f>
        <v/>
      </c>
      <c r="K736" s="37"/>
    </row>
    <row r="737" spans="1:11">
      <c r="A737" s="36" t="str">
        <f>C737&amp;E737</f>
        <v/>
      </c>
      <c r="K737" s="37"/>
    </row>
    <row r="738" spans="1:11">
      <c r="A738" s="36" t="str">
        <f>C738&amp;E738</f>
        <v/>
      </c>
      <c r="K738" s="37"/>
    </row>
    <row r="739" spans="1:11">
      <c r="A739" s="36" t="str">
        <f>C739&amp;E739</f>
        <v/>
      </c>
      <c r="K739" s="37"/>
    </row>
    <row r="740" spans="1:11">
      <c r="A740" s="36" t="str">
        <f>C740&amp;E740</f>
        <v/>
      </c>
      <c r="K740" s="37"/>
    </row>
    <row r="741" spans="1:11">
      <c r="A741" s="36" t="str">
        <f>C741&amp;E741</f>
        <v/>
      </c>
      <c r="K741" s="37"/>
    </row>
    <row r="742" spans="1:11">
      <c r="A742" s="36" t="str">
        <f>C742&amp;E742</f>
        <v/>
      </c>
      <c r="K742" s="37"/>
    </row>
    <row r="743" spans="1:11">
      <c r="A743" s="36" t="str">
        <f>C743&amp;E743</f>
        <v/>
      </c>
      <c r="K743" s="37"/>
    </row>
    <row r="744" spans="1:11">
      <c r="A744" s="36" t="str">
        <f>C744&amp;E744</f>
        <v/>
      </c>
      <c r="K744" s="37"/>
    </row>
    <row r="745" spans="1:11">
      <c r="A745" s="36" t="str">
        <f>C745&amp;E745</f>
        <v/>
      </c>
      <c r="K745" s="37"/>
    </row>
    <row r="746" spans="1:11">
      <c r="A746" s="36" t="str">
        <f>C746&amp;E746</f>
        <v/>
      </c>
      <c r="K746" s="37"/>
    </row>
    <row r="747" spans="1:11">
      <c r="A747" s="36" t="str">
        <f>C747&amp;E747</f>
        <v/>
      </c>
      <c r="K747" s="37"/>
    </row>
    <row r="748" spans="1:11">
      <c r="A748" s="36" t="str">
        <f>C748&amp;E748</f>
        <v/>
      </c>
      <c r="K748" s="37"/>
    </row>
    <row r="749" spans="1:11">
      <c r="A749" s="36" t="str">
        <f>C749&amp;E749</f>
        <v/>
      </c>
      <c r="K749" s="37"/>
    </row>
    <row r="750" spans="1:11">
      <c r="A750" s="36" t="str">
        <f>C750&amp;E750</f>
        <v/>
      </c>
      <c r="K750" s="37"/>
    </row>
    <row r="751" spans="1:11">
      <c r="A751" s="36" t="str">
        <f>C751&amp;E751</f>
        <v/>
      </c>
      <c r="K751" s="37"/>
    </row>
    <row r="752" spans="1:11">
      <c r="A752" s="36" t="str">
        <f>C752&amp;E752</f>
        <v/>
      </c>
      <c r="K752" s="37"/>
    </row>
    <row r="753" spans="1:11">
      <c r="A753" s="36" t="str">
        <f>C753&amp;E753</f>
        <v/>
      </c>
      <c r="K753" s="37"/>
    </row>
    <row r="754" spans="1:11">
      <c r="A754" s="36" t="str">
        <f>C754&amp;E754</f>
        <v/>
      </c>
      <c r="K754" s="37"/>
    </row>
    <row r="755" spans="1:11">
      <c r="A755" s="36" t="str">
        <f>C755&amp;E755</f>
        <v/>
      </c>
      <c r="K755" s="37"/>
    </row>
    <row r="756" spans="1:11">
      <c r="A756" s="36" t="str">
        <f>C756&amp;E756</f>
        <v/>
      </c>
      <c r="K756" s="37"/>
    </row>
    <row r="757" spans="1:11">
      <c r="A757" s="36" t="str">
        <f>C757&amp;E757</f>
        <v/>
      </c>
      <c r="K757" s="37"/>
    </row>
    <row r="758" spans="1:11">
      <c r="A758" s="36" t="str">
        <f>C758&amp;E758</f>
        <v/>
      </c>
      <c r="K758" s="37"/>
    </row>
    <row r="759" spans="1:11">
      <c r="A759" s="36" t="str">
        <f>C759&amp;E759</f>
        <v/>
      </c>
      <c r="K759" s="37"/>
    </row>
    <row r="760" spans="1:11">
      <c r="A760" s="36" t="str">
        <f>C760&amp;E760</f>
        <v/>
      </c>
      <c r="K760" s="37"/>
    </row>
    <row r="761" spans="1:11">
      <c r="A761" s="36" t="str">
        <f>C761&amp;E761</f>
        <v/>
      </c>
      <c r="K761" s="37"/>
    </row>
    <row r="762" spans="1:11">
      <c r="A762" s="36" t="str">
        <f>C762&amp;E762</f>
        <v/>
      </c>
      <c r="K762" s="37"/>
    </row>
    <row r="763" spans="1:11">
      <c r="A763" s="36" t="str">
        <f>C763&amp;E763</f>
        <v/>
      </c>
      <c r="K763" s="37"/>
    </row>
    <row r="764" spans="1:11">
      <c r="A764" s="36" t="str">
        <f>C764&amp;E764</f>
        <v/>
      </c>
      <c r="K764" s="37"/>
    </row>
    <row r="765" spans="1:11">
      <c r="A765" s="36" t="str">
        <f>C765&amp;E765</f>
        <v/>
      </c>
      <c r="K765" s="37"/>
    </row>
    <row r="766" spans="1:11">
      <c r="A766" s="36" t="str">
        <f>C766&amp;E766</f>
        <v/>
      </c>
      <c r="K766" s="37"/>
    </row>
    <row r="767" spans="1:11">
      <c r="A767" s="36" t="str">
        <f>C767&amp;E767</f>
        <v/>
      </c>
      <c r="K767" s="37"/>
    </row>
    <row r="768" spans="1:11">
      <c r="A768" s="36" t="str">
        <f>C768&amp;E768</f>
        <v/>
      </c>
      <c r="K768" s="37"/>
    </row>
    <row r="769" spans="1:11">
      <c r="A769" s="36" t="str">
        <f>C769&amp;E769</f>
        <v/>
      </c>
      <c r="K769" s="37"/>
    </row>
    <row r="770" spans="1:11">
      <c r="A770" s="36" t="str">
        <f>C770&amp;E770</f>
        <v/>
      </c>
      <c r="K770" s="37"/>
    </row>
    <row r="771" spans="1:11">
      <c r="A771" s="36" t="str">
        <f>C771&amp;E771</f>
        <v/>
      </c>
      <c r="K771" s="37"/>
    </row>
    <row r="772" spans="1:11">
      <c r="A772" s="36" t="str">
        <f>C772&amp;E772</f>
        <v/>
      </c>
      <c r="K772" s="37"/>
    </row>
    <row r="773" spans="1:11">
      <c r="A773" s="36" t="str">
        <f>C773&amp;E773</f>
        <v/>
      </c>
      <c r="K773" s="37"/>
    </row>
    <row r="774" spans="1:11">
      <c r="A774" s="36" t="str">
        <f>C774&amp;E774</f>
        <v/>
      </c>
      <c r="K774" s="37"/>
    </row>
    <row r="775" spans="1:11">
      <c r="A775" s="36" t="str">
        <f>C775&amp;E775</f>
        <v/>
      </c>
      <c r="K775" s="37"/>
    </row>
    <row r="776" spans="1:11">
      <c r="A776" s="36" t="str">
        <f>C776&amp;E776</f>
        <v/>
      </c>
      <c r="K776" s="37"/>
    </row>
    <row r="777" spans="1:11">
      <c r="A777" s="36" t="str">
        <f>C777&amp;E777</f>
        <v/>
      </c>
      <c r="K777" s="37"/>
    </row>
    <row r="778" spans="1:11">
      <c r="A778" s="36" t="str">
        <f>C778&amp;E778</f>
        <v/>
      </c>
      <c r="K778" s="37"/>
    </row>
    <row r="779" spans="1:11">
      <c r="A779" s="36" t="str">
        <f>C779&amp;E779</f>
        <v/>
      </c>
      <c r="K779" s="37"/>
    </row>
    <row r="780" spans="1:11">
      <c r="A780" s="36" t="str">
        <f>C780&amp;E780</f>
        <v/>
      </c>
      <c r="K780" s="37"/>
    </row>
    <row r="781" spans="1:11">
      <c r="A781" s="36" t="str">
        <f>C781&amp;E781</f>
        <v/>
      </c>
      <c r="K781" s="37"/>
    </row>
    <row r="782" spans="1:11">
      <c r="A782" s="36" t="str">
        <f>C782&amp;E782</f>
        <v/>
      </c>
      <c r="K782" s="37"/>
    </row>
    <row r="783" spans="1:11">
      <c r="A783" s="36" t="str">
        <f>C783&amp;E783</f>
        <v/>
      </c>
      <c r="K783" s="37"/>
    </row>
    <row r="784" spans="1:11">
      <c r="A784" s="36" t="str">
        <f>C784&amp;E784</f>
        <v/>
      </c>
      <c r="K784" s="37"/>
    </row>
    <row r="785" spans="1:11">
      <c r="A785" s="36" t="str">
        <f>C785&amp;E785</f>
        <v/>
      </c>
      <c r="K785" s="37"/>
    </row>
    <row r="786" spans="1:11">
      <c r="A786" s="36" t="str">
        <f>C786&amp;E786</f>
        <v/>
      </c>
      <c r="K786" s="37"/>
    </row>
    <row r="787" spans="1:11">
      <c r="A787" s="36" t="str">
        <f>C787&amp;E787</f>
        <v/>
      </c>
      <c r="K787" s="37"/>
    </row>
    <row r="788" spans="1:11">
      <c r="A788" s="36" t="str">
        <f>C788&amp;E788</f>
        <v/>
      </c>
      <c r="K788" s="37"/>
    </row>
    <row r="789" spans="1:11">
      <c r="A789" s="36" t="str">
        <f>C789&amp;E789</f>
        <v/>
      </c>
      <c r="K789" s="37"/>
    </row>
    <row r="790" spans="1:11">
      <c r="A790" s="36" t="str">
        <f>C790&amp;E790</f>
        <v/>
      </c>
      <c r="K790" s="37"/>
    </row>
    <row r="791" spans="1:11">
      <c r="A791" s="36" t="str">
        <f>C791&amp;E791</f>
        <v/>
      </c>
      <c r="K791" s="37"/>
    </row>
    <row r="792" spans="1:11">
      <c r="A792" s="36" t="str">
        <f>C792&amp;E792</f>
        <v/>
      </c>
      <c r="K792" s="37"/>
    </row>
    <row r="793" spans="1:11">
      <c r="A793" s="36" t="str">
        <f>C793&amp;E793</f>
        <v/>
      </c>
      <c r="K793" s="37"/>
    </row>
    <row r="794" spans="1:11">
      <c r="A794" s="36" t="str">
        <f>C794&amp;E794</f>
        <v/>
      </c>
      <c r="K794" s="37"/>
    </row>
    <row r="795" spans="1:11">
      <c r="A795" s="36" t="str">
        <f>C795&amp;E795</f>
        <v/>
      </c>
      <c r="K795" s="37"/>
    </row>
    <row r="796" spans="1:11">
      <c r="A796" s="36" t="str">
        <f>C796&amp;E796</f>
        <v/>
      </c>
      <c r="K796" s="37"/>
    </row>
    <row r="797" spans="1:11">
      <c r="A797" s="36" t="str">
        <f>C797&amp;E797</f>
        <v/>
      </c>
      <c r="K797" s="37"/>
    </row>
    <row r="798" spans="1:11">
      <c r="A798" s="36" t="str">
        <f>C798&amp;E798</f>
        <v/>
      </c>
      <c r="K798" s="37"/>
    </row>
    <row r="799" spans="1:11">
      <c r="A799" s="36" t="str">
        <f>C799&amp;E799</f>
        <v/>
      </c>
      <c r="K799" s="37"/>
    </row>
    <row r="800" spans="1:11">
      <c r="A800" s="36" t="str">
        <f>C800&amp;E800</f>
        <v/>
      </c>
      <c r="K800" s="37"/>
    </row>
    <row r="801" spans="1:11">
      <c r="A801" s="36" t="str">
        <f>C801&amp;E801</f>
        <v/>
      </c>
      <c r="K801" s="37"/>
    </row>
    <row r="802" spans="1:11">
      <c r="A802" s="36" t="str">
        <f>C802&amp;E802</f>
        <v/>
      </c>
      <c r="K802" s="37"/>
    </row>
    <row r="803" spans="1:11">
      <c r="A803" s="36" t="str">
        <f>C803&amp;E803</f>
        <v/>
      </c>
      <c r="K803" s="37"/>
    </row>
    <row r="804" spans="1:11">
      <c r="A804" s="36" t="str">
        <f>C804&amp;E804</f>
        <v/>
      </c>
      <c r="K804" s="37"/>
    </row>
    <row r="805" spans="1:11">
      <c r="A805" s="36" t="str">
        <f>C805&amp;E805</f>
        <v/>
      </c>
      <c r="K805" s="37"/>
    </row>
    <row r="806" spans="1:11">
      <c r="A806" s="36" t="str">
        <f>C806&amp;E806</f>
        <v/>
      </c>
      <c r="K806" s="37"/>
    </row>
    <row r="807" spans="1:11">
      <c r="A807" s="36" t="str">
        <f>C807&amp;E807</f>
        <v/>
      </c>
      <c r="K807" s="37"/>
    </row>
    <row r="808" spans="1:11">
      <c r="A808" s="36" t="str">
        <f>C808&amp;E808</f>
        <v/>
      </c>
      <c r="K808" s="37"/>
    </row>
    <row r="809" spans="1:11">
      <c r="A809" s="36" t="str">
        <f>C809&amp;E809</f>
        <v/>
      </c>
      <c r="K809" s="37"/>
    </row>
    <row r="810" spans="1:11">
      <c r="A810" s="36" t="str">
        <f>C810&amp;E810</f>
        <v/>
      </c>
      <c r="K810" s="37"/>
    </row>
    <row r="811" spans="1:11">
      <c r="A811" s="36" t="str">
        <f>C811&amp;E811</f>
        <v/>
      </c>
      <c r="K811" s="37"/>
    </row>
    <row r="812" spans="1:11">
      <c r="A812" s="36" t="str">
        <f>C812&amp;E812</f>
        <v/>
      </c>
      <c r="K812" s="37"/>
    </row>
    <row r="813" spans="1:11">
      <c r="A813" s="36" t="str">
        <f>C813&amp;E813</f>
        <v/>
      </c>
      <c r="K813" s="37"/>
    </row>
    <row r="814" spans="1:11">
      <c r="A814" s="36" t="str">
        <f>C814&amp;E814</f>
        <v/>
      </c>
      <c r="K814" s="37"/>
    </row>
    <row r="815" spans="1:11">
      <c r="A815" s="36" t="str">
        <f>C815&amp;E815</f>
        <v/>
      </c>
      <c r="K815" s="37"/>
    </row>
    <row r="816" spans="1:11">
      <c r="A816" s="36" t="str">
        <f>C816&amp;E816</f>
        <v/>
      </c>
      <c r="K816" s="37"/>
    </row>
    <row r="817" spans="1:11">
      <c r="A817" s="36" t="str">
        <f>C817&amp;E817</f>
        <v/>
      </c>
      <c r="K817" s="37"/>
    </row>
    <row r="818" spans="1:11">
      <c r="A818" s="36" t="str">
        <f>C818&amp;E818</f>
        <v/>
      </c>
      <c r="K818" s="37"/>
    </row>
    <row r="819" spans="1:11">
      <c r="A819" s="36" t="str">
        <f>C819&amp;E819</f>
        <v/>
      </c>
      <c r="K819" s="37"/>
    </row>
    <row r="820" spans="1:11">
      <c r="A820" s="36" t="str">
        <f>C820&amp;E820</f>
        <v/>
      </c>
      <c r="K820" s="37"/>
    </row>
    <row r="821" spans="1:11">
      <c r="A821" s="36" t="str">
        <f>C821&amp;E821</f>
        <v/>
      </c>
      <c r="K821" s="37"/>
    </row>
    <row r="822" spans="1:11">
      <c r="A822" s="36" t="str">
        <f>C822&amp;E822</f>
        <v/>
      </c>
      <c r="K822" s="37"/>
    </row>
    <row r="823" spans="1:11">
      <c r="A823" s="36" t="str">
        <f>C823&amp;E823</f>
        <v/>
      </c>
      <c r="K823" s="37"/>
    </row>
    <row r="824" spans="1:11">
      <c r="A824" s="36" t="str">
        <f>C824&amp;E824</f>
        <v/>
      </c>
      <c r="K824" s="37"/>
    </row>
    <row r="825" spans="1:11">
      <c r="A825" s="36" t="str">
        <f>C825&amp;E825</f>
        <v/>
      </c>
      <c r="K825" s="37"/>
    </row>
    <row r="826" spans="1:11">
      <c r="A826" s="36" t="str">
        <f>C826&amp;E826</f>
        <v/>
      </c>
      <c r="K826" s="37"/>
    </row>
    <row r="827" spans="1:11">
      <c r="A827" s="36" t="str">
        <f>C827&amp;E827</f>
        <v/>
      </c>
      <c r="K827" s="37"/>
    </row>
    <row r="828" spans="1:11">
      <c r="A828" s="36" t="str">
        <f>C828&amp;E828</f>
        <v/>
      </c>
      <c r="K828" s="37"/>
    </row>
    <row r="829" spans="1:11">
      <c r="A829" s="36" t="str">
        <f>C829&amp;E829</f>
        <v/>
      </c>
      <c r="K829" s="37"/>
    </row>
    <row r="830" spans="1:11">
      <c r="A830" s="36" t="str">
        <f>C830&amp;E830</f>
        <v/>
      </c>
      <c r="K830" s="37"/>
    </row>
    <row r="831" spans="1:11">
      <c r="A831" s="36" t="str">
        <f>C831&amp;E831</f>
        <v/>
      </c>
      <c r="K831" s="37"/>
    </row>
    <row r="832" spans="1:11">
      <c r="A832" s="36" t="str">
        <f>C832&amp;E832</f>
        <v/>
      </c>
      <c r="K832" s="37"/>
    </row>
    <row r="833" spans="1:11">
      <c r="A833" s="36" t="str">
        <f>C833&amp;E833</f>
        <v/>
      </c>
      <c r="K833" s="37"/>
    </row>
    <row r="834" spans="1:11">
      <c r="A834" s="36" t="str">
        <f>C834&amp;E834</f>
        <v/>
      </c>
      <c r="K834" s="37"/>
    </row>
    <row r="835" spans="1:11">
      <c r="A835" s="36" t="str">
        <f>C835&amp;E835</f>
        <v/>
      </c>
      <c r="K835" s="37"/>
    </row>
    <row r="836" spans="1:11">
      <c r="A836" s="36" t="str">
        <f>C836&amp;E836</f>
        <v/>
      </c>
      <c r="K836" s="37"/>
    </row>
    <row r="837" spans="1:11">
      <c r="A837" s="36" t="str">
        <f>C837&amp;E837</f>
        <v/>
      </c>
      <c r="K837" s="37"/>
    </row>
    <row r="838" spans="1:11">
      <c r="A838" s="36" t="str">
        <f>C838&amp;E838</f>
        <v/>
      </c>
      <c r="K838" s="37"/>
    </row>
    <row r="839" spans="1:11">
      <c r="A839" s="36" t="str">
        <f>C839&amp;E839</f>
        <v/>
      </c>
      <c r="K839" s="37"/>
    </row>
    <row r="840" spans="1:11">
      <c r="A840" s="36" t="str">
        <f>C840&amp;E840</f>
        <v/>
      </c>
      <c r="K840" s="37"/>
    </row>
    <row r="841" spans="1:11">
      <c r="A841" s="36" t="str">
        <f>C841&amp;E841</f>
        <v/>
      </c>
      <c r="K841" s="37"/>
    </row>
    <row r="842" spans="1:11">
      <c r="A842" s="36" t="str">
        <f>C842&amp;E842</f>
        <v/>
      </c>
      <c r="K842" s="37"/>
    </row>
    <row r="843" spans="1:11">
      <c r="A843" s="36" t="str">
        <f>C843&amp;E843</f>
        <v/>
      </c>
      <c r="K843" s="37"/>
    </row>
    <row r="844" spans="1:11">
      <c r="A844" s="36" t="str">
        <f>C844&amp;E844</f>
        <v/>
      </c>
      <c r="K844" s="37"/>
    </row>
    <row r="845" spans="1:11">
      <c r="A845" s="36" t="str">
        <f>C845&amp;E845</f>
        <v/>
      </c>
      <c r="K845" s="37"/>
    </row>
    <row r="846" spans="1:11">
      <c r="A846" s="36" t="str">
        <f>C846&amp;E846</f>
        <v/>
      </c>
      <c r="K846" s="37"/>
    </row>
    <row r="847" spans="1:11">
      <c r="A847" s="36" t="str">
        <f>C847&amp;E847</f>
        <v/>
      </c>
      <c r="K847" s="37"/>
    </row>
    <row r="848" spans="1:11">
      <c r="A848" s="36" t="str">
        <f>C848&amp;E848</f>
        <v/>
      </c>
      <c r="K848" s="37"/>
    </row>
    <row r="849" spans="1:11">
      <c r="A849" s="36" t="str">
        <f>C849&amp;E849</f>
        <v/>
      </c>
      <c r="K849" s="37"/>
    </row>
    <row r="850" spans="1:11">
      <c r="A850" s="36" t="str">
        <f>C850&amp;E850</f>
        <v/>
      </c>
      <c r="K850" s="37"/>
    </row>
    <row r="851" spans="1:11">
      <c r="A851" s="36" t="str">
        <f>C851&amp;E851</f>
        <v/>
      </c>
      <c r="K851" s="37"/>
    </row>
    <row r="852" spans="1:11">
      <c r="A852" s="36" t="str">
        <f>C852&amp;E852</f>
        <v/>
      </c>
      <c r="K852" s="37"/>
    </row>
    <row r="853" spans="1:11">
      <c r="A853" s="36" t="str">
        <f>C853&amp;E853</f>
        <v/>
      </c>
      <c r="K853" s="37"/>
    </row>
    <row r="854" spans="1:11">
      <c r="A854" s="36" t="str">
        <f>C854&amp;E854</f>
        <v/>
      </c>
      <c r="K854" s="37"/>
    </row>
    <row r="855" spans="1:11">
      <c r="A855" s="36" t="str">
        <f>C855&amp;E855</f>
        <v/>
      </c>
      <c r="K855" s="37"/>
    </row>
    <row r="856" spans="1:11">
      <c r="A856" s="36" t="str">
        <f>C856&amp;E856</f>
        <v/>
      </c>
      <c r="K856" s="37"/>
    </row>
    <row r="857" spans="1:11">
      <c r="A857" s="36" t="str">
        <f>C857&amp;E857</f>
        <v/>
      </c>
      <c r="K857" s="37"/>
    </row>
    <row r="858" spans="1:11">
      <c r="A858" s="36" t="str">
        <f>C858&amp;E858</f>
        <v/>
      </c>
      <c r="K858" s="37"/>
    </row>
    <row r="859" spans="1:11">
      <c r="A859" s="36" t="str">
        <f>C859&amp;E859</f>
        <v/>
      </c>
      <c r="K859" s="37"/>
    </row>
    <row r="860" spans="1:11">
      <c r="A860" s="36" t="str">
        <f>C860&amp;E860</f>
        <v/>
      </c>
      <c r="K860" s="37"/>
    </row>
    <row r="861" spans="1:11">
      <c r="A861" s="36" t="str">
        <f>C861&amp;E861</f>
        <v/>
      </c>
      <c r="K861" s="37"/>
    </row>
    <row r="862" spans="1:11">
      <c r="A862" s="36" t="str">
        <f>C862&amp;E862</f>
        <v/>
      </c>
      <c r="K862" s="37"/>
    </row>
    <row r="863" spans="1:11">
      <c r="A863" s="36" t="str">
        <f>C863&amp;E863</f>
        <v/>
      </c>
      <c r="K863" s="37"/>
    </row>
    <row r="864" spans="1:11">
      <c r="A864" s="36" t="str">
        <f>C864&amp;E864</f>
        <v/>
      </c>
      <c r="K864" s="37"/>
    </row>
    <row r="865" spans="1:11">
      <c r="A865" s="36" t="str">
        <f>C865&amp;E865</f>
        <v/>
      </c>
      <c r="K865" s="37"/>
    </row>
    <row r="866" spans="1:11">
      <c r="A866" s="36" t="str">
        <f>C866&amp;E866</f>
        <v/>
      </c>
      <c r="K866" s="37"/>
    </row>
    <row r="867" spans="1:11">
      <c r="A867" s="36" t="str">
        <f>C867&amp;E867</f>
        <v/>
      </c>
      <c r="K867" s="37"/>
    </row>
    <row r="868" spans="1:11">
      <c r="A868" s="36" t="str">
        <f>C868&amp;E868</f>
        <v/>
      </c>
      <c r="K868" s="37"/>
    </row>
    <row r="869" spans="1:11">
      <c r="A869" s="36" t="str">
        <f>C869&amp;E869</f>
        <v/>
      </c>
      <c r="K869" s="37"/>
    </row>
    <row r="870" spans="1:11">
      <c r="A870" s="36" t="str">
        <f>C870&amp;E870</f>
        <v/>
      </c>
      <c r="K870" s="37"/>
    </row>
    <row r="871" spans="1:11">
      <c r="A871" s="36" t="str">
        <f>C871&amp;E871</f>
        <v/>
      </c>
      <c r="K871" s="37"/>
    </row>
    <row r="872" spans="1:11">
      <c r="A872" s="36" t="str">
        <f>C872&amp;E872</f>
        <v/>
      </c>
      <c r="K872" s="37"/>
    </row>
    <row r="873" spans="1:11">
      <c r="A873" s="36" t="str">
        <f>C873&amp;E873</f>
        <v/>
      </c>
      <c r="K873" s="37"/>
    </row>
    <row r="874" spans="1:11">
      <c r="A874" s="36" t="str">
        <f>C874&amp;E874</f>
        <v/>
      </c>
      <c r="K874" s="37"/>
    </row>
    <row r="875" spans="1:11">
      <c r="A875" s="36" t="str">
        <f>C875&amp;E875</f>
        <v/>
      </c>
      <c r="K875" s="37"/>
    </row>
    <row r="876" spans="1:11">
      <c r="A876" s="36" t="str">
        <f>C876&amp;E876</f>
        <v/>
      </c>
      <c r="K876" s="37"/>
    </row>
    <row r="877" spans="1:11">
      <c r="A877" s="36" t="str">
        <f>C877&amp;E877</f>
        <v/>
      </c>
      <c r="K877" s="37"/>
    </row>
    <row r="878" spans="1:11">
      <c r="A878" s="36" t="str">
        <f>C878&amp;E878</f>
        <v/>
      </c>
      <c r="K878" s="37"/>
    </row>
    <row r="879" spans="1:11">
      <c r="A879" s="36" t="str">
        <f>C879&amp;E879</f>
        <v/>
      </c>
      <c r="K879" s="37"/>
    </row>
    <row r="880" spans="1:11">
      <c r="A880" s="36" t="str">
        <f>C880&amp;E880</f>
        <v/>
      </c>
      <c r="K880" s="37"/>
    </row>
    <row r="881" spans="1:11">
      <c r="A881" s="36" t="str">
        <f>C881&amp;E881</f>
        <v/>
      </c>
      <c r="K881" s="37"/>
    </row>
    <row r="882" spans="1:11">
      <c r="A882" s="36" t="str">
        <f>C882&amp;E882</f>
        <v/>
      </c>
      <c r="K882" s="37"/>
    </row>
    <row r="883" spans="1:11">
      <c r="A883" s="36" t="str">
        <f>C883&amp;E883</f>
        <v/>
      </c>
      <c r="K883" s="37"/>
    </row>
    <row r="884" spans="1:11">
      <c r="A884" s="36" t="str">
        <f>C884&amp;E884</f>
        <v/>
      </c>
      <c r="K884" s="37"/>
    </row>
    <row r="885" spans="1:11">
      <c r="A885" s="36" t="str">
        <f>C885&amp;E885</f>
        <v/>
      </c>
      <c r="K885" s="37"/>
    </row>
    <row r="886" spans="1:11">
      <c r="A886" s="36" t="str">
        <f>C886&amp;E886</f>
        <v/>
      </c>
      <c r="K886" s="37"/>
    </row>
    <row r="887" spans="1:11">
      <c r="A887" s="36" t="str">
        <f>C887&amp;E887</f>
        <v/>
      </c>
      <c r="K887" s="37"/>
    </row>
    <row r="888" spans="1:11">
      <c r="A888" s="36" t="str">
        <f>C888&amp;E888</f>
        <v/>
      </c>
      <c r="K888" s="37"/>
    </row>
    <row r="889" spans="1:11">
      <c r="A889" s="36" t="str">
        <f>C889&amp;E889</f>
        <v/>
      </c>
      <c r="K889" s="37"/>
    </row>
    <row r="890" spans="1:11">
      <c r="A890" s="36" t="str">
        <f>C890&amp;E890</f>
        <v/>
      </c>
      <c r="K890" s="37"/>
    </row>
    <row r="891" spans="1:11">
      <c r="A891" s="36" t="str">
        <f>C891&amp;E891</f>
        <v/>
      </c>
      <c r="K891" s="37"/>
    </row>
    <row r="892" spans="1:11">
      <c r="A892" s="36" t="str">
        <f>C892&amp;E892</f>
        <v/>
      </c>
      <c r="K892" s="37"/>
    </row>
    <row r="893" spans="1:11">
      <c r="A893" s="36" t="str">
        <f>C893&amp;E893</f>
        <v/>
      </c>
      <c r="K893" s="37"/>
    </row>
    <row r="894" spans="1:11">
      <c r="A894" s="36" t="str">
        <f>C894&amp;E894</f>
        <v/>
      </c>
      <c r="K894" s="37"/>
    </row>
    <row r="895" spans="1:11">
      <c r="A895" s="36" t="str">
        <f>C895&amp;E895</f>
        <v/>
      </c>
      <c r="K895" s="37"/>
    </row>
    <row r="896" spans="1:11">
      <c r="A896" s="36" t="str">
        <f>C896&amp;E896</f>
        <v/>
      </c>
      <c r="K896" s="37"/>
    </row>
    <row r="897" spans="1:11">
      <c r="A897" s="36" t="str">
        <f>C897&amp;E897</f>
        <v/>
      </c>
      <c r="K897" s="37"/>
    </row>
    <row r="898" spans="1:11">
      <c r="A898" s="36" t="str">
        <f>C898&amp;E898</f>
        <v/>
      </c>
      <c r="K898" s="37"/>
    </row>
    <row r="899" spans="1:11">
      <c r="A899" s="36" t="str">
        <f>C899&amp;E899</f>
        <v/>
      </c>
      <c r="K899" s="37"/>
    </row>
    <row r="900" spans="1:11">
      <c r="A900" s="36" t="str">
        <f>C900&amp;E900</f>
        <v/>
      </c>
      <c r="K900" s="37"/>
    </row>
    <row r="901" spans="1:11">
      <c r="A901" s="36" t="str">
        <f>C901&amp;E901</f>
        <v/>
      </c>
      <c r="K901" s="37"/>
    </row>
    <row r="902" spans="1:11">
      <c r="A902" s="36" t="str">
        <f>C902&amp;E902</f>
        <v/>
      </c>
      <c r="K902" s="37"/>
    </row>
    <row r="903" spans="1:11">
      <c r="A903" s="36" t="str">
        <f>C903&amp;E903</f>
        <v/>
      </c>
      <c r="K903" s="37"/>
    </row>
    <row r="904" spans="1:11">
      <c r="A904" s="36" t="str">
        <f>C904&amp;E904</f>
        <v/>
      </c>
      <c r="K904" s="37"/>
    </row>
    <row r="905" spans="1:11">
      <c r="A905" s="36" t="str">
        <f>C905&amp;E905</f>
        <v/>
      </c>
      <c r="K905" s="37"/>
    </row>
    <row r="906" spans="1:11">
      <c r="A906" s="36" t="str">
        <f>C906&amp;E906</f>
        <v/>
      </c>
      <c r="K906" s="37"/>
    </row>
    <row r="907" spans="1:11">
      <c r="A907" s="36" t="str">
        <f>C907&amp;E907</f>
        <v/>
      </c>
      <c r="K907" s="37"/>
    </row>
    <row r="908" spans="1:11">
      <c r="A908" s="36" t="str">
        <f>C908&amp;E908</f>
        <v/>
      </c>
      <c r="K908" s="37"/>
    </row>
    <row r="909" spans="1:11">
      <c r="A909" s="36" t="str">
        <f>C909&amp;E909</f>
        <v/>
      </c>
      <c r="K909" s="37"/>
    </row>
    <row r="910" spans="1:11">
      <c r="A910" s="36" t="str">
        <f>C910&amp;E910</f>
        <v/>
      </c>
      <c r="K910" s="37"/>
    </row>
    <row r="911" spans="1:11">
      <c r="A911" s="36" t="str">
        <f>C911&amp;E911</f>
        <v/>
      </c>
      <c r="K911" s="37"/>
    </row>
    <row r="912" spans="1:11">
      <c r="A912" s="36" t="str">
        <f>C912&amp;E912</f>
        <v/>
      </c>
      <c r="K912" s="37"/>
    </row>
    <row r="913" spans="1:11">
      <c r="A913" s="36" t="str">
        <f>C913&amp;E913</f>
        <v/>
      </c>
      <c r="K913" s="37"/>
    </row>
    <row r="914" spans="1:11">
      <c r="A914" s="36" t="str">
        <f>C914&amp;E914</f>
        <v/>
      </c>
      <c r="K914" s="37"/>
    </row>
    <row r="915" spans="1:11">
      <c r="A915" s="36" t="str">
        <f>C915&amp;E915</f>
        <v/>
      </c>
      <c r="K915" s="37"/>
    </row>
    <row r="916" spans="1:11">
      <c r="A916" s="36" t="str">
        <f>C916&amp;E916</f>
        <v/>
      </c>
      <c r="K916" s="37"/>
    </row>
    <row r="917" spans="1:11">
      <c r="A917" s="36" t="str">
        <f>C917&amp;E917</f>
        <v/>
      </c>
      <c r="K917" s="37"/>
    </row>
    <row r="918" spans="1:11">
      <c r="A918" s="36" t="str">
        <f>C918&amp;E918</f>
        <v/>
      </c>
      <c r="K918" s="37"/>
    </row>
    <row r="919" spans="1:11">
      <c r="A919" s="36" t="str">
        <f>C919&amp;E919</f>
        <v/>
      </c>
      <c r="K919" s="37"/>
    </row>
    <row r="920" spans="1:11">
      <c r="A920" s="36" t="str">
        <f>C920&amp;E920</f>
        <v/>
      </c>
      <c r="K920" s="37"/>
    </row>
    <row r="921" spans="1:11">
      <c r="A921" s="36" t="str">
        <f>C921&amp;E921</f>
        <v/>
      </c>
      <c r="K921" s="37"/>
    </row>
    <row r="922" spans="1:11">
      <c r="A922" s="36" t="str">
        <f>C922&amp;E922</f>
        <v/>
      </c>
      <c r="K922" s="37"/>
    </row>
    <row r="923" spans="1:11">
      <c r="A923" s="36" t="str">
        <f>C923&amp;E923</f>
        <v/>
      </c>
      <c r="K923" s="37"/>
    </row>
    <row r="924" spans="1:11">
      <c r="A924" s="36" t="str">
        <f>C924&amp;E924</f>
        <v/>
      </c>
      <c r="K924" s="37"/>
    </row>
    <row r="925" spans="1:11">
      <c r="A925" s="36" t="str">
        <f>C925&amp;E925</f>
        <v/>
      </c>
      <c r="K925" s="37"/>
    </row>
    <row r="926" spans="1:11">
      <c r="A926" s="36" t="str">
        <f>C926&amp;E926</f>
        <v/>
      </c>
      <c r="K926" s="37"/>
    </row>
    <row r="927" spans="1:11">
      <c r="A927" s="36" t="str">
        <f>C927&amp;E927</f>
        <v/>
      </c>
      <c r="K927" s="37"/>
    </row>
    <row r="928" spans="1:11">
      <c r="A928" s="36" t="str">
        <f>C928&amp;E928</f>
        <v/>
      </c>
      <c r="K928" s="37"/>
    </row>
    <row r="929" spans="1:11">
      <c r="A929" s="36" t="str">
        <f>C929&amp;E929</f>
        <v/>
      </c>
      <c r="K929" s="37"/>
    </row>
    <row r="930" spans="1:11">
      <c r="A930" s="36" t="str">
        <f>C930&amp;E930</f>
        <v/>
      </c>
      <c r="K930" s="37"/>
    </row>
    <row r="931" spans="1:11">
      <c r="A931" s="36" t="str">
        <f>C931&amp;E931</f>
        <v/>
      </c>
      <c r="K931" s="37"/>
    </row>
    <row r="932" spans="1:11">
      <c r="A932" s="36" t="str">
        <f>C932&amp;E932</f>
        <v/>
      </c>
      <c r="K932" s="37"/>
    </row>
    <row r="933" spans="1:11">
      <c r="A933" s="36" t="str">
        <f>C933&amp;E933</f>
        <v/>
      </c>
      <c r="K933" s="37"/>
    </row>
    <row r="934" spans="1:11">
      <c r="A934" s="36" t="str">
        <f>C934&amp;E934</f>
        <v/>
      </c>
      <c r="K934" s="37"/>
    </row>
    <row r="935" spans="1:11">
      <c r="A935" s="36" t="str">
        <f>C935&amp;E935</f>
        <v/>
      </c>
      <c r="K935" s="37"/>
    </row>
    <row r="936" spans="1:11">
      <c r="A936" s="36" t="str">
        <f>C936&amp;E936</f>
        <v/>
      </c>
      <c r="K936" s="37"/>
    </row>
    <row r="937" spans="1:11">
      <c r="A937" s="36" t="str">
        <f>C937&amp;E937</f>
        <v/>
      </c>
      <c r="K937" s="37"/>
    </row>
    <row r="938" spans="1:11">
      <c r="A938" s="36" t="str">
        <f>C938&amp;E938</f>
        <v/>
      </c>
      <c r="K938" s="37"/>
    </row>
    <row r="939" spans="1:11">
      <c r="A939" s="36" t="str">
        <f>C939&amp;E939</f>
        <v/>
      </c>
      <c r="K939" s="37"/>
    </row>
    <row r="940" spans="1:11">
      <c r="A940" s="36" t="str">
        <f>C940&amp;E940</f>
        <v/>
      </c>
      <c r="K940" s="37"/>
    </row>
    <row r="941" spans="1:11">
      <c r="A941" s="36" t="str">
        <f>C941&amp;E941</f>
        <v/>
      </c>
      <c r="K941" s="37"/>
    </row>
    <row r="942" spans="1:11">
      <c r="A942" s="36" t="str">
        <f>C942&amp;E942</f>
        <v/>
      </c>
      <c r="K942" s="37"/>
    </row>
    <row r="943" spans="1:11">
      <c r="A943" s="36" t="str">
        <f>C943&amp;E943</f>
        <v/>
      </c>
      <c r="K943" s="37"/>
    </row>
    <row r="944" spans="1:11">
      <c r="A944" s="36" t="str">
        <f>C944&amp;E944</f>
        <v/>
      </c>
      <c r="K944" s="37"/>
    </row>
    <row r="945" spans="1:11">
      <c r="A945" s="36" t="str">
        <f>C945&amp;E945</f>
        <v/>
      </c>
      <c r="K945" s="37"/>
    </row>
    <row r="946" spans="1:11">
      <c r="A946" s="36" t="str">
        <f>C946&amp;E946</f>
        <v/>
      </c>
      <c r="K946" s="37"/>
    </row>
    <row r="947" spans="1:11">
      <c r="A947" s="36" t="str">
        <f>C947&amp;E947</f>
        <v/>
      </c>
      <c r="K947" s="37"/>
    </row>
    <row r="948" spans="1:11">
      <c r="A948" s="36" t="str">
        <f>C948&amp;E948</f>
        <v/>
      </c>
      <c r="K948" s="37"/>
    </row>
    <row r="949" spans="1:11">
      <c r="A949" s="36" t="str">
        <f>C949&amp;E949</f>
        <v/>
      </c>
      <c r="K949" s="37"/>
    </row>
    <row r="950" spans="1:11">
      <c r="A950" s="36" t="str">
        <f>C950&amp;E950</f>
        <v/>
      </c>
      <c r="K950" s="37"/>
    </row>
    <row r="951" spans="1:11">
      <c r="A951" s="36" t="str">
        <f>C951&amp;E951</f>
        <v/>
      </c>
      <c r="K951" s="37"/>
    </row>
    <row r="952" spans="1:11">
      <c r="A952" s="36" t="str">
        <f>C952&amp;E952</f>
        <v/>
      </c>
      <c r="K952" s="37"/>
    </row>
    <row r="953" spans="1:11">
      <c r="A953" s="36" t="str">
        <f>C953&amp;E953</f>
        <v/>
      </c>
      <c r="K953" s="37"/>
    </row>
    <row r="954" spans="1:11">
      <c r="A954" s="36" t="str">
        <f>C954&amp;E954</f>
        <v/>
      </c>
      <c r="K954" s="37"/>
    </row>
    <row r="955" spans="1:11">
      <c r="A955" s="36" t="str">
        <f>C955&amp;E955</f>
        <v/>
      </c>
      <c r="K955" s="37"/>
    </row>
    <row r="956" spans="1:11">
      <c r="A956" s="36" t="str">
        <f>C956&amp;E956</f>
        <v/>
      </c>
      <c r="K956" s="37"/>
    </row>
    <row r="957" spans="1:11">
      <c r="A957" s="36" t="str">
        <f>C957&amp;E957</f>
        <v/>
      </c>
      <c r="K957" s="37"/>
    </row>
    <row r="958" spans="1:11">
      <c r="A958" s="36" t="str">
        <f>C958&amp;E958</f>
        <v/>
      </c>
      <c r="K958" s="37"/>
    </row>
    <row r="959" spans="1:11">
      <c r="A959" s="36" t="str">
        <f>C959&amp;E959</f>
        <v/>
      </c>
      <c r="K959" s="37"/>
    </row>
    <row r="960" spans="1:11">
      <c r="A960" s="36" t="str">
        <f>C960&amp;E960</f>
        <v/>
      </c>
      <c r="K960" s="37"/>
    </row>
    <row r="961" spans="1:11">
      <c r="A961" s="36" t="str">
        <f>C961&amp;E961</f>
        <v/>
      </c>
      <c r="K961" s="37"/>
    </row>
    <row r="962" spans="1:11">
      <c r="A962" s="36" t="str">
        <f>C962&amp;E962</f>
        <v/>
      </c>
      <c r="K962" s="37"/>
    </row>
    <row r="963" spans="1:11">
      <c r="A963" s="36" t="str">
        <f>C963&amp;E963</f>
        <v/>
      </c>
      <c r="K963" s="37"/>
    </row>
    <row r="964" spans="1:11">
      <c r="A964" s="36" t="str">
        <f>C964&amp;E964</f>
        <v/>
      </c>
      <c r="K964" s="37"/>
    </row>
    <row r="965" spans="1:11">
      <c r="A965" s="36" t="str">
        <f>C965&amp;E965</f>
        <v/>
      </c>
      <c r="K965" s="37"/>
    </row>
    <row r="966" spans="1:11">
      <c r="A966" s="36" t="str">
        <f>C966&amp;E966</f>
        <v/>
      </c>
      <c r="K966" s="37"/>
    </row>
    <row r="967" spans="1:11">
      <c r="A967" s="36" t="str">
        <f>C967&amp;E967</f>
        <v/>
      </c>
      <c r="K967" s="37"/>
    </row>
    <row r="968" spans="1:11">
      <c r="A968" s="36" t="str">
        <f>C968&amp;E968</f>
        <v/>
      </c>
      <c r="K968" s="37"/>
    </row>
    <row r="969" spans="1:11">
      <c r="A969" s="36" t="str">
        <f>C969&amp;E969</f>
        <v/>
      </c>
      <c r="K969" s="37"/>
    </row>
    <row r="970" spans="1:11">
      <c r="A970" s="36" t="str">
        <f>C970&amp;E970</f>
        <v/>
      </c>
      <c r="K970" s="37"/>
    </row>
    <row r="971" spans="1:11">
      <c r="A971" s="36" t="str">
        <f>C971&amp;E971</f>
        <v/>
      </c>
      <c r="K971" s="37"/>
    </row>
    <row r="972" spans="1:11">
      <c r="A972" s="36" t="str">
        <f>C972&amp;E972</f>
        <v/>
      </c>
      <c r="K972" s="37"/>
    </row>
    <row r="973" spans="1:11">
      <c r="A973" s="36" t="str">
        <f>C973&amp;E973</f>
        <v/>
      </c>
      <c r="K973" s="37"/>
    </row>
    <row r="974" spans="1:11">
      <c r="A974" s="36" t="str">
        <f>C974&amp;E974</f>
        <v/>
      </c>
      <c r="K974" s="37"/>
    </row>
    <row r="975" spans="1:11">
      <c r="A975" s="36" t="str">
        <f>C975&amp;E975</f>
        <v/>
      </c>
      <c r="K975" s="37"/>
    </row>
    <row r="976" spans="1:11">
      <c r="A976" s="36" t="str">
        <f>C976&amp;E976</f>
        <v/>
      </c>
      <c r="K976" s="37"/>
    </row>
    <row r="977" spans="1:11">
      <c r="A977" s="36" t="str">
        <f>C977&amp;E977</f>
        <v/>
      </c>
      <c r="K977" s="37"/>
    </row>
    <row r="978" spans="1:11">
      <c r="A978" s="36" t="str">
        <f>C978&amp;E978</f>
        <v/>
      </c>
      <c r="K978" s="37"/>
    </row>
    <row r="979" spans="1:11">
      <c r="A979" s="36" t="str">
        <f>C979&amp;E979</f>
        <v/>
      </c>
      <c r="K979" s="37"/>
    </row>
    <row r="980" spans="1:11">
      <c r="A980" s="36" t="str">
        <f>C980&amp;E980</f>
        <v/>
      </c>
      <c r="K980" s="37"/>
    </row>
    <row r="981" spans="1:11">
      <c r="A981" s="36" t="str">
        <f>C981&amp;E981</f>
        <v/>
      </c>
      <c r="K981" s="37"/>
    </row>
    <row r="982" spans="1:11">
      <c r="A982" s="36" t="str">
        <f>C982&amp;E982</f>
        <v/>
      </c>
      <c r="K982" s="37"/>
    </row>
    <row r="983" spans="1:11">
      <c r="A983" s="36" t="str">
        <f>C983&amp;E983</f>
        <v/>
      </c>
      <c r="K983" s="37"/>
    </row>
    <row r="984" spans="1:11">
      <c r="A984" s="36" t="str">
        <f>C984&amp;E984</f>
        <v/>
      </c>
      <c r="K984" s="37"/>
    </row>
    <row r="985" spans="1:11">
      <c r="A985" s="36" t="str">
        <f>C985&amp;E985</f>
        <v/>
      </c>
      <c r="K985" s="37"/>
    </row>
    <row r="986" spans="1:11">
      <c r="A986" s="36" t="str">
        <f>C986&amp;E986</f>
        <v/>
      </c>
      <c r="K986" s="37"/>
    </row>
    <row r="987" spans="1:11">
      <c r="A987" s="36" t="str">
        <f>C987&amp;E987</f>
        <v/>
      </c>
      <c r="K987" s="37"/>
    </row>
    <row r="988" spans="1:11">
      <c r="A988" s="36" t="str">
        <f>C988&amp;E988</f>
        <v/>
      </c>
      <c r="K988" s="37"/>
    </row>
    <row r="989" spans="1:11">
      <c r="A989" s="36" t="str">
        <f>C989&amp;E989</f>
        <v/>
      </c>
      <c r="K989" s="37"/>
    </row>
    <row r="990" spans="1:11">
      <c r="A990" s="36" t="str">
        <f>C990&amp;E990</f>
        <v/>
      </c>
      <c r="K990" s="37"/>
    </row>
    <row r="991" spans="1:11">
      <c r="A991" s="36" t="str">
        <f>C991&amp;E991</f>
        <v/>
      </c>
      <c r="K991" s="37"/>
    </row>
    <row r="992" spans="1:11">
      <c r="A992" s="36" t="str">
        <f>C992&amp;E992</f>
        <v/>
      </c>
      <c r="K992" s="37"/>
    </row>
    <row r="993" spans="1:11">
      <c r="A993" s="36" t="str">
        <f>C993&amp;E993</f>
        <v/>
      </c>
      <c r="K993" s="37"/>
    </row>
    <row r="994" spans="1:11">
      <c r="A994" s="36" t="str">
        <f>C994&amp;E994</f>
        <v/>
      </c>
      <c r="K994" s="37"/>
    </row>
    <row r="995" spans="1:11">
      <c r="A995" s="36" t="str">
        <f>C995&amp;E995</f>
        <v/>
      </c>
      <c r="K995" s="37"/>
    </row>
    <row r="996" spans="1:11">
      <c r="A996" s="36" t="str">
        <f>C996&amp;E996</f>
        <v/>
      </c>
      <c r="K996" s="37"/>
    </row>
    <row r="997" spans="1:11">
      <c r="A997" s="36" t="str">
        <f>C997&amp;E997</f>
        <v/>
      </c>
      <c r="K997" s="37"/>
    </row>
    <row r="998" spans="1:11">
      <c r="A998" s="36" t="str">
        <f>C998&amp;E998</f>
        <v/>
      </c>
      <c r="K998" s="37"/>
    </row>
    <row r="999" spans="1:11">
      <c r="A999" s="36" t="str">
        <f>C999&amp;E999</f>
        <v/>
      </c>
      <c r="K999" s="37"/>
    </row>
    <row r="1000" spans="1:11">
      <c r="A1000" s="36" t="str">
        <f>C1000&amp;E1000</f>
        <v/>
      </c>
      <c r="K1000" s="37"/>
    </row>
    <row r="1001" spans="1:11">
      <c r="A1001" s="36" t="str">
        <f>C1001&amp;E1001</f>
        <v/>
      </c>
      <c r="K1001" s="37"/>
    </row>
    <row r="1002" spans="1:11">
      <c r="A1002" s="36" t="str">
        <f>C1002&amp;E1002</f>
        <v/>
      </c>
      <c r="K1002" s="37"/>
    </row>
  </sheetData>
  <autoFilter ref="A5:M1003" xr:uid="{05505DD2-182C-403F-8A1E-087E6EAB8993}">
    <sortState xmlns:xlrd2="http://schemas.microsoft.com/office/spreadsheetml/2017/richdata2" ref="A6:M1003">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4" id="{3EFA099F-C794-4A88-BE6B-853C0A1B0B9F}">
            <x14:iconSet iconSet="3Triangles">
              <x14:cfvo type="percent">
                <xm:f>0</xm:f>
              </x14:cfvo>
              <x14:cfvo type="percent">
                <xm:f>33</xm:f>
              </x14:cfvo>
              <x14:cfvo type="percent">
                <xm:f>67</xm:f>
              </x14:cfvo>
            </x14:iconSet>
          </x14:cfRule>
          <xm:sqref>F2</xm:sqref>
        </x14:conditionalFormatting>
        <x14:conditionalFormatting xmlns:xm="http://schemas.microsoft.com/office/excel/2006/main">
          <x14:cfRule type="iconSet" priority="13" id="{A2469747-ED7C-42E5-AE3E-E41A981D17EA}">
            <x14:iconSet iconSet="3Triangles">
              <x14:cfvo type="percent">
                <xm:f>0</xm:f>
              </x14:cfvo>
              <x14:cfvo type="percent">
                <xm:f>33</xm:f>
              </x14:cfvo>
              <x14:cfvo type="percent">
                <xm:f>67</xm:f>
              </x14:cfvo>
            </x14:iconSet>
          </x14:cfRule>
          <xm:sqref>J2:K2</xm:sqref>
        </x14:conditionalFormatting>
        <x14:conditionalFormatting xmlns:xm="http://schemas.microsoft.com/office/excel/2006/main">
          <x14:cfRule type="iconSet" priority="12"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0"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9"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8"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7"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6"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5"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4"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3"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5"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1" id="{F1FFCC1D-4D11-410B-9FAA-003700EC9569}">
            <x14:iconSet iconSet="3Triangles">
              <x14:cfvo type="percent">
                <xm:f>0</xm:f>
              </x14:cfvo>
              <x14:cfvo type="percent">
                <xm:f>33</xm:f>
              </x14:cfvo>
              <x14:cfvo type="percent">
                <xm:f>67</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tabSelected="1" workbookViewId="0">
      <selection activeCell="A10" sqref="A10:XFD10"/>
    </sheetView>
  </sheetViews>
  <sheetFormatPr defaultRowHeight="15"/>
  <cols>
    <col min="1" max="1" width="9.140625" style="36" customWidth="1"/>
    <col min="2" max="2" width="11.140625" style="36" customWidth="1"/>
    <col min="3" max="3" width="9.140625" style="36"/>
    <col min="4" max="4" width="46.42578125" style="36" bestFit="1" customWidth="1"/>
    <col min="5" max="5" width="10.85546875" style="36" bestFit="1" customWidth="1"/>
    <col min="6" max="6" width="14.28515625" style="63" customWidth="1"/>
    <col min="7" max="7" width="10.7109375" style="62" bestFit="1" customWidth="1"/>
    <col min="8" max="8" width="14.28515625" style="36"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c r="D2" s="84" t="s">
        <v>177</v>
      </c>
      <c r="E2" s="84"/>
      <c r="F2" s="66">
        <f>SUMIF(E:E,"Investment",K:K)</f>
        <v>0</v>
      </c>
      <c r="H2" s="85" t="s">
        <v>133</v>
      </c>
      <c r="I2" s="85"/>
      <c r="J2" s="67">
        <f>SUMIF(E:E,"IRA",K:K)</f>
        <v>0</v>
      </c>
    </row>
    <row r="3" spans="1:13">
      <c r="D3" s="84" t="s">
        <v>178</v>
      </c>
      <c r="E3" s="84"/>
      <c r="F3" s="72">
        <f>IFERROR((SUMIF(E:E,"Investment",J:J) - SUMIF(E:E,"Investment",H:H)) / SUMIF(E:E,"Investment",H:H),0)</f>
        <v>0</v>
      </c>
      <c r="H3" s="36" t="s">
        <v>195</v>
      </c>
      <c r="J3" s="72">
        <f>IFERROR((SUMIF(E:E,"Investment",J:J) - SUMIF(E:E,"Investment",H:H)) / SUMIF(E:E,"Investment",H:H),0)</f>
        <v>0</v>
      </c>
    </row>
    <row r="5" spans="1:13">
      <c r="A5" s="36" t="s">
        <v>134</v>
      </c>
      <c r="B5" s="36" t="s">
        <v>35</v>
      </c>
      <c r="C5" s="36" t="s">
        <v>44</v>
      </c>
      <c r="D5" s="36" t="s">
        <v>135</v>
      </c>
      <c r="E5" s="36" t="s">
        <v>136</v>
      </c>
      <c r="F5" s="63" t="s">
        <v>39</v>
      </c>
      <c r="G5" s="62" t="s">
        <v>137</v>
      </c>
      <c r="H5" s="36" t="s">
        <v>138</v>
      </c>
      <c r="I5" s="36" t="s">
        <v>139</v>
      </c>
      <c r="J5" s="36" t="s">
        <v>140</v>
      </c>
      <c r="K5" s="36" t="s">
        <v>141</v>
      </c>
      <c r="L5" s="36" t="s">
        <v>142</v>
      </c>
      <c r="M5" s="36" t="s">
        <v>143</v>
      </c>
    </row>
    <row r="6" spans="1:13">
      <c r="A6" s="36" t="str">
        <f>C6&amp;E6</f>
        <v>FSKAXIRA</v>
      </c>
      <c r="B6" s="61">
        <v>44014</v>
      </c>
      <c r="C6" s="36" t="s">
        <v>196</v>
      </c>
      <c r="D6" s="36" t="e" vm="133">
        <v>#VALUE!</v>
      </c>
      <c r="E6" s="36" t="s">
        <v>145</v>
      </c>
      <c r="F6" s="71">
        <v>6.7174205105239597</v>
      </c>
      <c r="G6" s="62">
        <v>89.32</v>
      </c>
      <c r="H6" s="62">
        <f>G6*F6</f>
        <v>600</v>
      </c>
      <c r="I6" s="37">
        <f>_FV(D6,"Price")</f>
        <v>89.32</v>
      </c>
      <c r="J6" s="37">
        <f>I6*F6</f>
        <v>600</v>
      </c>
      <c r="K6" s="37">
        <f>J6-H6</f>
        <v>0</v>
      </c>
      <c r="L6" s="65">
        <f>(J6-H6)/J6</f>
        <v>0</v>
      </c>
      <c r="M6" s="64">
        <f>SUMIF(A:A,A6,J:J) / SUMIF(E:E,E6,J:J)</f>
        <v>0.2999664841917104</v>
      </c>
    </row>
    <row r="7" spans="1:13">
      <c r="A7" s="36" t="str">
        <f t="shared" ref="A7:A35" si="0">C7&amp;E7</f>
        <v>GLDMIRA</v>
      </c>
      <c r="B7" s="61">
        <v>44014</v>
      </c>
      <c r="C7" s="36" t="str">
        <f>_FV(D7,"Ticker symbol",TRUE)</f>
        <v>GLDM</v>
      </c>
      <c r="D7" s="36" t="e" vm="134">
        <v>#VALUE!</v>
      </c>
      <c r="E7" s="36" t="s">
        <v>145</v>
      </c>
      <c r="F7" s="71">
        <v>11.173184357541901</v>
      </c>
      <c r="G7" s="62">
        <v>17.920000000000002</v>
      </c>
      <c r="H7" s="62">
        <f t="shared" ref="H7:H9" si="1">G7*F7</f>
        <v>200.22346368715088</v>
      </c>
      <c r="I7" s="37">
        <f t="shared" ref="I7:I9" si="2">_FV(D7,"Price")</f>
        <v>17.920000000000002</v>
      </c>
      <c r="J7" s="37">
        <f t="shared" ref="J7:J9" si="3">I7*F7</f>
        <v>200.22346368715088</v>
      </c>
      <c r="K7" s="37">
        <f t="shared" ref="K7:K9" si="4">J7-H7</f>
        <v>0</v>
      </c>
      <c r="L7" s="65">
        <f t="shared" ref="L7:L9" si="5">(J7-H7)/J7</f>
        <v>0</v>
      </c>
      <c r="M7" s="64">
        <f>SUMIF(A:A,A7,J:J) / SUMIF(E:E,E7,J:J)</f>
        <v>0.10010054742486875</v>
      </c>
    </row>
    <row r="8" spans="1:13">
      <c r="A8" s="36" t="str">
        <f t="shared" si="0"/>
        <v>FNBGXIRA</v>
      </c>
      <c r="B8" s="61">
        <v>44014</v>
      </c>
      <c r="C8" s="36" t="str">
        <f>_FV(D8,"Ticker symbol",TRUE)</f>
        <v>FNBGX</v>
      </c>
      <c r="D8" s="36" t="e" vm="131">
        <v>#VALUE!</v>
      </c>
      <c r="E8" s="36" t="s">
        <v>145</v>
      </c>
      <c r="F8" s="71">
        <v>23.710729104919974</v>
      </c>
      <c r="G8" s="62">
        <v>16.87</v>
      </c>
      <c r="H8" s="62">
        <f t="shared" si="1"/>
        <v>400</v>
      </c>
      <c r="I8" s="37">
        <f t="shared" si="2"/>
        <v>16.87</v>
      </c>
      <c r="J8" s="37">
        <f t="shared" si="3"/>
        <v>400</v>
      </c>
      <c r="K8" s="37">
        <f t="shared" si="4"/>
        <v>0</v>
      </c>
      <c r="L8" s="65">
        <f t="shared" si="5"/>
        <v>0</v>
      </c>
      <c r="M8" s="64">
        <f>SUMIF(A:A,A8,J:J) / SUMIF(E:E,E8,J:J)</f>
        <v>0.19997765612780696</v>
      </c>
    </row>
    <row r="9" spans="1:13">
      <c r="A9" s="36" t="str">
        <f t="shared" si="0"/>
        <v>FUAMXIRA</v>
      </c>
      <c r="B9" s="61">
        <v>44014</v>
      </c>
      <c r="C9" s="36" t="str">
        <f>_FV(D9,"Ticker symbol",TRUE)</f>
        <v>FUAMX</v>
      </c>
      <c r="D9" s="36" t="e" vm="132">
        <v>#VALUE!</v>
      </c>
      <c r="E9" s="36" t="s">
        <v>145</v>
      </c>
      <c r="F9" s="71">
        <v>16.638935108153078</v>
      </c>
      <c r="G9" s="62">
        <v>12.02</v>
      </c>
      <c r="H9" s="62">
        <f t="shared" si="1"/>
        <v>200</v>
      </c>
      <c r="I9" s="37">
        <f t="shared" si="2"/>
        <v>12.02</v>
      </c>
      <c r="J9" s="37">
        <f t="shared" si="3"/>
        <v>200</v>
      </c>
      <c r="K9" s="37">
        <f t="shared" si="4"/>
        <v>0</v>
      </c>
      <c r="L9" s="65">
        <f t="shared" si="5"/>
        <v>0</v>
      </c>
      <c r="M9" s="64">
        <f>SUMIF(A:A,A9,J:J) / SUMIF(E:E,E9,J:J)</f>
        <v>9.9988828063903482E-2</v>
      </c>
    </row>
    <row r="10" spans="1:13">
      <c r="A10" s="36" t="str">
        <f t="shared" si="0"/>
        <v>FSRPXIRA</v>
      </c>
      <c r="B10" s="61">
        <v>44014</v>
      </c>
      <c r="C10" s="36" t="str">
        <f t="shared" ref="C10:C11" si="6">_FV(D10,"Ticker symbol",TRUE)</f>
        <v>FSRPX</v>
      </c>
      <c r="D10" s="36" t="e" vm="135">
        <v>#VALUE!</v>
      </c>
      <c r="E10" s="36" t="s">
        <v>145</v>
      </c>
      <c r="F10" s="71">
        <v>12.403100775193797</v>
      </c>
      <c r="G10" s="62">
        <v>19.350000000000001</v>
      </c>
      <c r="H10" s="62">
        <f t="shared" ref="H10:H11" si="7">G10*F10</f>
        <v>240</v>
      </c>
      <c r="I10" s="37">
        <f t="shared" ref="I10:I11" si="8">_FV(D10,"Price")</f>
        <v>19.350000000000001</v>
      </c>
      <c r="J10" s="37">
        <f t="shared" ref="J10:J11" si="9">I10*F10</f>
        <v>240</v>
      </c>
      <c r="K10" s="37">
        <f t="shared" ref="K10:K11" si="10">J10-H10</f>
        <v>0</v>
      </c>
      <c r="L10" s="65">
        <f t="shared" ref="L10:L11" si="11">(J10-H10)/J10</f>
        <v>0</v>
      </c>
      <c r="M10" s="64">
        <f>SUMIF(A:A,A10,J:J) / SUMIF(E:E,E10,J:J)</f>
        <v>0.11998659367668417</v>
      </c>
    </row>
    <row r="11" spans="1:13">
      <c r="A11" s="36" t="str">
        <f t="shared" si="0"/>
        <v>FSCSXIRA</v>
      </c>
      <c r="B11" s="61">
        <v>44014</v>
      </c>
      <c r="C11" s="36" t="str">
        <f t="shared" si="6"/>
        <v>FSCSX</v>
      </c>
      <c r="D11" s="36" t="e" vm="136">
        <v>#VALUE!</v>
      </c>
      <c r="E11" s="36" t="s">
        <v>145</v>
      </c>
      <c r="F11" s="71">
        <v>15.345268542199488</v>
      </c>
      <c r="G11" s="62">
        <v>23.46</v>
      </c>
      <c r="H11" s="62">
        <f t="shared" si="7"/>
        <v>360</v>
      </c>
      <c r="I11" s="37">
        <f t="shared" si="8"/>
        <v>23.46</v>
      </c>
      <c r="J11" s="37">
        <f t="shared" si="9"/>
        <v>360</v>
      </c>
      <c r="K11" s="37">
        <f t="shared" si="10"/>
        <v>0</v>
      </c>
      <c r="L11" s="65">
        <f t="shared" si="11"/>
        <v>0</v>
      </c>
      <c r="M11" s="64">
        <f>SUMIF(A:A,A11,J:J) / SUMIF(E:E,E11,J:J)</f>
        <v>0.17997989051502625</v>
      </c>
    </row>
    <row r="12" spans="1:13">
      <c r="A12" s="36" t="str">
        <f t="shared" si="0"/>
        <v/>
      </c>
      <c r="B12" s="61"/>
      <c r="F12" s="71"/>
      <c r="H12" s="62"/>
      <c r="I12" s="37"/>
      <c r="J12" s="37"/>
      <c r="K12" s="37"/>
      <c r="L12" s="65"/>
      <c r="M12" s="64"/>
    </row>
    <row r="13" spans="1:13">
      <c r="A13" s="36" t="str">
        <f t="shared" si="0"/>
        <v/>
      </c>
      <c r="B13" s="61"/>
      <c r="F13" s="71"/>
      <c r="H13" s="62"/>
      <c r="I13" s="37"/>
      <c r="J13" s="37"/>
      <c r="K13" s="37"/>
      <c r="L13" s="65"/>
      <c r="M13" s="64"/>
    </row>
    <row r="14" spans="1:13">
      <c r="A14" s="36" t="str">
        <f t="shared" si="0"/>
        <v/>
      </c>
      <c r="B14" s="61"/>
      <c r="F14" s="71"/>
      <c r="H14" s="62"/>
      <c r="I14" s="37"/>
      <c r="J14" s="37"/>
      <c r="K14" s="37"/>
      <c r="L14" s="65"/>
      <c r="M14" s="64"/>
    </row>
    <row r="15" spans="1:13">
      <c r="A15" s="36" t="str">
        <f t="shared" si="0"/>
        <v/>
      </c>
      <c r="B15" s="61"/>
      <c r="F15" s="71"/>
      <c r="H15" s="62"/>
      <c r="I15" s="37"/>
      <c r="J15" s="37"/>
      <c r="K15" s="37"/>
      <c r="L15" s="65"/>
      <c r="M15" s="64"/>
    </row>
    <row r="16" spans="1:13">
      <c r="A16" s="36" t="str">
        <f t="shared" si="0"/>
        <v/>
      </c>
      <c r="B16" s="61"/>
      <c r="F16" s="71"/>
      <c r="H16" s="62"/>
      <c r="I16" s="37"/>
      <c r="J16" s="37"/>
      <c r="K16" s="37"/>
      <c r="L16" s="65"/>
      <c r="M16" s="64"/>
    </row>
    <row r="17" spans="1:13">
      <c r="A17" s="36" t="str">
        <f t="shared" si="0"/>
        <v/>
      </c>
      <c r="B17" s="61"/>
      <c r="F17" s="71"/>
      <c r="H17" s="62"/>
      <c r="I17" s="37"/>
      <c r="J17" s="37"/>
      <c r="K17" s="37"/>
      <c r="L17" s="65"/>
      <c r="M17" s="64"/>
    </row>
    <row r="18" spans="1:13">
      <c r="A18" s="36" t="str">
        <f t="shared" si="0"/>
        <v/>
      </c>
      <c r="B18" s="61"/>
      <c r="F18" s="71"/>
      <c r="H18" s="62"/>
      <c r="I18" s="37"/>
      <c r="J18" s="37"/>
      <c r="K18" s="37"/>
      <c r="L18" s="65"/>
      <c r="M18" s="64"/>
    </row>
    <row r="19" spans="1:13">
      <c r="A19" s="36" t="str">
        <f t="shared" si="0"/>
        <v/>
      </c>
      <c r="B19" s="61"/>
      <c r="F19" s="71"/>
      <c r="H19" s="62"/>
      <c r="I19" s="37"/>
      <c r="J19" s="37"/>
      <c r="K19" s="37"/>
      <c r="L19" s="65"/>
      <c r="M19" s="64"/>
    </row>
    <row r="20" spans="1:13">
      <c r="A20" s="36" t="str">
        <f t="shared" si="0"/>
        <v/>
      </c>
      <c r="B20" s="61"/>
      <c r="F20" s="71"/>
      <c r="H20" s="62"/>
      <c r="I20" s="37"/>
      <c r="J20" s="37"/>
      <c r="K20" s="37"/>
      <c r="L20" s="65"/>
      <c r="M20" s="64"/>
    </row>
    <row r="21" spans="1:13">
      <c r="A21" s="36" t="str">
        <f t="shared" si="0"/>
        <v/>
      </c>
      <c r="B21" s="61"/>
      <c r="F21" s="71"/>
      <c r="H21" s="62"/>
      <c r="I21" s="37"/>
      <c r="J21" s="37"/>
      <c r="K21" s="37"/>
      <c r="L21" s="65"/>
      <c r="M21" s="64"/>
    </row>
    <row r="22" spans="1:13">
      <c r="A22" s="36" t="str">
        <f t="shared" si="0"/>
        <v/>
      </c>
      <c r="B22" s="61"/>
      <c r="F22" s="71"/>
      <c r="H22" s="62"/>
      <c r="I22" s="37"/>
      <c r="J22" s="37"/>
      <c r="K22" s="37"/>
      <c r="L22" s="65"/>
      <c r="M22" s="64"/>
    </row>
    <row r="23" spans="1:13">
      <c r="A23" s="36" t="str">
        <f t="shared" si="0"/>
        <v/>
      </c>
      <c r="B23" s="61"/>
      <c r="F23" s="71"/>
      <c r="H23" s="62"/>
      <c r="I23" s="37"/>
      <c r="J23" s="37"/>
      <c r="K23" s="37"/>
      <c r="L23" s="65"/>
      <c r="M23" s="64"/>
    </row>
    <row r="24" spans="1:13">
      <c r="A24" s="36" t="str">
        <f t="shared" si="0"/>
        <v/>
      </c>
      <c r="B24" s="61"/>
      <c r="F24" s="71"/>
      <c r="H24" s="62"/>
      <c r="I24" s="37"/>
      <c r="J24" s="37"/>
      <c r="K24" s="37"/>
      <c r="L24" s="65"/>
      <c r="M24" s="64"/>
    </row>
    <row r="25" spans="1:13">
      <c r="A25" s="36" t="str">
        <f t="shared" si="0"/>
        <v/>
      </c>
      <c r="B25" s="61"/>
      <c r="F25" s="71"/>
      <c r="H25" s="62"/>
      <c r="I25" s="37"/>
      <c r="J25" s="37"/>
      <c r="K25" s="37"/>
      <c r="L25" s="65"/>
      <c r="M25" s="64"/>
    </row>
    <row r="26" spans="1:13">
      <c r="A26" s="36" t="str">
        <f t="shared" si="0"/>
        <v/>
      </c>
      <c r="B26" s="61"/>
      <c r="F26" s="71"/>
      <c r="H26" s="62"/>
      <c r="I26" s="37"/>
      <c r="J26" s="37"/>
      <c r="K26" s="37"/>
      <c r="L26" s="65"/>
      <c r="M26" s="64"/>
    </row>
    <row r="27" spans="1:13">
      <c r="A27" s="36" t="str">
        <f t="shared" si="0"/>
        <v/>
      </c>
      <c r="B27" s="61"/>
      <c r="F27" s="71"/>
      <c r="H27" s="62"/>
      <c r="I27" s="37"/>
      <c r="J27" s="37"/>
      <c r="K27" s="37"/>
      <c r="L27" s="65"/>
      <c r="M27" s="64"/>
    </row>
    <row r="28" spans="1:13">
      <c r="A28" s="36" t="str">
        <f t="shared" si="0"/>
        <v/>
      </c>
      <c r="B28" s="61"/>
      <c r="F28" s="71"/>
      <c r="H28" s="62"/>
      <c r="I28" s="37"/>
      <c r="J28" s="37"/>
      <c r="K28" s="37"/>
      <c r="L28" s="65"/>
      <c r="M28" s="64"/>
    </row>
    <row r="29" spans="1:13">
      <c r="A29" s="36" t="str">
        <f t="shared" si="0"/>
        <v/>
      </c>
      <c r="K29" s="37"/>
    </row>
    <row r="30" spans="1:13">
      <c r="A30" s="36" t="str">
        <f t="shared" si="0"/>
        <v/>
      </c>
      <c r="K30" s="37"/>
    </row>
    <row r="31" spans="1:13">
      <c r="A31" s="36" t="str">
        <f t="shared" si="0"/>
        <v/>
      </c>
      <c r="K31" s="37"/>
    </row>
    <row r="32" spans="1:13">
      <c r="A32" s="36" t="str">
        <f t="shared" si="0"/>
        <v/>
      </c>
      <c r="K32" s="37"/>
    </row>
    <row r="33" spans="1:11">
      <c r="A33" s="36" t="str">
        <f t="shared" si="0"/>
        <v/>
      </c>
      <c r="K33" s="37"/>
    </row>
    <row r="34" spans="1:11">
      <c r="A34" s="36" t="str">
        <f t="shared" si="0"/>
        <v/>
      </c>
      <c r="K34" s="37"/>
    </row>
    <row r="35" spans="1:11">
      <c r="A35" s="36" t="str">
        <f t="shared" si="0"/>
        <v/>
      </c>
      <c r="K35" s="37"/>
    </row>
    <row r="36" spans="1:11">
      <c r="A36" s="36" t="str">
        <f>C36&amp;E36</f>
        <v/>
      </c>
      <c r="K36" s="37"/>
    </row>
    <row r="37" spans="1:11">
      <c r="A37" s="36" t="str">
        <f>C37&amp;E37</f>
        <v/>
      </c>
      <c r="K37" s="37"/>
    </row>
    <row r="38" spans="1:11">
      <c r="A38" s="36" t="str">
        <f>C38&amp;E38</f>
        <v/>
      </c>
      <c r="K38" s="37"/>
    </row>
    <row r="39" spans="1:11">
      <c r="A39" s="36" t="str">
        <f>C39&amp;E39</f>
        <v/>
      </c>
      <c r="K39" s="37"/>
    </row>
    <row r="40" spans="1:11">
      <c r="A40" s="36" t="str">
        <f>C40&amp;E40</f>
        <v/>
      </c>
      <c r="K40" s="37"/>
    </row>
    <row r="41" spans="1:11">
      <c r="A41" s="36" t="str">
        <f>C41&amp;E41</f>
        <v/>
      </c>
      <c r="K41" s="37"/>
    </row>
    <row r="42" spans="1:11">
      <c r="A42" s="36" t="str">
        <f>C42&amp;E42</f>
        <v/>
      </c>
      <c r="K42" s="37"/>
    </row>
    <row r="43" spans="1:11">
      <c r="A43" s="36" t="str">
        <f>C43&amp;E43</f>
        <v/>
      </c>
      <c r="K43" s="37"/>
    </row>
    <row r="44" spans="1:11">
      <c r="A44" s="36" t="str">
        <f>C44&amp;E44</f>
        <v/>
      </c>
      <c r="K44" s="37"/>
    </row>
    <row r="45" spans="1:11">
      <c r="A45" s="36" t="str">
        <f>C45&amp;E45</f>
        <v/>
      </c>
      <c r="K45" s="37"/>
    </row>
    <row r="46" spans="1:11">
      <c r="A46" s="36" t="str">
        <f>C46&amp;E46</f>
        <v/>
      </c>
      <c r="K46" s="37"/>
    </row>
    <row r="47" spans="1:11">
      <c r="A47" s="36" t="str">
        <f>C47&amp;E47</f>
        <v/>
      </c>
      <c r="K47" s="37"/>
    </row>
    <row r="48" spans="1:11">
      <c r="A48" s="36" t="str">
        <f>C48&amp;E48</f>
        <v/>
      </c>
      <c r="K48" s="37"/>
    </row>
    <row r="49" spans="1:11">
      <c r="A49" s="36" t="str">
        <f>C49&amp;E49</f>
        <v/>
      </c>
      <c r="K49" s="37"/>
    </row>
    <row r="50" spans="1:11">
      <c r="A50" s="36" t="str">
        <f>C50&amp;E50</f>
        <v/>
      </c>
      <c r="K50" s="37"/>
    </row>
    <row r="51" spans="1:11">
      <c r="A51" s="36" t="str">
        <f>C51&amp;E51</f>
        <v/>
      </c>
      <c r="K51" s="37"/>
    </row>
    <row r="52" spans="1:11">
      <c r="A52" s="36" t="str">
        <f>C52&amp;E52</f>
        <v/>
      </c>
      <c r="K52" s="37"/>
    </row>
    <row r="53" spans="1:11">
      <c r="A53" s="36" t="str">
        <f>C53&amp;E53</f>
        <v/>
      </c>
      <c r="K53" s="37"/>
    </row>
    <row r="54" spans="1:11">
      <c r="A54" s="36" t="str">
        <f>C54&amp;E54</f>
        <v/>
      </c>
      <c r="K54" s="37"/>
    </row>
    <row r="55" spans="1:11">
      <c r="A55" s="36" t="str">
        <f>C55&amp;E55</f>
        <v/>
      </c>
      <c r="K55" s="37"/>
    </row>
    <row r="56" spans="1:11">
      <c r="A56" s="36" t="str">
        <f>C56&amp;E56</f>
        <v/>
      </c>
      <c r="K56" s="37"/>
    </row>
    <row r="57" spans="1:11">
      <c r="A57" s="36" t="str">
        <f>C57&amp;E57</f>
        <v/>
      </c>
      <c r="K57" s="37"/>
    </row>
    <row r="58" spans="1:11">
      <c r="A58" s="36" t="str">
        <f>C58&amp;E58</f>
        <v/>
      </c>
      <c r="K58" s="37"/>
    </row>
    <row r="59" spans="1:11">
      <c r="A59" s="36" t="str">
        <f>C59&amp;E59</f>
        <v/>
      </c>
      <c r="K59" s="37"/>
    </row>
    <row r="60" spans="1:11">
      <c r="A60" s="36" t="str">
        <f>C60&amp;E60</f>
        <v/>
      </c>
      <c r="K60" s="37"/>
    </row>
    <row r="61" spans="1:11">
      <c r="A61" s="36" t="str">
        <f>C61&amp;E61</f>
        <v/>
      </c>
      <c r="K61" s="37"/>
    </row>
    <row r="62" spans="1:11">
      <c r="A62" s="36" t="str">
        <f>C62&amp;E62</f>
        <v/>
      </c>
      <c r="K62" s="37"/>
    </row>
    <row r="63" spans="1:11">
      <c r="A63" s="36" t="str">
        <f>C63&amp;E63</f>
        <v/>
      </c>
      <c r="K63" s="37"/>
    </row>
    <row r="64" spans="1:11">
      <c r="A64" s="36" t="str">
        <f>C64&amp;E64</f>
        <v/>
      </c>
      <c r="K64" s="37"/>
    </row>
    <row r="65" spans="1:11">
      <c r="A65" s="36" t="str">
        <f>C65&amp;E65</f>
        <v/>
      </c>
      <c r="K65" s="37"/>
    </row>
    <row r="66" spans="1:11">
      <c r="A66" s="36" t="str">
        <f>C66&amp;E66</f>
        <v/>
      </c>
      <c r="K66" s="37"/>
    </row>
    <row r="67" spans="1:11">
      <c r="A67" s="36" t="str">
        <f>C67&amp;E67</f>
        <v/>
      </c>
      <c r="K67" s="37"/>
    </row>
    <row r="68" spans="1:11">
      <c r="A68" s="36" t="str">
        <f>C68&amp;E68</f>
        <v/>
      </c>
      <c r="K68" s="37"/>
    </row>
    <row r="69" spans="1:11">
      <c r="A69" s="36" t="str">
        <f>C69&amp;E69</f>
        <v/>
      </c>
      <c r="K69" s="37"/>
    </row>
    <row r="70" spans="1:11">
      <c r="A70" s="36" t="str">
        <f>C70&amp;E70</f>
        <v/>
      </c>
      <c r="K70" s="37"/>
    </row>
    <row r="71" spans="1:11">
      <c r="A71" s="36" t="str">
        <f>C71&amp;E71</f>
        <v/>
      </c>
      <c r="K71" s="37"/>
    </row>
    <row r="72" spans="1:11">
      <c r="A72" s="36" t="str">
        <f>C72&amp;E72</f>
        <v/>
      </c>
      <c r="K72" s="37"/>
    </row>
    <row r="73" spans="1:11">
      <c r="A73" s="36" t="str">
        <f>C73&amp;E73</f>
        <v/>
      </c>
      <c r="K73" s="37"/>
    </row>
    <row r="74" spans="1:11">
      <c r="A74" s="36" t="str">
        <f>C74&amp;E74</f>
        <v/>
      </c>
      <c r="K74" s="37"/>
    </row>
    <row r="75" spans="1:11">
      <c r="A75" s="36" t="str">
        <f>C75&amp;E75</f>
        <v/>
      </c>
      <c r="K75" s="37"/>
    </row>
    <row r="76" spans="1:11">
      <c r="A76" s="36" t="str">
        <f>C76&amp;E76</f>
        <v/>
      </c>
      <c r="K76" s="37"/>
    </row>
    <row r="77" spans="1:11">
      <c r="A77" s="36" t="str">
        <f>C77&amp;E77</f>
        <v/>
      </c>
      <c r="K77" s="37"/>
    </row>
    <row r="78" spans="1:11">
      <c r="A78" s="36" t="str">
        <f>C78&amp;E78</f>
        <v/>
      </c>
      <c r="K78" s="37"/>
    </row>
    <row r="79" spans="1:11">
      <c r="A79" s="36" t="str">
        <f>C79&amp;E79</f>
        <v/>
      </c>
      <c r="K79" s="37"/>
    </row>
    <row r="80" spans="1:11">
      <c r="A80" s="36" t="str">
        <f>C80&amp;E80</f>
        <v/>
      </c>
      <c r="K80" s="37"/>
    </row>
    <row r="81" spans="1:11">
      <c r="A81" s="36" t="str">
        <f>C81&amp;E81</f>
        <v/>
      </c>
      <c r="K81" s="37"/>
    </row>
    <row r="82" spans="1:11">
      <c r="A82" s="36" t="str">
        <f>C82&amp;E82</f>
        <v/>
      </c>
      <c r="K82" s="37"/>
    </row>
    <row r="83" spans="1:11">
      <c r="A83" s="36" t="str">
        <f>C83&amp;E83</f>
        <v/>
      </c>
      <c r="K83" s="37"/>
    </row>
    <row r="84" spans="1:11">
      <c r="A84" s="36" t="str">
        <f>C84&amp;E84</f>
        <v/>
      </c>
      <c r="K84" s="37"/>
    </row>
    <row r="85" spans="1:11">
      <c r="A85" s="36" t="str">
        <f>C85&amp;E85</f>
        <v/>
      </c>
      <c r="K85" s="37"/>
    </row>
    <row r="86" spans="1:11">
      <c r="A86" s="36" t="str">
        <f>C86&amp;E86</f>
        <v/>
      </c>
      <c r="K86" s="37"/>
    </row>
    <row r="87" spans="1:11">
      <c r="A87" s="36" t="str">
        <f>C87&amp;E87</f>
        <v/>
      </c>
      <c r="K87" s="37"/>
    </row>
    <row r="88" spans="1:11">
      <c r="A88" s="36" t="str">
        <f>C88&amp;E88</f>
        <v/>
      </c>
      <c r="K88" s="37"/>
    </row>
    <row r="89" spans="1:11">
      <c r="A89" s="36" t="str">
        <f>C89&amp;E89</f>
        <v/>
      </c>
      <c r="K89" s="37"/>
    </row>
    <row r="90" spans="1:11">
      <c r="A90" s="36" t="str">
        <f>C90&amp;E90</f>
        <v/>
      </c>
      <c r="K90" s="37"/>
    </row>
    <row r="91" spans="1:11">
      <c r="A91" s="36" t="str">
        <f>C91&amp;E91</f>
        <v/>
      </c>
      <c r="K91" s="37"/>
    </row>
    <row r="92" spans="1:11">
      <c r="A92" s="36" t="str">
        <f>C92&amp;E92</f>
        <v/>
      </c>
      <c r="K92" s="37"/>
    </row>
    <row r="93" spans="1:11">
      <c r="A93" s="36" t="str">
        <f>C93&amp;E93</f>
        <v/>
      </c>
      <c r="K93" s="37"/>
    </row>
    <row r="94" spans="1:11">
      <c r="A94" s="36" t="str">
        <f>C94&amp;E94</f>
        <v/>
      </c>
      <c r="K94" s="37"/>
    </row>
    <row r="95" spans="1:11">
      <c r="A95" s="36" t="str">
        <f>C95&amp;E95</f>
        <v/>
      </c>
      <c r="K95" s="37"/>
    </row>
    <row r="96" spans="1:11">
      <c r="A96" s="36" t="str">
        <f>C96&amp;E96</f>
        <v/>
      </c>
      <c r="K96" s="37"/>
    </row>
    <row r="97" spans="1:11">
      <c r="A97" s="36" t="str">
        <f>C97&amp;E97</f>
        <v/>
      </c>
      <c r="K97" s="37"/>
    </row>
    <row r="98" spans="1:11">
      <c r="A98" s="36" t="str">
        <f>C98&amp;E98</f>
        <v/>
      </c>
      <c r="K98" s="37"/>
    </row>
    <row r="99" spans="1:11">
      <c r="A99" s="36" t="str">
        <f>C99&amp;E99</f>
        <v/>
      </c>
      <c r="K99" s="37"/>
    </row>
    <row r="100" spans="1:11">
      <c r="A100" s="36" t="str">
        <f>C100&amp;E100</f>
        <v/>
      </c>
      <c r="K100" s="37"/>
    </row>
    <row r="101" spans="1:11">
      <c r="A101" s="36" t="str">
        <f>C101&amp;E101</f>
        <v/>
      </c>
      <c r="K101" s="37"/>
    </row>
    <row r="102" spans="1:11">
      <c r="A102" s="36" t="str">
        <f>C102&amp;E102</f>
        <v/>
      </c>
      <c r="K102" s="37"/>
    </row>
    <row r="103" spans="1:11">
      <c r="A103" s="36" t="str">
        <f>C103&amp;E103</f>
        <v/>
      </c>
      <c r="K103" s="37"/>
    </row>
    <row r="104" spans="1:11">
      <c r="A104" s="36" t="str">
        <f>C104&amp;E104</f>
        <v/>
      </c>
      <c r="K104" s="37"/>
    </row>
    <row r="105" spans="1:11">
      <c r="A105" s="36" t="str">
        <f>C105&amp;E105</f>
        <v/>
      </c>
      <c r="K105" s="37"/>
    </row>
    <row r="106" spans="1:11">
      <c r="A106" s="36" t="str">
        <f>C106&amp;E106</f>
        <v/>
      </c>
      <c r="K106" s="37"/>
    </row>
    <row r="107" spans="1:11">
      <c r="A107" s="36" t="str">
        <f>C107&amp;E107</f>
        <v/>
      </c>
      <c r="K107" s="37"/>
    </row>
    <row r="108" spans="1:11">
      <c r="A108" s="36" t="str">
        <f>C108&amp;E108</f>
        <v/>
      </c>
      <c r="K108" s="37"/>
    </row>
    <row r="109" spans="1:11">
      <c r="A109" s="36" t="str">
        <f>C109&amp;E109</f>
        <v/>
      </c>
      <c r="K109" s="37"/>
    </row>
    <row r="110" spans="1:11">
      <c r="A110" s="36" t="str">
        <f>C110&amp;E110</f>
        <v/>
      </c>
      <c r="K110" s="37"/>
    </row>
    <row r="111" spans="1:11">
      <c r="A111" s="36" t="str">
        <f>C111&amp;E111</f>
        <v/>
      </c>
      <c r="K111" s="37"/>
    </row>
    <row r="112" spans="1:11">
      <c r="A112" s="36" t="str">
        <f>C112&amp;E112</f>
        <v/>
      </c>
      <c r="K112" s="37"/>
    </row>
    <row r="113" spans="1:11">
      <c r="A113" s="36" t="str">
        <f>C113&amp;E113</f>
        <v/>
      </c>
      <c r="K113" s="37"/>
    </row>
    <row r="114" spans="1:11">
      <c r="A114" s="36" t="str">
        <f>C114&amp;E114</f>
        <v/>
      </c>
      <c r="K114" s="37"/>
    </row>
    <row r="115" spans="1:11">
      <c r="A115" s="36" t="str">
        <f>C115&amp;E115</f>
        <v/>
      </c>
      <c r="K115" s="37"/>
    </row>
    <row r="116" spans="1:11">
      <c r="A116" s="36" t="str">
        <f>C116&amp;E116</f>
        <v/>
      </c>
      <c r="K116" s="37"/>
    </row>
    <row r="117" spans="1:11">
      <c r="A117" s="36" t="str">
        <f>C117&amp;E117</f>
        <v/>
      </c>
      <c r="K117" s="37"/>
    </row>
    <row r="118" spans="1:11">
      <c r="A118" s="36" t="str">
        <f>C118&amp;E118</f>
        <v/>
      </c>
      <c r="K118" s="37"/>
    </row>
    <row r="119" spans="1:11">
      <c r="A119" s="36" t="str">
        <f>C119&amp;E119</f>
        <v/>
      </c>
      <c r="K119" s="37"/>
    </row>
    <row r="120" spans="1:11">
      <c r="A120" s="36" t="str">
        <f>C120&amp;E120</f>
        <v/>
      </c>
      <c r="K120" s="37"/>
    </row>
    <row r="121" spans="1:11">
      <c r="A121" s="36" t="str">
        <f>C121&amp;E121</f>
        <v/>
      </c>
      <c r="K121" s="37"/>
    </row>
    <row r="122" spans="1:11">
      <c r="A122" s="36" t="str">
        <f>C122&amp;E122</f>
        <v/>
      </c>
      <c r="K122" s="37"/>
    </row>
    <row r="123" spans="1:11">
      <c r="A123" s="36" t="str">
        <f>C123&amp;E123</f>
        <v/>
      </c>
      <c r="K123" s="37"/>
    </row>
    <row r="124" spans="1:11">
      <c r="A124" s="36" t="str">
        <f>C124&amp;E124</f>
        <v/>
      </c>
      <c r="K124" s="37"/>
    </row>
    <row r="125" spans="1:11">
      <c r="A125" s="36" t="str">
        <f>C125&amp;E125</f>
        <v/>
      </c>
      <c r="K125" s="37"/>
    </row>
    <row r="126" spans="1:11">
      <c r="A126" s="36" t="str">
        <f>C126&amp;E126</f>
        <v/>
      </c>
      <c r="K126" s="37"/>
    </row>
    <row r="127" spans="1:11">
      <c r="A127" s="36" t="str">
        <f>C127&amp;E127</f>
        <v/>
      </c>
      <c r="K127" s="37"/>
    </row>
    <row r="128" spans="1:11">
      <c r="A128" s="36" t="str">
        <f>C128&amp;E128</f>
        <v/>
      </c>
      <c r="K128" s="37"/>
    </row>
    <row r="129" spans="1:11">
      <c r="A129" s="36" t="str">
        <f>C129&amp;E129</f>
        <v/>
      </c>
      <c r="K129" s="37"/>
    </row>
    <row r="130" spans="1:11">
      <c r="A130" s="36" t="str">
        <f>C130&amp;E130</f>
        <v/>
      </c>
      <c r="K130" s="37"/>
    </row>
    <row r="131" spans="1:11">
      <c r="A131" s="36" t="str">
        <f>C131&amp;E131</f>
        <v/>
      </c>
      <c r="K131" s="37"/>
    </row>
    <row r="132" spans="1:11">
      <c r="A132" s="36" t="str">
        <f>C132&amp;E132</f>
        <v/>
      </c>
      <c r="K132" s="37"/>
    </row>
    <row r="133" spans="1:11">
      <c r="A133" s="36" t="str">
        <f>C133&amp;E133</f>
        <v/>
      </c>
      <c r="K133" s="37"/>
    </row>
    <row r="134" spans="1:11">
      <c r="A134" s="36" t="str">
        <f>C134&amp;E134</f>
        <v/>
      </c>
      <c r="K134" s="37"/>
    </row>
    <row r="135" spans="1:11">
      <c r="A135" s="36" t="str">
        <f>C135&amp;E135</f>
        <v/>
      </c>
      <c r="K135" s="37"/>
    </row>
    <row r="136" spans="1:11">
      <c r="A136" s="36" t="str">
        <f>C136&amp;E136</f>
        <v/>
      </c>
      <c r="K136" s="37"/>
    </row>
    <row r="137" spans="1:11">
      <c r="A137" s="36" t="str">
        <f>C137&amp;E137</f>
        <v/>
      </c>
      <c r="K137" s="37"/>
    </row>
    <row r="138" spans="1:11">
      <c r="A138" s="36" t="str">
        <f>C138&amp;E138</f>
        <v/>
      </c>
      <c r="K138" s="37"/>
    </row>
    <row r="139" spans="1:11">
      <c r="A139" s="36" t="str">
        <f>C139&amp;E139</f>
        <v/>
      </c>
      <c r="K139" s="37"/>
    </row>
    <row r="140" spans="1:11">
      <c r="A140" s="36" t="str">
        <f>C140&amp;E140</f>
        <v/>
      </c>
      <c r="K140" s="37"/>
    </row>
    <row r="141" spans="1:11">
      <c r="A141" s="36" t="str">
        <f>C141&amp;E141</f>
        <v/>
      </c>
      <c r="K141" s="37"/>
    </row>
    <row r="142" spans="1:11">
      <c r="A142" s="36" t="str">
        <f>C142&amp;E142</f>
        <v/>
      </c>
      <c r="K142" s="37"/>
    </row>
    <row r="143" spans="1:11">
      <c r="A143" s="36" t="str">
        <f>C143&amp;E143</f>
        <v/>
      </c>
      <c r="K143" s="37"/>
    </row>
    <row r="144" spans="1:11">
      <c r="A144" s="36" t="str">
        <f>C144&amp;E144</f>
        <v/>
      </c>
      <c r="K144" s="37"/>
    </row>
    <row r="145" spans="1:11">
      <c r="A145" s="36" t="str">
        <f>C145&amp;E145</f>
        <v/>
      </c>
      <c r="K145" s="37"/>
    </row>
    <row r="146" spans="1:11">
      <c r="A146" s="36" t="str">
        <f>C146&amp;E146</f>
        <v/>
      </c>
      <c r="K146" s="37"/>
    </row>
    <row r="147" spans="1:11">
      <c r="A147" s="36" t="str">
        <f>C147&amp;E147</f>
        <v/>
      </c>
      <c r="K147" s="37"/>
    </row>
    <row r="148" spans="1:11">
      <c r="A148" s="36" t="str">
        <f>C148&amp;E148</f>
        <v/>
      </c>
      <c r="K148" s="37"/>
    </row>
    <row r="149" spans="1:11">
      <c r="A149" s="36" t="str">
        <f>C149&amp;E149</f>
        <v/>
      </c>
      <c r="K149" s="37"/>
    </row>
    <row r="150" spans="1:11">
      <c r="A150" s="36" t="str">
        <f>C150&amp;E150</f>
        <v/>
      </c>
      <c r="K150" s="37"/>
    </row>
    <row r="151" spans="1:11">
      <c r="A151" s="36" t="str">
        <f>C151&amp;E151</f>
        <v/>
      </c>
      <c r="K151" s="37"/>
    </row>
    <row r="152" spans="1:11">
      <c r="A152" s="36" t="str">
        <f>C152&amp;E152</f>
        <v/>
      </c>
      <c r="K152" s="37"/>
    </row>
    <row r="153" spans="1:11">
      <c r="A153" s="36" t="str">
        <f>C153&amp;E153</f>
        <v/>
      </c>
      <c r="K153" s="37"/>
    </row>
    <row r="154" spans="1:11">
      <c r="A154" s="36" t="str">
        <f>C154&amp;E154</f>
        <v/>
      </c>
      <c r="K154" s="37"/>
    </row>
    <row r="155" spans="1:11">
      <c r="A155" s="36" t="str">
        <f>C155&amp;E155</f>
        <v/>
      </c>
      <c r="K155" s="37"/>
    </row>
    <row r="156" spans="1:11">
      <c r="A156" s="36" t="str">
        <f>C156&amp;E156</f>
        <v/>
      </c>
      <c r="K156" s="37"/>
    </row>
    <row r="157" spans="1:11">
      <c r="A157" s="36" t="str">
        <f>C157&amp;E157</f>
        <v/>
      </c>
      <c r="K157" s="37"/>
    </row>
    <row r="158" spans="1:11">
      <c r="A158" s="36" t="str">
        <f>C158&amp;E158</f>
        <v/>
      </c>
      <c r="K158" s="37"/>
    </row>
    <row r="159" spans="1:11">
      <c r="A159" s="36" t="str">
        <f>C159&amp;E159</f>
        <v/>
      </c>
      <c r="K159" s="37"/>
    </row>
    <row r="160" spans="1:11">
      <c r="A160" s="36" t="str">
        <f>C160&amp;E160</f>
        <v/>
      </c>
      <c r="K160" s="37"/>
    </row>
    <row r="161" spans="1:11">
      <c r="A161" s="36" t="str">
        <f>C161&amp;E161</f>
        <v/>
      </c>
      <c r="K161" s="37"/>
    </row>
    <row r="162" spans="1:11">
      <c r="A162" s="36" t="str">
        <f>C162&amp;E162</f>
        <v/>
      </c>
      <c r="K162" s="37"/>
    </row>
    <row r="163" spans="1:11">
      <c r="A163" s="36" t="str">
        <f>C163&amp;E163</f>
        <v/>
      </c>
      <c r="K163" s="37"/>
    </row>
    <row r="164" spans="1:11">
      <c r="A164" s="36" t="str">
        <f>C164&amp;E164</f>
        <v/>
      </c>
      <c r="K164" s="37"/>
    </row>
    <row r="165" spans="1:11">
      <c r="A165" s="36" t="str">
        <f>C165&amp;E165</f>
        <v/>
      </c>
      <c r="K165" s="37"/>
    </row>
    <row r="166" spans="1:11">
      <c r="A166" s="36" t="str">
        <f>C166&amp;E166</f>
        <v/>
      </c>
      <c r="K166" s="37"/>
    </row>
    <row r="167" spans="1:11">
      <c r="A167" s="36" t="str">
        <f>C167&amp;E167</f>
        <v/>
      </c>
      <c r="K167" s="37"/>
    </row>
    <row r="168" spans="1:11">
      <c r="A168" s="36" t="str">
        <f>C168&amp;E168</f>
        <v/>
      </c>
      <c r="K168" s="37"/>
    </row>
    <row r="169" spans="1:11">
      <c r="A169" s="36" t="str">
        <f>C169&amp;E169</f>
        <v/>
      </c>
      <c r="K169" s="37"/>
    </row>
    <row r="170" spans="1:11">
      <c r="A170" s="36" t="str">
        <f>C170&amp;E170</f>
        <v/>
      </c>
      <c r="K170" s="37"/>
    </row>
    <row r="171" spans="1:11">
      <c r="A171" s="36" t="str">
        <f>C171&amp;E171</f>
        <v/>
      </c>
      <c r="K171" s="37"/>
    </row>
    <row r="172" spans="1:11">
      <c r="A172" s="36" t="str">
        <f>C172&amp;E172</f>
        <v/>
      </c>
      <c r="K172" s="37"/>
    </row>
    <row r="173" spans="1:11">
      <c r="A173" s="36" t="str">
        <f>C173&amp;E173</f>
        <v/>
      </c>
      <c r="K173" s="37"/>
    </row>
    <row r="174" spans="1:11">
      <c r="A174" s="36" t="str">
        <f>C174&amp;E174</f>
        <v/>
      </c>
      <c r="K174" s="37"/>
    </row>
    <row r="175" spans="1:11">
      <c r="A175" s="36" t="str">
        <f>C175&amp;E175</f>
        <v/>
      </c>
      <c r="K175" s="37"/>
    </row>
    <row r="176" spans="1:11">
      <c r="A176" s="36" t="str">
        <f>C176&amp;E176</f>
        <v/>
      </c>
      <c r="K176" s="37"/>
    </row>
    <row r="177" spans="1:11">
      <c r="A177" s="36" t="str">
        <f>C177&amp;E177</f>
        <v/>
      </c>
      <c r="K177" s="37"/>
    </row>
    <row r="178" spans="1:11">
      <c r="A178" s="36" t="str">
        <f>C178&amp;E178</f>
        <v/>
      </c>
      <c r="K178" s="37"/>
    </row>
    <row r="179" spans="1:11">
      <c r="A179" s="36" t="str">
        <f>C179&amp;E179</f>
        <v/>
      </c>
      <c r="K179" s="37"/>
    </row>
    <row r="180" spans="1:11">
      <c r="A180" s="36" t="str">
        <f>C180&amp;E180</f>
        <v/>
      </c>
      <c r="K180" s="37"/>
    </row>
    <row r="181" spans="1:11">
      <c r="A181" s="36" t="str">
        <f>C181&amp;E181</f>
        <v/>
      </c>
      <c r="K181" s="37"/>
    </row>
    <row r="182" spans="1:11">
      <c r="A182" s="36" t="str">
        <f>C182&amp;E182</f>
        <v/>
      </c>
      <c r="K182" s="37"/>
    </row>
    <row r="183" spans="1:11">
      <c r="A183" s="36" t="str">
        <f>C183&amp;E183</f>
        <v/>
      </c>
      <c r="K183" s="37"/>
    </row>
    <row r="184" spans="1:11">
      <c r="A184" s="36" t="str">
        <f>C184&amp;E184</f>
        <v/>
      </c>
      <c r="K184" s="37"/>
    </row>
    <row r="185" spans="1:11">
      <c r="A185" s="36" t="str">
        <f>C185&amp;E185</f>
        <v/>
      </c>
      <c r="K185" s="37"/>
    </row>
    <row r="186" spans="1:11">
      <c r="A186" s="36" t="str">
        <f>C186&amp;E186</f>
        <v/>
      </c>
      <c r="K186" s="37"/>
    </row>
    <row r="187" spans="1:11">
      <c r="A187" s="36" t="str">
        <f>C187&amp;E187</f>
        <v/>
      </c>
      <c r="K187" s="37"/>
    </row>
    <row r="188" spans="1:11">
      <c r="A188" s="36" t="str">
        <f>C188&amp;E188</f>
        <v/>
      </c>
      <c r="K188" s="37"/>
    </row>
    <row r="189" spans="1:11">
      <c r="A189" s="36" t="str">
        <f>C189&amp;E189</f>
        <v/>
      </c>
      <c r="K189" s="37"/>
    </row>
    <row r="190" spans="1:11">
      <c r="A190" s="36" t="str">
        <f>C190&amp;E190</f>
        <v/>
      </c>
      <c r="K190" s="37"/>
    </row>
    <row r="191" spans="1:11">
      <c r="A191" s="36" t="str">
        <f>C191&amp;E191</f>
        <v/>
      </c>
      <c r="K191" s="37"/>
    </row>
    <row r="192" spans="1:11">
      <c r="A192" s="36" t="str">
        <f>C192&amp;E192</f>
        <v/>
      </c>
      <c r="K192" s="37"/>
    </row>
    <row r="193" spans="1:11">
      <c r="A193" s="36" t="str">
        <f>C193&amp;E193</f>
        <v/>
      </c>
      <c r="K193" s="37"/>
    </row>
    <row r="194" spans="1:11">
      <c r="A194" s="36" t="str">
        <f>C194&amp;E194</f>
        <v/>
      </c>
      <c r="K194" s="37"/>
    </row>
    <row r="195" spans="1:11">
      <c r="A195" s="36" t="str">
        <f>C195&amp;E195</f>
        <v/>
      </c>
      <c r="K195" s="37"/>
    </row>
    <row r="196" spans="1:11">
      <c r="A196" s="36" t="str">
        <f>C196&amp;E196</f>
        <v/>
      </c>
      <c r="K196" s="37"/>
    </row>
    <row r="197" spans="1:11">
      <c r="A197" s="36" t="str">
        <f>C197&amp;E197</f>
        <v/>
      </c>
      <c r="K197" s="37"/>
    </row>
    <row r="198" spans="1:11">
      <c r="A198" s="36" t="str">
        <f>C198&amp;E198</f>
        <v/>
      </c>
      <c r="K198" s="37"/>
    </row>
    <row r="199" spans="1:11">
      <c r="A199" s="36" t="str">
        <f>C199&amp;E199</f>
        <v/>
      </c>
      <c r="K199" s="37"/>
    </row>
    <row r="200" spans="1:11">
      <c r="A200" s="36" t="str">
        <f>C200&amp;E200</f>
        <v/>
      </c>
      <c r="K200" s="37"/>
    </row>
    <row r="201" spans="1:11">
      <c r="A201" s="36" t="str">
        <f>C201&amp;E201</f>
        <v/>
      </c>
      <c r="K201" s="37"/>
    </row>
    <row r="202" spans="1:11">
      <c r="A202" s="36" t="str">
        <f>C202&amp;E202</f>
        <v/>
      </c>
      <c r="K202" s="37"/>
    </row>
    <row r="203" spans="1:11">
      <c r="A203" s="36" t="str">
        <f>C203&amp;E203</f>
        <v/>
      </c>
      <c r="K203" s="37"/>
    </row>
    <row r="204" spans="1:11">
      <c r="A204" s="36" t="str">
        <f>C204&amp;E204</f>
        <v/>
      </c>
      <c r="K204" s="37"/>
    </row>
    <row r="205" spans="1:11">
      <c r="A205" s="36" t="str">
        <f>C205&amp;E205</f>
        <v/>
      </c>
      <c r="K205" s="37"/>
    </row>
    <row r="206" spans="1:11">
      <c r="A206" s="36" t="str">
        <f>C206&amp;E206</f>
        <v/>
      </c>
      <c r="K206" s="37"/>
    </row>
    <row r="207" spans="1:11">
      <c r="A207" s="36" t="str">
        <f>C207&amp;E207</f>
        <v/>
      </c>
      <c r="K207" s="37"/>
    </row>
    <row r="208" spans="1:11">
      <c r="A208" s="36" t="str">
        <f>C208&amp;E208</f>
        <v/>
      </c>
      <c r="K208" s="37"/>
    </row>
    <row r="209" spans="1:11">
      <c r="A209" s="36" t="str">
        <f>C209&amp;E209</f>
        <v/>
      </c>
      <c r="K209" s="37"/>
    </row>
    <row r="210" spans="1:11">
      <c r="A210" s="36" t="str">
        <f>C210&amp;E210</f>
        <v/>
      </c>
      <c r="K210" s="37"/>
    </row>
    <row r="211" spans="1:11">
      <c r="A211" s="36" t="str">
        <f>C211&amp;E211</f>
        <v/>
      </c>
      <c r="K211" s="37"/>
    </row>
    <row r="212" spans="1:11">
      <c r="A212" s="36" t="str">
        <f>C212&amp;E212</f>
        <v/>
      </c>
      <c r="K212" s="37"/>
    </row>
    <row r="213" spans="1:11">
      <c r="A213" s="36" t="str">
        <f>C213&amp;E213</f>
        <v/>
      </c>
      <c r="K213" s="37"/>
    </row>
    <row r="214" spans="1:11">
      <c r="A214" s="36" t="str">
        <f>C214&amp;E214</f>
        <v/>
      </c>
      <c r="K214" s="37"/>
    </row>
    <row r="215" spans="1:11">
      <c r="A215" s="36" t="str">
        <f>C215&amp;E215</f>
        <v/>
      </c>
      <c r="K215" s="37"/>
    </row>
    <row r="216" spans="1:11">
      <c r="A216" s="36" t="str">
        <f>C216&amp;E216</f>
        <v/>
      </c>
      <c r="K216" s="37"/>
    </row>
    <row r="217" spans="1:11">
      <c r="A217" s="36" t="str">
        <f>C217&amp;E217</f>
        <v/>
      </c>
      <c r="K217" s="37"/>
    </row>
    <row r="218" spans="1:11">
      <c r="A218" s="36" t="str">
        <f>C218&amp;E218</f>
        <v/>
      </c>
      <c r="K218" s="37"/>
    </row>
    <row r="219" spans="1:11">
      <c r="A219" s="36" t="str">
        <f>C219&amp;E219</f>
        <v/>
      </c>
      <c r="K219" s="37"/>
    </row>
    <row r="220" spans="1:11">
      <c r="A220" s="36" t="str">
        <f>C220&amp;E220</f>
        <v/>
      </c>
      <c r="K220" s="37"/>
    </row>
    <row r="221" spans="1:11">
      <c r="A221" s="36" t="str">
        <f>C221&amp;E221</f>
        <v/>
      </c>
      <c r="K221" s="37"/>
    </row>
    <row r="222" spans="1:11">
      <c r="A222" s="36" t="str">
        <f>C222&amp;E222</f>
        <v/>
      </c>
      <c r="K222" s="37"/>
    </row>
    <row r="223" spans="1:11">
      <c r="A223" s="36" t="str">
        <f>C223&amp;E223</f>
        <v/>
      </c>
      <c r="K223" s="37"/>
    </row>
    <row r="224" spans="1:11">
      <c r="A224" s="36" t="str">
        <f>C224&amp;E224</f>
        <v/>
      </c>
      <c r="K224" s="37"/>
    </row>
    <row r="225" spans="1:11">
      <c r="A225" s="36" t="str">
        <f>C225&amp;E225</f>
        <v/>
      </c>
      <c r="K225" s="37"/>
    </row>
    <row r="226" spans="1:11">
      <c r="A226" s="36" t="str">
        <f>C226&amp;E226</f>
        <v/>
      </c>
      <c r="K226" s="37"/>
    </row>
    <row r="227" spans="1:11">
      <c r="A227" s="36" t="str">
        <f>C227&amp;E227</f>
        <v/>
      </c>
      <c r="K227" s="37"/>
    </row>
    <row r="228" spans="1:11">
      <c r="A228" s="36" t="str">
        <f>C228&amp;E228</f>
        <v/>
      </c>
      <c r="K228" s="37"/>
    </row>
    <row r="229" spans="1:11">
      <c r="A229" s="36" t="str">
        <f>C229&amp;E229</f>
        <v/>
      </c>
      <c r="K229" s="37"/>
    </row>
    <row r="230" spans="1:11">
      <c r="A230" s="36" t="str">
        <f>C230&amp;E230</f>
        <v/>
      </c>
      <c r="K230" s="37"/>
    </row>
    <row r="231" spans="1:11">
      <c r="A231" s="36" t="str">
        <f>C231&amp;E231</f>
        <v/>
      </c>
      <c r="K231" s="37"/>
    </row>
    <row r="232" spans="1:11">
      <c r="A232" s="36" t="str">
        <f>C232&amp;E232</f>
        <v/>
      </c>
      <c r="K232" s="37"/>
    </row>
    <row r="233" spans="1:11">
      <c r="A233" s="36" t="str">
        <f>C233&amp;E233</f>
        <v/>
      </c>
      <c r="K233" s="37"/>
    </row>
    <row r="234" spans="1:11">
      <c r="A234" s="36" t="str">
        <f>C234&amp;E234</f>
        <v/>
      </c>
      <c r="K234" s="37"/>
    </row>
    <row r="235" spans="1:11">
      <c r="A235" s="36" t="str">
        <f>C235&amp;E235</f>
        <v/>
      </c>
      <c r="K235" s="37"/>
    </row>
    <row r="236" spans="1:11">
      <c r="A236" s="36" t="str">
        <f>C236&amp;E236</f>
        <v/>
      </c>
      <c r="K236" s="37"/>
    </row>
    <row r="237" spans="1:11">
      <c r="A237" s="36" t="str">
        <f>C237&amp;E237</f>
        <v/>
      </c>
      <c r="K237" s="37"/>
    </row>
    <row r="238" spans="1:11">
      <c r="A238" s="36" t="str">
        <f>C238&amp;E238</f>
        <v/>
      </c>
      <c r="K238" s="37"/>
    </row>
    <row r="239" spans="1:11">
      <c r="A239" s="36" t="str">
        <f>C239&amp;E239</f>
        <v/>
      </c>
      <c r="K239" s="37"/>
    </row>
    <row r="240" spans="1:11">
      <c r="A240" s="36" t="str">
        <f>C240&amp;E240</f>
        <v/>
      </c>
      <c r="K240" s="37"/>
    </row>
    <row r="241" spans="1:11">
      <c r="A241" s="36" t="str">
        <f>C241&amp;E241</f>
        <v/>
      </c>
      <c r="K241" s="37"/>
    </row>
    <row r="242" spans="1:11">
      <c r="A242" s="36" t="str">
        <f>C242&amp;E242</f>
        <v/>
      </c>
      <c r="K242" s="37"/>
    </row>
    <row r="243" spans="1:11">
      <c r="A243" s="36" t="str">
        <f>C243&amp;E243</f>
        <v/>
      </c>
      <c r="K243" s="37"/>
    </row>
    <row r="244" spans="1:11">
      <c r="A244" s="36" t="str">
        <f>C244&amp;E244</f>
        <v/>
      </c>
      <c r="K244" s="37"/>
    </row>
    <row r="245" spans="1:11">
      <c r="A245" s="36" t="str">
        <f>C245&amp;E245</f>
        <v/>
      </c>
      <c r="K245" s="37"/>
    </row>
    <row r="246" spans="1:11">
      <c r="A246" s="36" t="str">
        <f>C246&amp;E246</f>
        <v/>
      </c>
      <c r="K246" s="37"/>
    </row>
    <row r="247" spans="1:11">
      <c r="A247" s="36" t="str">
        <f>C247&amp;E247</f>
        <v/>
      </c>
      <c r="K247" s="37"/>
    </row>
    <row r="248" spans="1:11">
      <c r="A248" s="36" t="str">
        <f>C248&amp;E248</f>
        <v/>
      </c>
      <c r="K248" s="37"/>
    </row>
    <row r="249" spans="1:11">
      <c r="A249" s="36" t="str">
        <f>C249&amp;E249</f>
        <v/>
      </c>
      <c r="K249" s="37"/>
    </row>
    <row r="250" spans="1:11">
      <c r="A250" s="36" t="str">
        <f>C250&amp;E250</f>
        <v/>
      </c>
      <c r="K250" s="37"/>
    </row>
    <row r="251" spans="1:11">
      <c r="A251" s="36" t="str">
        <f>C251&amp;E251</f>
        <v/>
      </c>
      <c r="K251" s="37"/>
    </row>
    <row r="252" spans="1:11">
      <c r="A252" s="36" t="str">
        <f>C252&amp;E252</f>
        <v/>
      </c>
      <c r="K252" s="37"/>
    </row>
    <row r="253" spans="1:11">
      <c r="A253" s="36" t="str">
        <f>C253&amp;E253</f>
        <v/>
      </c>
      <c r="K253" s="37"/>
    </row>
    <row r="254" spans="1:11">
      <c r="A254" s="36" t="str">
        <f>C254&amp;E254</f>
        <v/>
      </c>
      <c r="K254" s="37"/>
    </row>
    <row r="255" spans="1:11">
      <c r="A255" s="36" t="str">
        <f>C255&amp;E255</f>
        <v/>
      </c>
      <c r="K255" s="37"/>
    </row>
    <row r="256" spans="1:11">
      <c r="A256" s="36" t="str">
        <f>C256&amp;E256</f>
        <v/>
      </c>
      <c r="K256" s="37"/>
    </row>
    <row r="257" spans="1:11">
      <c r="A257" s="36" t="str">
        <f>C257&amp;E257</f>
        <v/>
      </c>
      <c r="K257" s="37"/>
    </row>
    <row r="258" spans="1:11">
      <c r="A258" s="36" t="str">
        <f>C258&amp;E258</f>
        <v/>
      </c>
      <c r="K258" s="37"/>
    </row>
    <row r="259" spans="1:11">
      <c r="A259" s="36" t="str">
        <f>C259&amp;E259</f>
        <v/>
      </c>
      <c r="K259" s="37"/>
    </row>
    <row r="260" spans="1:11">
      <c r="A260" s="36" t="str">
        <f>C260&amp;E260</f>
        <v/>
      </c>
      <c r="K260" s="37"/>
    </row>
    <row r="261" spans="1:11">
      <c r="A261" s="36" t="str">
        <f>C261&amp;E261</f>
        <v/>
      </c>
      <c r="K261" s="37"/>
    </row>
    <row r="262" spans="1:11">
      <c r="A262" s="36" t="str">
        <f>C262&amp;E262</f>
        <v/>
      </c>
      <c r="K262" s="37"/>
    </row>
    <row r="263" spans="1:11">
      <c r="A263" s="36" t="str">
        <f>C263&amp;E263</f>
        <v/>
      </c>
      <c r="K263" s="37"/>
    </row>
    <row r="264" spans="1:11">
      <c r="A264" s="36" t="str">
        <f>C264&amp;E264</f>
        <v/>
      </c>
      <c r="K264" s="37"/>
    </row>
    <row r="265" spans="1:11">
      <c r="A265" s="36" t="str">
        <f>C265&amp;E265</f>
        <v/>
      </c>
      <c r="K265" s="37"/>
    </row>
    <row r="266" spans="1:11">
      <c r="A266" s="36" t="str">
        <f>C266&amp;E266</f>
        <v/>
      </c>
      <c r="K266" s="37"/>
    </row>
    <row r="267" spans="1:11">
      <c r="A267" s="36" t="str">
        <f>C267&amp;E267</f>
        <v/>
      </c>
      <c r="K267" s="37"/>
    </row>
    <row r="268" spans="1:11">
      <c r="A268" s="36" t="str">
        <f>C268&amp;E268</f>
        <v/>
      </c>
      <c r="K268" s="37"/>
    </row>
    <row r="269" spans="1:11">
      <c r="A269" s="36" t="str">
        <f>C269&amp;E269</f>
        <v/>
      </c>
      <c r="K269" s="37"/>
    </row>
    <row r="270" spans="1:11">
      <c r="A270" s="36" t="str">
        <f>C270&amp;E270</f>
        <v/>
      </c>
      <c r="K270" s="37"/>
    </row>
    <row r="271" spans="1:11">
      <c r="A271" s="36" t="str">
        <f>C271&amp;E271</f>
        <v/>
      </c>
      <c r="K271" s="37"/>
    </row>
    <row r="272" spans="1:11">
      <c r="A272" s="36" t="str">
        <f>C272&amp;E272</f>
        <v/>
      </c>
      <c r="K272" s="37"/>
    </row>
    <row r="273" spans="1:11">
      <c r="A273" s="36" t="str">
        <f>C273&amp;E273</f>
        <v/>
      </c>
      <c r="K273" s="37"/>
    </row>
    <row r="274" spans="1:11">
      <c r="A274" s="36" t="str">
        <f>C274&amp;E274</f>
        <v/>
      </c>
      <c r="K274" s="37"/>
    </row>
    <row r="275" spans="1:11">
      <c r="A275" s="36" t="str">
        <f>C275&amp;E275</f>
        <v/>
      </c>
      <c r="K275" s="37"/>
    </row>
    <row r="276" spans="1:11">
      <c r="A276" s="36" t="str">
        <f>C276&amp;E276</f>
        <v/>
      </c>
      <c r="K276" s="37"/>
    </row>
    <row r="277" spans="1:11">
      <c r="A277" s="36" t="str">
        <f>C277&amp;E277</f>
        <v/>
      </c>
      <c r="K277" s="37"/>
    </row>
    <row r="278" spans="1:11">
      <c r="A278" s="36" t="str">
        <f>C278&amp;E278</f>
        <v/>
      </c>
      <c r="K278" s="37"/>
    </row>
    <row r="279" spans="1:11">
      <c r="A279" s="36" t="str">
        <f>C279&amp;E279</f>
        <v/>
      </c>
      <c r="K279" s="37"/>
    </row>
    <row r="280" spans="1:11">
      <c r="A280" s="36" t="str">
        <f>C280&amp;E280</f>
        <v/>
      </c>
      <c r="K280" s="37"/>
    </row>
    <row r="281" spans="1:11">
      <c r="A281" s="36" t="str">
        <f>C281&amp;E281</f>
        <v/>
      </c>
      <c r="K281" s="37"/>
    </row>
    <row r="282" spans="1:11">
      <c r="A282" s="36" t="str">
        <f>C282&amp;E282</f>
        <v/>
      </c>
      <c r="K282" s="37"/>
    </row>
    <row r="283" spans="1:11">
      <c r="A283" s="36" t="str">
        <f>C283&amp;E283</f>
        <v/>
      </c>
      <c r="K283" s="37"/>
    </row>
    <row r="284" spans="1:11">
      <c r="A284" s="36" t="str">
        <f>C284&amp;E284</f>
        <v/>
      </c>
      <c r="K284" s="37"/>
    </row>
    <row r="285" spans="1:11">
      <c r="A285" s="36" t="str">
        <f>C285&amp;E285</f>
        <v/>
      </c>
      <c r="K285" s="37"/>
    </row>
    <row r="286" spans="1:11">
      <c r="A286" s="36" t="str">
        <f>C286&amp;E286</f>
        <v/>
      </c>
      <c r="K286" s="37"/>
    </row>
    <row r="287" spans="1:11">
      <c r="A287" s="36" t="str">
        <f>C287&amp;E287</f>
        <v/>
      </c>
      <c r="K287" s="37"/>
    </row>
    <row r="288" spans="1:11">
      <c r="A288" s="36" t="str">
        <f>C288&amp;E288</f>
        <v/>
      </c>
      <c r="K288" s="37"/>
    </row>
    <row r="289" spans="1:11">
      <c r="A289" s="36" t="str">
        <f>C289&amp;E289</f>
        <v/>
      </c>
      <c r="K289" s="37"/>
    </row>
    <row r="290" spans="1:11">
      <c r="A290" s="36" t="str">
        <f>C290&amp;E290</f>
        <v/>
      </c>
      <c r="K290" s="37"/>
    </row>
    <row r="291" spans="1:11">
      <c r="A291" s="36" t="str">
        <f>C291&amp;E291</f>
        <v/>
      </c>
      <c r="K291" s="37"/>
    </row>
    <row r="292" spans="1:11">
      <c r="A292" s="36" t="str">
        <f>C292&amp;E292</f>
        <v/>
      </c>
      <c r="K292" s="37"/>
    </row>
    <row r="293" spans="1:11">
      <c r="A293" s="36" t="str">
        <f>C293&amp;E293</f>
        <v/>
      </c>
      <c r="K293" s="37"/>
    </row>
    <row r="294" spans="1:11">
      <c r="A294" s="36" t="str">
        <f>C294&amp;E294</f>
        <v/>
      </c>
      <c r="K294" s="37"/>
    </row>
    <row r="295" spans="1:11">
      <c r="A295" s="36" t="str">
        <f>C295&amp;E295</f>
        <v/>
      </c>
      <c r="K295" s="37"/>
    </row>
    <row r="296" spans="1:11">
      <c r="A296" s="36" t="str">
        <f>C296&amp;E296</f>
        <v/>
      </c>
      <c r="K296" s="37"/>
    </row>
    <row r="297" spans="1:11">
      <c r="A297" s="36" t="str">
        <f>C297&amp;E297</f>
        <v/>
      </c>
      <c r="K297" s="37"/>
    </row>
    <row r="298" spans="1:11">
      <c r="A298" s="36" t="str">
        <f>C298&amp;E298</f>
        <v/>
      </c>
      <c r="K298" s="37"/>
    </row>
    <row r="299" spans="1:11">
      <c r="A299" s="36" t="str">
        <f>C299&amp;E299</f>
        <v/>
      </c>
      <c r="K299" s="37"/>
    </row>
    <row r="300" spans="1:11">
      <c r="A300" s="36" t="str">
        <f>C300&amp;E300</f>
        <v/>
      </c>
      <c r="K300" s="37"/>
    </row>
    <row r="301" spans="1:11">
      <c r="A301" s="36" t="str">
        <f>C301&amp;E301</f>
        <v/>
      </c>
      <c r="K301" s="37"/>
    </row>
    <row r="302" spans="1:11">
      <c r="A302" s="36" t="str">
        <f>C302&amp;E302</f>
        <v/>
      </c>
      <c r="K302" s="37"/>
    </row>
    <row r="303" spans="1:11">
      <c r="A303" s="36" t="str">
        <f>C303&amp;E303</f>
        <v/>
      </c>
      <c r="K303" s="37"/>
    </row>
    <row r="304" spans="1:11">
      <c r="A304" s="36" t="str">
        <f>C304&amp;E304</f>
        <v/>
      </c>
      <c r="K304" s="37"/>
    </row>
    <row r="305" spans="1:11">
      <c r="A305" s="36" t="str">
        <f>C305&amp;E305</f>
        <v/>
      </c>
      <c r="K305" s="37"/>
    </row>
    <row r="306" spans="1:11">
      <c r="A306" s="36" t="str">
        <f>C306&amp;E306</f>
        <v/>
      </c>
      <c r="K306" s="37"/>
    </row>
    <row r="307" spans="1:11">
      <c r="A307" s="36" t="str">
        <f>C307&amp;E307</f>
        <v/>
      </c>
      <c r="K307" s="37"/>
    </row>
    <row r="308" spans="1:11">
      <c r="A308" s="36" t="str">
        <f>C308&amp;E308</f>
        <v/>
      </c>
      <c r="K308" s="37"/>
    </row>
    <row r="309" spans="1:11">
      <c r="A309" s="36" t="str">
        <f>C309&amp;E309</f>
        <v/>
      </c>
      <c r="K309" s="37"/>
    </row>
    <row r="310" spans="1:11">
      <c r="A310" s="36" t="str">
        <f>C310&amp;E310</f>
        <v/>
      </c>
      <c r="K310" s="37"/>
    </row>
    <row r="311" spans="1:11">
      <c r="A311" s="36" t="str">
        <f>C311&amp;E311</f>
        <v/>
      </c>
      <c r="K311" s="37"/>
    </row>
    <row r="312" spans="1:11">
      <c r="A312" s="36" t="str">
        <f>C312&amp;E312</f>
        <v/>
      </c>
      <c r="K312" s="37"/>
    </row>
    <row r="313" spans="1:11">
      <c r="A313" s="36" t="str">
        <f>C313&amp;E313</f>
        <v/>
      </c>
      <c r="K313" s="37"/>
    </row>
    <row r="314" spans="1:11">
      <c r="A314" s="36" t="str">
        <f>C314&amp;E314</f>
        <v/>
      </c>
      <c r="K314" s="37"/>
    </row>
    <row r="315" spans="1:11">
      <c r="A315" s="36" t="str">
        <f>C315&amp;E315</f>
        <v/>
      </c>
      <c r="K315" s="37"/>
    </row>
    <row r="316" spans="1:11">
      <c r="A316" s="36" t="str">
        <f>C316&amp;E316</f>
        <v/>
      </c>
      <c r="K316" s="37"/>
    </row>
    <row r="317" spans="1:11">
      <c r="A317" s="36" t="str">
        <f>C317&amp;E317</f>
        <v/>
      </c>
      <c r="K317" s="37"/>
    </row>
    <row r="318" spans="1:11">
      <c r="A318" s="36" t="str">
        <f>C318&amp;E318</f>
        <v/>
      </c>
      <c r="K318" s="37"/>
    </row>
    <row r="319" spans="1:11">
      <c r="A319" s="36" t="str">
        <f>C319&amp;E319</f>
        <v/>
      </c>
      <c r="K319" s="37"/>
    </row>
    <row r="320" spans="1:11">
      <c r="A320" s="36" t="str">
        <f>C320&amp;E320</f>
        <v/>
      </c>
      <c r="K320" s="37"/>
    </row>
    <row r="321" spans="1:11">
      <c r="A321" s="36" t="str">
        <f>C321&amp;E321</f>
        <v/>
      </c>
      <c r="K321" s="37"/>
    </row>
    <row r="322" spans="1:11">
      <c r="A322" s="36" t="str">
        <f>C322&amp;E322</f>
        <v/>
      </c>
      <c r="K322" s="37"/>
    </row>
    <row r="323" spans="1:11">
      <c r="A323" s="36" t="str">
        <f>C323&amp;E323</f>
        <v/>
      </c>
      <c r="K323" s="37"/>
    </row>
    <row r="324" spans="1:11">
      <c r="A324" s="36" t="str">
        <f>C324&amp;E324</f>
        <v/>
      </c>
      <c r="K324" s="37"/>
    </row>
    <row r="325" spans="1:11">
      <c r="A325" s="36" t="str">
        <f>C325&amp;E325</f>
        <v/>
      </c>
      <c r="K325" s="37"/>
    </row>
    <row r="326" spans="1:11">
      <c r="A326" s="36" t="str">
        <f>C326&amp;E326</f>
        <v/>
      </c>
      <c r="K326" s="37"/>
    </row>
    <row r="327" spans="1:11">
      <c r="A327" s="36" t="str">
        <f>C327&amp;E327</f>
        <v/>
      </c>
      <c r="K327" s="37"/>
    </row>
    <row r="328" spans="1:11">
      <c r="A328" s="36" t="str">
        <f>C328&amp;E328</f>
        <v/>
      </c>
      <c r="K328" s="37"/>
    </row>
    <row r="329" spans="1:11">
      <c r="A329" s="36" t="str">
        <f>C329&amp;E329</f>
        <v/>
      </c>
      <c r="K329" s="37"/>
    </row>
    <row r="330" spans="1:11">
      <c r="A330" s="36" t="str">
        <f>C330&amp;E330</f>
        <v/>
      </c>
      <c r="K330" s="37"/>
    </row>
    <row r="331" spans="1:11">
      <c r="A331" s="36" t="str">
        <f>C331&amp;E331</f>
        <v/>
      </c>
      <c r="K331" s="37"/>
    </row>
    <row r="332" spans="1:11">
      <c r="A332" s="36" t="str">
        <f>C332&amp;E332</f>
        <v/>
      </c>
      <c r="K332" s="37"/>
    </row>
    <row r="333" spans="1:11">
      <c r="A333" s="36" t="str">
        <f>C333&amp;E333</f>
        <v/>
      </c>
      <c r="K333" s="37"/>
    </row>
    <row r="334" spans="1:11">
      <c r="A334" s="36" t="str">
        <f>C334&amp;E334</f>
        <v/>
      </c>
      <c r="K334" s="37"/>
    </row>
    <row r="335" spans="1:11">
      <c r="A335" s="36" t="str">
        <f>C335&amp;E335</f>
        <v/>
      </c>
      <c r="K335" s="37"/>
    </row>
    <row r="336" spans="1:11">
      <c r="A336" s="36" t="str">
        <f>C336&amp;E336</f>
        <v/>
      </c>
      <c r="K336" s="37"/>
    </row>
    <row r="337" spans="1:11">
      <c r="A337" s="36" t="str">
        <f>C337&amp;E337</f>
        <v/>
      </c>
      <c r="K337" s="37"/>
    </row>
    <row r="338" spans="1:11">
      <c r="A338" s="36" t="str">
        <f>C338&amp;E338</f>
        <v/>
      </c>
      <c r="K338" s="37"/>
    </row>
    <row r="339" spans="1:11">
      <c r="A339" s="36" t="str">
        <f>C339&amp;E339</f>
        <v/>
      </c>
      <c r="K339" s="37"/>
    </row>
    <row r="340" spans="1:11">
      <c r="A340" s="36" t="str">
        <f>C340&amp;E340</f>
        <v/>
      </c>
      <c r="K340" s="37"/>
    </row>
    <row r="341" spans="1:11">
      <c r="A341" s="36" t="str">
        <f>C341&amp;E341</f>
        <v/>
      </c>
      <c r="K341" s="37"/>
    </row>
    <row r="342" spans="1:11">
      <c r="A342" s="36" t="str">
        <f>C342&amp;E342</f>
        <v/>
      </c>
      <c r="K342" s="37"/>
    </row>
    <row r="343" spans="1:11">
      <c r="A343" s="36" t="str">
        <f>C343&amp;E343</f>
        <v/>
      </c>
      <c r="K343" s="37"/>
    </row>
    <row r="344" spans="1:11">
      <c r="A344" s="36" t="str">
        <f>C344&amp;E344</f>
        <v/>
      </c>
      <c r="K344" s="37"/>
    </row>
    <row r="345" spans="1:11">
      <c r="A345" s="36" t="str">
        <f>C345&amp;E345</f>
        <v/>
      </c>
      <c r="K345" s="37"/>
    </row>
    <row r="346" spans="1:11">
      <c r="A346" s="36" t="str">
        <f>C346&amp;E346</f>
        <v/>
      </c>
      <c r="K346" s="37"/>
    </row>
    <row r="347" spans="1:11">
      <c r="A347" s="36" t="str">
        <f>C347&amp;E347</f>
        <v/>
      </c>
      <c r="K347" s="37"/>
    </row>
    <row r="348" spans="1:11">
      <c r="A348" s="36" t="str">
        <f>C348&amp;E348</f>
        <v/>
      </c>
      <c r="K348" s="37"/>
    </row>
    <row r="349" spans="1:11">
      <c r="A349" s="36" t="str">
        <f>C349&amp;E349</f>
        <v/>
      </c>
      <c r="K349" s="37"/>
    </row>
    <row r="350" spans="1:11">
      <c r="A350" s="36" t="str">
        <f>C350&amp;E350</f>
        <v/>
      </c>
      <c r="K350" s="37"/>
    </row>
    <row r="351" spans="1:11">
      <c r="A351" s="36" t="str">
        <f>C351&amp;E351</f>
        <v/>
      </c>
      <c r="K351" s="37"/>
    </row>
    <row r="352" spans="1:11">
      <c r="A352" s="36" t="str">
        <f>C352&amp;E352</f>
        <v/>
      </c>
      <c r="K352" s="37"/>
    </row>
    <row r="353" spans="1:11">
      <c r="A353" s="36" t="str">
        <f>C353&amp;E353</f>
        <v/>
      </c>
      <c r="K353" s="37"/>
    </row>
    <row r="354" spans="1:11">
      <c r="A354" s="36" t="str">
        <f>C354&amp;E354</f>
        <v/>
      </c>
      <c r="K354" s="37"/>
    </row>
    <row r="355" spans="1:11">
      <c r="A355" s="36" t="str">
        <f>C355&amp;E355</f>
        <v/>
      </c>
      <c r="K355" s="37"/>
    </row>
    <row r="356" spans="1:11">
      <c r="A356" s="36" t="str">
        <f>C356&amp;E356</f>
        <v/>
      </c>
      <c r="K356" s="37"/>
    </row>
    <row r="357" spans="1:11">
      <c r="A357" s="36" t="str">
        <f>C357&amp;E357</f>
        <v/>
      </c>
      <c r="K357" s="37"/>
    </row>
    <row r="358" spans="1:11">
      <c r="A358" s="36" t="str">
        <f>C358&amp;E358</f>
        <v/>
      </c>
      <c r="K358" s="37"/>
    </row>
    <row r="359" spans="1:11">
      <c r="A359" s="36" t="str">
        <f>C359&amp;E359</f>
        <v/>
      </c>
      <c r="K359" s="37"/>
    </row>
    <row r="360" spans="1:11">
      <c r="A360" s="36" t="str">
        <f>C360&amp;E360</f>
        <v/>
      </c>
      <c r="K360" s="37"/>
    </row>
    <row r="361" spans="1:11">
      <c r="A361" s="36" t="str">
        <f>C361&amp;E361</f>
        <v/>
      </c>
      <c r="K361" s="37"/>
    </row>
    <row r="362" spans="1:11">
      <c r="A362" s="36" t="str">
        <f>C362&amp;E362</f>
        <v/>
      </c>
      <c r="K362" s="37"/>
    </row>
    <row r="363" spans="1:11">
      <c r="A363" s="36" t="str">
        <f>C363&amp;E363</f>
        <v/>
      </c>
      <c r="K363" s="37"/>
    </row>
    <row r="364" spans="1:11">
      <c r="A364" s="36" t="str">
        <f>C364&amp;E364</f>
        <v/>
      </c>
      <c r="K364" s="37"/>
    </row>
    <row r="365" spans="1:11">
      <c r="A365" s="36" t="str">
        <f>C365&amp;E365</f>
        <v/>
      </c>
      <c r="K365" s="37"/>
    </row>
    <row r="366" spans="1:11">
      <c r="A366" s="36" t="str">
        <f>C366&amp;E366</f>
        <v/>
      </c>
      <c r="K366" s="37"/>
    </row>
    <row r="367" spans="1:11">
      <c r="A367" s="36" t="str">
        <f>C367&amp;E367</f>
        <v/>
      </c>
      <c r="K367" s="37"/>
    </row>
    <row r="368" spans="1:11">
      <c r="A368" s="36" t="str">
        <f>C368&amp;E368</f>
        <v/>
      </c>
      <c r="K368" s="37"/>
    </row>
    <row r="369" spans="1:11">
      <c r="A369" s="36" t="str">
        <f>C369&amp;E369</f>
        <v/>
      </c>
      <c r="K369" s="37"/>
    </row>
    <row r="370" spans="1:11">
      <c r="A370" s="36" t="str">
        <f>C370&amp;E370</f>
        <v/>
      </c>
      <c r="K370" s="37"/>
    </row>
    <row r="371" spans="1:11">
      <c r="A371" s="36" t="str">
        <f>C371&amp;E371</f>
        <v/>
      </c>
      <c r="K371" s="37"/>
    </row>
    <row r="372" spans="1:11">
      <c r="A372" s="36" t="str">
        <f>C372&amp;E372</f>
        <v/>
      </c>
      <c r="K372" s="37"/>
    </row>
    <row r="373" spans="1:11">
      <c r="A373" s="36" t="str">
        <f>C373&amp;E373</f>
        <v/>
      </c>
      <c r="K373" s="37"/>
    </row>
    <row r="374" spans="1:11">
      <c r="A374" s="36" t="str">
        <f>C374&amp;E374</f>
        <v/>
      </c>
      <c r="K374" s="37"/>
    </row>
    <row r="375" spans="1:11">
      <c r="A375" s="36" t="str">
        <f>C375&amp;E375</f>
        <v/>
      </c>
      <c r="K375" s="37"/>
    </row>
    <row r="376" spans="1:11">
      <c r="A376" s="36" t="str">
        <f>C376&amp;E376</f>
        <v/>
      </c>
      <c r="K376" s="37"/>
    </row>
    <row r="377" spans="1:11">
      <c r="A377" s="36" t="str">
        <f>C377&amp;E377</f>
        <v/>
      </c>
      <c r="K377" s="37"/>
    </row>
    <row r="378" spans="1:11">
      <c r="A378" s="36" t="str">
        <f>C378&amp;E378</f>
        <v/>
      </c>
      <c r="K378" s="37"/>
    </row>
    <row r="379" spans="1:11">
      <c r="A379" s="36" t="str">
        <f>C379&amp;E379</f>
        <v/>
      </c>
      <c r="K379" s="37"/>
    </row>
    <row r="380" spans="1:11">
      <c r="A380" s="36" t="str">
        <f>C380&amp;E380</f>
        <v/>
      </c>
      <c r="K380" s="37"/>
    </row>
    <row r="381" spans="1:11">
      <c r="A381" s="36" t="str">
        <f>C381&amp;E381</f>
        <v/>
      </c>
      <c r="K381" s="37"/>
    </row>
    <row r="382" spans="1:11">
      <c r="A382" s="36" t="str">
        <f>C382&amp;E382</f>
        <v/>
      </c>
      <c r="K382" s="37"/>
    </row>
    <row r="383" spans="1:11">
      <c r="A383" s="36" t="str">
        <f>C383&amp;E383</f>
        <v/>
      </c>
      <c r="K383" s="37"/>
    </row>
    <row r="384" spans="1:11">
      <c r="A384" s="36" t="str">
        <f>C384&amp;E384</f>
        <v/>
      </c>
      <c r="K384" s="37"/>
    </row>
    <row r="385" spans="1:11">
      <c r="A385" s="36" t="str">
        <f>C385&amp;E385</f>
        <v/>
      </c>
      <c r="K385" s="37"/>
    </row>
    <row r="386" spans="1:11">
      <c r="A386" s="36" t="str">
        <f>C386&amp;E386</f>
        <v/>
      </c>
      <c r="K386" s="37"/>
    </row>
    <row r="387" spans="1:11">
      <c r="A387" s="36" t="str">
        <f>C387&amp;E387</f>
        <v/>
      </c>
      <c r="K387" s="37"/>
    </row>
    <row r="388" spans="1:11">
      <c r="A388" s="36" t="str">
        <f>C388&amp;E388</f>
        <v/>
      </c>
      <c r="K388" s="37"/>
    </row>
    <row r="389" spans="1:11">
      <c r="A389" s="36" t="str">
        <f>C389&amp;E389</f>
        <v/>
      </c>
      <c r="K389" s="37"/>
    </row>
    <row r="390" spans="1:11">
      <c r="A390" s="36" t="str">
        <f>C390&amp;E390</f>
        <v/>
      </c>
      <c r="K390" s="37"/>
    </row>
    <row r="391" spans="1:11">
      <c r="A391" s="36" t="str">
        <f>C391&amp;E391</f>
        <v/>
      </c>
      <c r="K391" s="37"/>
    </row>
    <row r="392" spans="1:11">
      <c r="A392" s="36" t="str">
        <f>C392&amp;E392</f>
        <v/>
      </c>
      <c r="K392" s="37"/>
    </row>
    <row r="393" spans="1:11">
      <c r="A393" s="36" t="str">
        <f>C393&amp;E393</f>
        <v/>
      </c>
      <c r="K393" s="37"/>
    </row>
    <row r="394" spans="1:11">
      <c r="A394" s="36" t="str">
        <f>C394&amp;E394</f>
        <v/>
      </c>
      <c r="K394" s="37"/>
    </row>
    <row r="395" spans="1:11">
      <c r="A395" s="36" t="str">
        <f>C395&amp;E395</f>
        <v/>
      </c>
      <c r="K395" s="37"/>
    </row>
    <row r="396" spans="1:11">
      <c r="A396" s="36" t="str">
        <f>C396&amp;E396</f>
        <v/>
      </c>
      <c r="K396" s="37"/>
    </row>
    <row r="397" spans="1:11">
      <c r="A397" s="36" t="str">
        <f>C397&amp;E397</f>
        <v/>
      </c>
      <c r="K397" s="37"/>
    </row>
    <row r="398" spans="1:11">
      <c r="A398" s="36" t="str">
        <f>C398&amp;E398</f>
        <v/>
      </c>
      <c r="K398" s="37"/>
    </row>
    <row r="399" spans="1:11">
      <c r="A399" s="36" t="str">
        <f>C399&amp;E399</f>
        <v/>
      </c>
      <c r="K399" s="37"/>
    </row>
    <row r="400" spans="1:11">
      <c r="A400" s="36" t="str">
        <f>C400&amp;E400</f>
        <v/>
      </c>
      <c r="K400" s="37"/>
    </row>
    <row r="401" spans="1:11">
      <c r="A401" s="36" t="str">
        <f>C401&amp;E401</f>
        <v/>
      </c>
      <c r="K401" s="37"/>
    </row>
    <row r="402" spans="1:11">
      <c r="A402" s="36" t="str">
        <f>C402&amp;E402</f>
        <v/>
      </c>
      <c r="K402" s="37"/>
    </row>
    <row r="403" spans="1:11">
      <c r="A403" s="36" t="str">
        <f>C403&amp;E403</f>
        <v/>
      </c>
      <c r="K403" s="37"/>
    </row>
    <row r="404" spans="1:11">
      <c r="A404" s="36" t="str">
        <f>C404&amp;E404</f>
        <v/>
      </c>
      <c r="K404" s="37"/>
    </row>
    <row r="405" spans="1:11">
      <c r="A405" s="36" t="str">
        <f>C405&amp;E405</f>
        <v/>
      </c>
      <c r="K405" s="37"/>
    </row>
    <row r="406" spans="1:11">
      <c r="A406" s="36" t="str">
        <f>C406&amp;E406</f>
        <v/>
      </c>
      <c r="K406" s="37"/>
    </row>
    <row r="407" spans="1:11">
      <c r="A407" s="36" t="str">
        <f>C407&amp;E407</f>
        <v/>
      </c>
      <c r="K407" s="37"/>
    </row>
    <row r="408" spans="1:11">
      <c r="A408" s="36" t="str">
        <f>C408&amp;E408</f>
        <v/>
      </c>
      <c r="K408" s="37"/>
    </row>
    <row r="409" spans="1:11">
      <c r="A409" s="36" t="str">
        <f>C409&amp;E409</f>
        <v/>
      </c>
      <c r="K409" s="37"/>
    </row>
    <row r="410" spans="1:11">
      <c r="A410" s="36" t="str">
        <f>C410&amp;E410</f>
        <v/>
      </c>
      <c r="K410" s="37"/>
    </row>
    <row r="411" spans="1:11">
      <c r="A411" s="36" t="str">
        <f>C411&amp;E411</f>
        <v/>
      </c>
      <c r="K411" s="37"/>
    </row>
    <row r="412" spans="1:11">
      <c r="A412" s="36" t="str">
        <f>C412&amp;E412</f>
        <v/>
      </c>
      <c r="K412" s="37"/>
    </row>
    <row r="413" spans="1:11">
      <c r="A413" s="36" t="str">
        <f>C413&amp;E413</f>
        <v/>
      </c>
      <c r="K413" s="37"/>
    </row>
    <row r="414" spans="1:11">
      <c r="A414" s="36" t="str">
        <f>C414&amp;E414</f>
        <v/>
      </c>
      <c r="K414" s="37"/>
    </row>
    <row r="415" spans="1:11">
      <c r="A415" s="36" t="str">
        <f>C415&amp;E415</f>
        <v/>
      </c>
      <c r="K415" s="37"/>
    </row>
    <row r="416" spans="1:11">
      <c r="A416" s="36" t="str">
        <f>C416&amp;E416</f>
        <v/>
      </c>
      <c r="K416" s="37"/>
    </row>
    <row r="417" spans="1:11">
      <c r="A417" s="36" t="str">
        <f>C417&amp;E417</f>
        <v/>
      </c>
      <c r="K417" s="37"/>
    </row>
    <row r="418" spans="1:11">
      <c r="A418" s="36" t="str">
        <f>C418&amp;E418</f>
        <v/>
      </c>
      <c r="K418" s="37"/>
    </row>
    <row r="419" spans="1:11">
      <c r="A419" s="36" t="str">
        <f>C419&amp;E419</f>
        <v/>
      </c>
      <c r="K419" s="37"/>
    </row>
    <row r="420" spans="1:11">
      <c r="A420" s="36" t="str">
        <f>C420&amp;E420</f>
        <v/>
      </c>
      <c r="K420" s="37"/>
    </row>
    <row r="421" spans="1:11">
      <c r="A421" s="36" t="str">
        <f>C421&amp;E421</f>
        <v/>
      </c>
      <c r="K421" s="37"/>
    </row>
    <row r="422" spans="1:11">
      <c r="A422" s="36" t="str">
        <f>C422&amp;E422</f>
        <v/>
      </c>
      <c r="K422" s="37"/>
    </row>
    <row r="423" spans="1:11">
      <c r="A423" s="36" t="str">
        <f>C423&amp;E423</f>
        <v/>
      </c>
      <c r="K423" s="37"/>
    </row>
    <row r="424" spans="1:11">
      <c r="A424" s="36" t="str">
        <f>C424&amp;E424</f>
        <v/>
      </c>
      <c r="K424" s="37"/>
    </row>
    <row r="425" spans="1:11">
      <c r="A425" s="36" t="str">
        <f>C425&amp;E425</f>
        <v/>
      </c>
      <c r="K425" s="37"/>
    </row>
    <row r="426" spans="1:11">
      <c r="A426" s="36" t="str">
        <f>C426&amp;E426</f>
        <v/>
      </c>
      <c r="K426" s="37"/>
    </row>
    <row r="427" spans="1:11">
      <c r="A427" s="36" t="str">
        <f>C427&amp;E427</f>
        <v/>
      </c>
      <c r="K427" s="37"/>
    </row>
    <row r="428" spans="1:11">
      <c r="A428" s="36" t="str">
        <f>C428&amp;E428</f>
        <v/>
      </c>
      <c r="K428" s="37"/>
    </row>
    <row r="429" spans="1:11">
      <c r="A429" s="36" t="str">
        <f>C429&amp;E429</f>
        <v/>
      </c>
      <c r="K429" s="37"/>
    </row>
    <row r="430" spans="1:11">
      <c r="A430" s="36" t="str">
        <f>C430&amp;E430</f>
        <v/>
      </c>
      <c r="K430" s="37"/>
    </row>
    <row r="431" spans="1:11">
      <c r="A431" s="36" t="str">
        <f>C431&amp;E431</f>
        <v/>
      </c>
      <c r="K431" s="37"/>
    </row>
    <row r="432" spans="1:11">
      <c r="A432" s="36" t="str">
        <f>C432&amp;E432</f>
        <v/>
      </c>
      <c r="K432" s="37"/>
    </row>
    <row r="433" spans="1:11">
      <c r="A433" s="36" t="str">
        <f>C433&amp;E433</f>
        <v/>
      </c>
      <c r="K433" s="37"/>
    </row>
    <row r="434" spans="1:11">
      <c r="A434" s="36" t="str">
        <f>C434&amp;E434</f>
        <v/>
      </c>
      <c r="K434" s="37"/>
    </row>
    <row r="435" spans="1:11">
      <c r="A435" s="36" t="str">
        <f>C435&amp;E435</f>
        <v/>
      </c>
      <c r="K435" s="37"/>
    </row>
    <row r="436" spans="1:11">
      <c r="A436" s="36" t="str">
        <f>C436&amp;E436</f>
        <v/>
      </c>
      <c r="K436" s="37"/>
    </row>
    <row r="437" spans="1:11">
      <c r="A437" s="36" t="str">
        <f>C437&amp;E437</f>
        <v/>
      </c>
      <c r="K437" s="37"/>
    </row>
    <row r="438" spans="1:11">
      <c r="A438" s="36" t="str">
        <f>C438&amp;E438</f>
        <v/>
      </c>
      <c r="K438" s="37"/>
    </row>
    <row r="439" spans="1:11">
      <c r="A439" s="36" t="str">
        <f>C439&amp;E439</f>
        <v/>
      </c>
      <c r="K439" s="37"/>
    </row>
    <row r="440" spans="1:11">
      <c r="A440" s="36" t="str">
        <f>C440&amp;E440</f>
        <v/>
      </c>
      <c r="K440" s="37"/>
    </row>
    <row r="441" spans="1:11">
      <c r="A441" s="36" t="str">
        <f>C441&amp;E441</f>
        <v/>
      </c>
      <c r="K441" s="37"/>
    </row>
    <row r="442" spans="1:11">
      <c r="A442" s="36" t="str">
        <f>C442&amp;E442</f>
        <v/>
      </c>
      <c r="K442" s="37"/>
    </row>
    <row r="443" spans="1:11">
      <c r="A443" s="36" t="str">
        <f>C443&amp;E443</f>
        <v/>
      </c>
      <c r="K443" s="37"/>
    </row>
    <row r="444" spans="1:11">
      <c r="A444" s="36" t="str">
        <f>C444&amp;E444</f>
        <v/>
      </c>
      <c r="K444" s="37"/>
    </row>
    <row r="445" spans="1:11">
      <c r="A445" s="36" t="str">
        <f>C445&amp;E445</f>
        <v/>
      </c>
      <c r="K445" s="37"/>
    </row>
    <row r="446" spans="1:11">
      <c r="A446" s="36" t="str">
        <f>C446&amp;E446</f>
        <v/>
      </c>
      <c r="K446" s="37"/>
    </row>
    <row r="447" spans="1:11">
      <c r="A447" s="36" t="str">
        <f>C447&amp;E447</f>
        <v/>
      </c>
      <c r="K447" s="37"/>
    </row>
    <row r="448" spans="1:11">
      <c r="A448" s="36" t="str">
        <f>C448&amp;E448</f>
        <v/>
      </c>
      <c r="K448" s="37"/>
    </row>
    <row r="449" spans="1:11">
      <c r="A449" s="36" t="str">
        <f>C449&amp;E449</f>
        <v/>
      </c>
      <c r="K449" s="37"/>
    </row>
    <row r="450" spans="1:11">
      <c r="A450" s="36" t="str">
        <f>C450&amp;E450</f>
        <v/>
      </c>
      <c r="K450" s="37"/>
    </row>
    <row r="451" spans="1:11">
      <c r="A451" s="36" t="str">
        <f>C451&amp;E451</f>
        <v/>
      </c>
      <c r="K451" s="37"/>
    </row>
    <row r="452" spans="1:11">
      <c r="A452" s="36" t="str">
        <f>C452&amp;E452</f>
        <v/>
      </c>
      <c r="K452" s="37"/>
    </row>
    <row r="453" spans="1:11">
      <c r="A453" s="36" t="str">
        <f>C453&amp;E453</f>
        <v/>
      </c>
      <c r="K453" s="37"/>
    </row>
    <row r="454" spans="1:11">
      <c r="A454" s="36" t="str">
        <f>C454&amp;E454</f>
        <v/>
      </c>
      <c r="K454" s="37"/>
    </row>
    <row r="455" spans="1:11">
      <c r="A455" s="36" t="str">
        <f>C455&amp;E455</f>
        <v/>
      </c>
      <c r="K455" s="37"/>
    </row>
    <row r="456" spans="1:11">
      <c r="A456" s="36" t="str">
        <f>C456&amp;E456</f>
        <v/>
      </c>
      <c r="K456" s="37"/>
    </row>
    <row r="457" spans="1:11">
      <c r="A457" s="36" t="str">
        <f>C457&amp;E457</f>
        <v/>
      </c>
      <c r="K457" s="37"/>
    </row>
    <row r="458" spans="1:11">
      <c r="A458" s="36" t="str">
        <f>C458&amp;E458</f>
        <v/>
      </c>
      <c r="K458" s="37"/>
    </row>
    <row r="459" spans="1:11">
      <c r="A459" s="36" t="str">
        <f>C459&amp;E459</f>
        <v/>
      </c>
      <c r="K459" s="37"/>
    </row>
    <row r="460" spans="1:11">
      <c r="A460" s="36" t="str">
        <f>C460&amp;E460</f>
        <v/>
      </c>
      <c r="K460" s="37"/>
    </row>
    <row r="461" spans="1:11">
      <c r="A461" s="36" t="str">
        <f>C461&amp;E461</f>
        <v/>
      </c>
      <c r="K461" s="37"/>
    </row>
    <row r="462" spans="1:11">
      <c r="A462" s="36" t="str">
        <f>C462&amp;E462</f>
        <v/>
      </c>
      <c r="K462" s="37"/>
    </row>
    <row r="463" spans="1:11">
      <c r="A463" s="36" t="str">
        <f>C463&amp;E463</f>
        <v/>
      </c>
      <c r="K463" s="37"/>
    </row>
    <row r="464" spans="1:11">
      <c r="A464" s="36" t="str">
        <f>C464&amp;E464</f>
        <v/>
      </c>
      <c r="K464" s="37"/>
    </row>
    <row r="465" spans="1:11">
      <c r="A465" s="36" t="str">
        <f>C465&amp;E465</f>
        <v/>
      </c>
      <c r="K465" s="37"/>
    </row>
    <row r="466" spans="1:11">
      <c r="A466" s="36" t="str">
        <f>C466&amp;E466</f>
        <v/>
      </c>
      <c r="K466" s="37"/>
    </row>
    <row r="467" spans="1:11">
      <c r="A467" s="36" t="str">
        <f>C467&amp;E467</f>
        <v/>
      </c>
      <c r="K467" s="37"/>
    </row>
    <row r="468" spans="1:11">
      <c r="A468" s="36" t="str">
        <f>C468&amp;E468</f>
        <v/>
      </c>
      <c r="K468" s="37"/>
    </row>
    <row r="469" spans="1:11">
      <c r="A469" s="36" t="str">
        <f>C469&amp;E469</f>
        <v/>
      </c>
      <c r="K469" s="37"/>
    </row>
    <row r="470" spans="1:11">
      <c r="A470" s="36" t="str">
        <f>C470&amp;E470</f>
        <v/>
      </c>
      <c r="K470" s="37"/>
    </row>
    <row r="471" spans="1:11">
      <c r="A471" s="36" t="str">
        <f>C471&amp;E471</f>
        <v/>
      </c>
      <c r="K471" s="37"/>
    </row>
    <row r="472" spans="1:11">
      <c r="A472" s="36" t="str">
        <f>C472&amp;E472</f>
        <v/>
      </c>
      <c r="K472" s="37"/>
    </row>
    <row r="473" spans="1:11">
      <c r="A473" s="36" t="str">
        <f>C473&amp;E473</f>
        <v/>
      </c>
      <c r="K473" s="37"/>
    </row>
    <row r="474" spans="1:11">
      <c r="A474" s="36" t="str">
        <f>C474&amp;E474</f>
        <v/>
      </c>
      <c r="K474" s="37"/>
    </row>
    <row r="475" spans="1:11">
      <c r="A475" s="36" t="str">
        <f>C475&amp;E475</f>
        <v/>
      </c>
      <c r="K475" s="37"/>
    </row>
    <row r="476" spans="1:11">
      <c r="A476" s="36" t="str">
        <f>C476&amp;E476</f>
        <v/>
      </c>
      <c r="K476" s="37"/>
    </row>
    <row r="477" spans="1:11">
      <c r="A477" s="36" t="str">
        <f>C477&amp;E477</f>
        <v/>
      </c>
      <c r="K477" s="37"/>
    </row>
    <row r="478" spans="1:11">
      <c r="A478" s="36" t="str">
        <f>C478&amp;E478</f>
        <v/>
      </c>
      <c r="K478" s="37"/>
    </row>
    <row r="479" spans="1:11">
      <c r="A479" s="36" t="str">
        <f>C479&amp;E479</f>
        <v/>
      </c>
      <c r="K479" s="37"/>
    </row>
    <row r="480" spans="1:11">
      <c r="A480" s="36" t="str">
        <f>C480&amp;E480</f>
        <v/>
      </c>
      <c r="K480" s="37"/>
    </row>
    <row r="481" spans="1:11">
      <c r="A481" s="36" t="str">
        <f>C481&amp;E481</f>
        <v/>
      </c>
      <c r="K481" s="37"/>
    </row>
    <row r="482" spans="1:11">
      <c r="A482" s="36" t="str">
        <f>C482&amp;E482</f>
        <v/>
      </c>
      <c r="K482" s="37"/>
    </row>
    <row r="483" spans="1:11">
      <c r="A483" s="36" t="str">
        <f>C483&amp;E483</f>
        <v/>
      </c>
      <c r="K483" s="37"/>
    </row>
    <row r="484" spans="1:11">
      <c r="A484" s="36" t="str">
        <f>C484&amp;E484</f>
        <v/>
      </c>
      <c r="K484" s="37"/>
    </row>
    <row r="485" spans="1:11">
      <c r="A485" s="36" t="str">
        <f>C485&amp;E485</f>
        <v/>
      </c>
      <c r="K485" s="37"/>
    </row>
    <row r="486" spans="1:11">
      <c r="A486" s="36" t="str">
        <f>C486&amp;E486</f>
        <v/>
      </c>
      <c r="K486" s="37"/>
    </row>
    <row r="487" spans="1:11">
      <c r="A487" s="36" t="str">
        <f>C487&amp;E487</f>
        <v/>
      </c>
      <c r="K487" s="37"/>
    </row>
    <row r="488" spans="1:11">
      <c r="A488" s="36" t="str">
        <f>C488&amp;E488</f>
        <v/>
      </c>
      <c r="K488" s="37"/>
    </row>
    <row r="489" spans="1:11">
      <c r="A489" s="36" t="str">
        <f>C489&amp;E489</f>
        <v/>
      </c>
      <c r="K489" s="37"/>
    </row>
    <row r="490" spans="1:11">
      <c r="A490" s="36" t="str">
        <f>C490&amp;E490</f>
        <v/>
      </c>
      <c r="K490" s="37"/>
    </row>
    <row r="491" spans="1:11">
      <c r="A491" s="36" t="str">
        <f>C491&amp;E491</f>
        <v/>
      </c>
      <c r="K491" s="37"/>
    </row>
    <row r="492" spans="1:11">
      <c r="A492" s="36" t="str">
        <f>C492&amp;E492</f>
        <v/>
      </c>
      <c r="K492" s="37"/>
    </row>
    <row r="493" spans="1:11">
      <c r="A493" s="36" t="str">
        <f>C493&amp;E493</f>
        <v/>
      </c>
      <c r="K493" s="37"/>
    </row>
    <row r="494" spans="1:11">
      <c r="A494" s="36" t="str">
        <f>C494&amp;E494</f>
        <v/>
      </c>
      <c r="K494" s="37"/>
    </row>
    <row r="495" spans="1:11">
      <c r="A495" s="36" t="str">
        <f>C495&amp;E495</f>
        <v/>
      </c>
      <c r="K495" s="37"/>
    </row>
    <row r="496" spans="1:11">
      <c r="A496" s="36" t="str">
        <f>C496&amp;E496</f>
        <v/>
      </c>
      <c r="K496" s="37"/>
    </row>
    <row r="497" spans="1:11">
      <c r="A497" s="36" t="str">
        <f>C497&amp;E497</f>
        <v/>
      </c>
      <c r="K497" s="37"/>
    </row>
    <row r="498" spans="1:11">
      <c r="A498" s="36" t="str">
        <f>C498&amp;E498</f>
        <v/>
      </c>
      <c r="K498" s="37"/>
    </row>
    <row r="499" spans="1:11">
      <c r="A499" s="36" t="str">
        <f>C499&amp;E499</f>
        <v/>
      </c>
      <c r="K499" s="37"/>
    </row>
    <row r="500" spans="1:11">
      <c r="A500" s="36" t="str">
        <f>C500&amp;E500</f>
        <v/>
      </c>
      <c r="K500" s="37"/>
    </row>
    <row r="501" spans="1:11">
      <c r="A501" s="36" t="str">
        <f>C501&amp;E501</f>
        <v/>
      </c>
      <c r="K501" s="37"/>
    </row>
    <row r="502" spans="1:11">
      <c r="A502" s="36" t="str">
        <f>C502&amp;E502</f>
        <v/>
      </c>
      <c r="K502" s="37"/>
    </row>
    <row r="503" spans="1:11">
      <c r="A503" s="36" t="str">
        <f>C503&amp;E503</f>
        <v/>
      </c>
      <c r="K503" s="37"/>
    </row>
    <row r="504" spans="1:11">
      <c r="A504" s="36" t="str">
        <f>C504&amp;E504</f>
        <v/>
      </c>
      <c r="K504" s="37"/>
    </row>
    <row r="505" spans="1:11">
      <c r="A505" s="36" t="str">
        <f>C505&amp;E505</f>
        <v/>
      </c>
      <c r="K505" s="37"/>
    </row>
    <row r="506" spans="1:11">
      <c r="A506" s="36" t="str">
        <f>C506&amp;E506</f>
        <v/>
      </c>
      <c r="K506" s="37"/>
    </row>
    <row r="507" spans="1:11">
      <c r="A507" s="36" t="str">
        <f>C507&amp;E507</f>
        <v/>
      </c>
      <c r="K507" s="37"/>
    </row>
    <row r="508" spans="1:11">
      <c r="A508" s="36" t="str">
        <f>C508&amp;E508</f>
        <v/>
      </c>
      <c r="K508" s="37"/>
    </row>
    <row r="509" spans="1:11">
      <c r="A509" s="36" t="str">
        <f>C509&amp;E509</f>
        <v/>
      </c>
      <c r="K509" s="37"/>
    </row>
    <row r="510" spans="1:11">
      <c r="A510" s="36" t="str">
        <f>C510&amp;E510</f>
        <v/>
      </c>
      <c r="K510" s="37"/>
    </row>
    <row r="511" spans="1:11">
      <c r="A511" s="36" t="str">
        <f>C511&amp;E511</f>
        <v/>
      </c>
      <c r="K511" s="37"/>
    </row>
    <row r="512" spans="1:11">
      <c r="A512" s="36" t="str">
        <f>C512&amp;E512</f>
        <v/>
      </c>
      <c r="K512" s="37"/>
    </row>
    <row r="513" spans="1:11">
      <c r="A513" s="36" t="str">
        <f>C513&amp;E513</f>
        <v/>
      </c>
      <c r="K513" s="37"/>
    </row>
    <row r="514" spans="1:11">
      <c r="A514" s="36" t="str">
        <f>C514&amp;E514</f>
        <v/>
      </c>
      <c r="K514" s="37"/>
    </row>
    <row r="515" spans="1:11">
      <c r="A515" s="36" t="str">
        <f>C515&amp;E515</f>
        <v/>
      </c>
      <c r="K515" s="37"/>
    </row>
    <row r="516" spans="1:11">
      <c r="A516" s="36" t="str">
        <f>C516&amp;E516</f>
        <v/>
      </c>
      <c r="K516" s="37"/>
    </row>
    <row r="517" spans="1:11">
      <c r="A517" s="36" t="str">
        <f>C517&amp;E517</f>
        <v/>
      </c>
      <c r="K517" s="37"/>
    </row>
    <row r="518" spans="1:11">
      <c r="A518" s="36" t="str">
        <f>C518&amp;E518</f>
        <v/>
      </c>
      <c r="K518" s="37"/>
    </row>
    <row r="519" spans="1:11">
      <c r="A519" s="36" t="str">
        <f>C519&amp;E519</f>
        <v/>
      </c>
      <c r="K519" s="37"/>
    </row>
    <row r="520" spans="1:11">
      <c r="A520" s="36" t="str">
        <f>C520&amp;E520</f>
        <v/>
      </c>
      <c r="K520" s="37"/>
    </row>
    <row r="521" spans="1:11">
      <c r="A521" s="36" t="str">
        <f>C521&amp;E521</f>
        <v/>
      </c>
      <c r="K521" s="37"/>
    </row>
    <row r="522" spans="1:11">
      <c r="A522" s="36" t="str">
        <f>C522&amp;E522</f>
        <v/>
      </c>
      <c r="K522" s="37"/>
    </row>
    <row r="523" spans="1:11">
      <c r="A523" s="36" t="str">
        <f>C523&amp;E523</f>
        <v/>
      </c>
      <c r="K523" s="37"/>
    </row>
    <row r="524" spans="1:11">
      <c r="A524" s="36" t="str">
        <f>C524&amp;E524</f>
        <v/>
      </c>
      <c r="K524" s="37"/>
    </row>
    <row r="525" spans="1:11">
      <c r="A525" s="36" t="str">
        <f>C525&amp;E525</f>
        <v/>
      </c>
      <c r="K525" s="37"/>
    </row>
    <row r="526" spans="1:11">
      <c r="A526" s="36" t="str">
        <f>C526&amp;E526</f>
        <v/>
      </c>
      <c r="K526" s="37"/>
    </row>
    <row r="527" spans="1:11">
      <c r="A527" s="36" t="str">
        <f>C527&amp;E527</f>
        <v/>
      </c>
      <c r="K527" s="37"/>
    </row>
    <row r="528" spans="1:11">
      <c r="A528" s="36" t="str">
        <f>C528&amp;E528</f>
        <v/>
      </c>
      <c r="K528" s="37"/>
    </row>
    <row r="529" spans="1:11">
      <c r="A529" s="36" t="str">
        <f>C529&amp;E529</f>
        <v/>
      </c>
      <c r="K529" s="37"/>
    </row>
    <row r="530" spans="1:11">
      <c r="A530" s="36" t="str">
        <f>C530&amp;E530</f>
        <v/>
      </c>
      <c r="K530" s="37"/>
    </row>
    <row r="531" spans="1:11">
      <c r="A531" s="36" t="str">
        <f>C531&amp;E531</f>
        <v/>
      </c>
      <c r="K531" s="37"/>
    </row>
    <row r="532" spans="1:11">
      <c r="A532" s="36" t="str">
        <f>C532&amp;E532</f>
        <v/>
      </c>
      <c r="K532" s="37"/>
    </row>
    <row r="533" spans="1:11">
      <c r="A533" s="36" t="str">
        <f>C533&amp;E533</f>
        <v/>
      </c>
      <c r="K533" s="37"/>
    </row>
    <row r="534" spans="1:11">
      <c r="A534" s="36" t="str">
        <f>C534&amp;E534</f>
        <v/>
      </c>
      <c r="K534" s="37"/>
    </row>
    <row r="535" spans="1:11">
      <c r="A535" s="36" t="str">
        <f>C535&amp;E535</f>
        <v/>
      </c>
      <c r="K535" s="37"/>
    </row>
    <row r="536" spans="1:11">
      <c r="A536" s="36" t="str">
        <f>C536&amp;E536</f>
        <v/>
      </c>
      <c r="K536" s="37"/>
    </row>
    <row r="537" spans="1:11">
      <c r="A537" s="36" t="str">
        <f>C537&amp;E537</f>
        <v/>
      </c>
      <c r="K537" s="37"/>
    </row>
    <row r="538" spans="1:11">
      <c r="A538" s="36" t="str">
        <f>C538&amp;E538</f>
        <v/>
      </c>
      <c r="K538" s="37"/>
    </row>
    <row r="539" spans="1:11">
      <c r="A539" s="36" t="str">
        <f>C539&amp;E539</f>
        <v/>
      </c>
      <c r="K539" s="37"/>
    </row>
    <row r="540" spans="1:11">
      <c r="A540" s="36" t="str">
        <f>C540&amp;E540</f>
        <v/>
      </c>
      <c r="K540" s="37"/>
    </row>
    <row r="541" spans="1:11">
      <c r="A541" s="36" t="str">
        <f>C541&amp;E541</f>
        <v/>
      </c>
      <c r="K541" s="37"/>
    </row>
    <row r="542" spans="1:11">
      <c r="A542" s="36" t="str">
        <f>C542&amp;E542</f>
        <v/>
      </c>
      <c r="K542" s="37"/>
    </row>
    <row r="543" spans="1:11">
      <c r="A543" s="36" t="str">
        <f>C543&amp;E543</f>
        <v/>
      </c>
      <c r="K543" s="37"/>
    </row>
    <row r="544" spans="1:11">
      <c r="A544" s="36" t="str">
        <f>C544&amp;E544</f>
        <v/>
      </c>
      <c r="K544" s="37"/>
    </row>
    <row r="545" spans="1:11">
      <c r="A545" s="36" t="str">
        <f>C545&amp;E545</f>
        <v/>
      </c>
      <c r="K545" s="37"/>
    </row>
    <row r="546" spans="1:11">
      <c r="A546" s="36" t="str">
        <f>C546&amp;E546</f>
        <v/>
      </c>
      <c r="K546" s="37"/>
    </row>
    <row r="547" spans="1:11">
      <c r="A547" s="36" t="str">
        <f>C547&amp;E547</f>
        <v/>
      </c>
      <c r="K547" s="37"/>
    </row>
    <row r="548" spans="1:11">
      <c r="A548" s="36" t="str">
        <f>C548&amp;E548</f>
        <v/>
      </c>
      <c r="K548" s="37"/>
    </row>
    <row r="549" spans="1:11">
      <c r="A549" s="36" t="str">
        <f>C549&amp;E549</f>
        <v/>
      </c>
      <c r="K549" s="37"/>
    </row>
    <row r="550" spans="1:11">
      <c r="A550" s="36" t="str">
        <f>C550&amp;E550</f>
        <v/>
      </c>
      <c r="K550" s="37"/>
    </row>
    <row r="551" spans="1:11">
      <c r="A551" s="36" t="str">
        <f>C551&amp;E551</f>
        <v/>
      </c>
      <c r="K551" s="37"/>
    </row>
    <row r="552" spans="1:11">
      <c r="A552" s="36" t="str">
        <f>C552&amp;E552</f>
        <v/>
      </c>
      <c r="K552" s="37"/>
    </row>
    <row r="553" spans="1:11">
      <c r="A553" s="36" t="str">
        <f>C553&amp;E553</f>
        <v/>
      </c>
      <c r="K553" s="37"/>
    </row>
    <row r="554" spans="1:11">
      <c r="A554" s="36" t="str">
        <f>C554&amp;E554</f>
        <v/>
      </c>
      <c r="K554" s="37"/>
    </row>
    <row r="555" spans="1:11">
      <c r="A555" s="36" t="str">
        <f>C555&amp;E555</f>
        <v/>
      </c>
      <c r="K555" s="37"/>
    </row>
    <row r="556" spans="1:11">
      <c r="A556" s="36" t="str">
        <f>C556&amp;E556</f>
        <v/>
      </c>
      <c r="K556" s="37"/>
    </row>
    <row r="557" spans="1:11">
      <c r="A557" s="36" t="str">
        <f>C557&amp;E557</f>
        <v/>
      </c>
      <c r="K557" s="37"/>
    </row>
    <row r="558" spans="1:11">
      <c r="A558" s="36" t="str">
        <f>C558&amp;E558</f>
        <v/>
      </c>
      <c r="K558" s="37"/>
    </row>
    <row r="559" spans="1:11">
      <c r="A559" s="36" t="str">
        <f>C559&amp;E559</f>
        <v/>
      </c>
      <c r="K559" s="37"/>
    </row>
    <row r="560" spans="1:11">
      <c r="A560" s="36" t="str">
        <f>C560&amp;E560</f>
        <v/>
      </c>
      <c r="K560" s="37"/>
    </row>
    <row r="561" spans="1:11">
      <c r="A561" s="36" t="str">
        <f>C561&amp;E561</f>
        <v/>
      </c>
      <c r="K561" s="37"/>
    </row>
    <row r="562" spans="1:11">
      <c r="A562" s="36" t="str">
        <f>C562&amp;E562</f>
        <v/>
      </c>
      <c r="K562" s="37"/>
    </row>
    <row r="563" spans="1:11">
      <c r="A563" s="36" t="str">
        <f>C563&amp;E563</f>
        <v/>
      </c>
      <c r="K563" s="37"/>
    </row>
    <row r="564" spans="1:11">
      <c r="A564" s="36" t="str">
        <f>C564&amp;E564</f>
        <v/>
      </c>
      <c r="K564" s="37"/>
    </row>
    <row r="565" spans="1:11">
      <c r="A565" s="36" t="str">
        <f>C565&amp;E565</f>
        <v/>
      </c>
      <c r="K565" s="37"/>
    </row>
    <row r="566" spans="1:11">
      <c r="A566" s="36" t="str">
        <f>C566&amp;E566</f>
        <v/>
      </c>
      <c r="K566" s="37"/>
    </row>
    <row r="567" spans="1:11">
      <c r="A567" s="36" t="str">
        <f>C567&amp;E567</f>
        <v/>
      </c>
      <c r="K567" s="37"/>
    </row>
    <row r="568" spans="1:11">
      <c r="A568" s="36" t="str">
        <f>C568&amp;E568</f>
        <v/>
      </c>
      <c r="K568" s="37"/>
    </row>
    <row r="569" spans="1:11">
      <c r="A569" s="36" t="str">
        <f>C569&amp;E569</f>
        <v/>
      </c>
      <c r="K569" s="37"/>
    </row>
    <row r="570" spans="1:11">
      <c r="A570" s="36" t="str">
        <f>C570&amp;E570</f>
        <v/>
      </c>
      <c r="K570" s="37"/>
    </row>
    <row r="571" spans="1:11">
      <c r="A571" s="36" t="str">
        <f>C571&amp;E571</f>
        <v/>
      </c>
      <c r="K571" s="37"/>
    </row>
    <row r="572" spans="1:11">
      <c r="A572" s="36" t="str">
        <f>C572&amp;E572</f>
        <v/>
      </c>
      <c r="K572" s="37"/>
    </row>
    <row r="573" spans="1:11">
      <c r="A573" s="36" t="str">
        <f>C573&amp;E573</f>
        <v/>
      </c>
      <c r="K573" s="37"/>
    </row>
    <row r="574" spans="1:11">
      <c r="A574" s="36" t="str">
        <f>C574&amp;E574</f>
        <v/>
      </c>
      <c r="K574" s="37"/>
    </row>
    <row r="575" spans="1:11">
      <c r="A575" s="36" t="str">
        <f>C575&amp;E575</f>
        <v/>
      </c>
      <c r="K575" s="37"/>
    </row>
    <row r="576" spans="1:11">
      <c r="A576" s="36" t="str">
        <f>C576&amp;E576</f>
        <v/>
      </c>
      <c r="K576" s="37"/>
    </row>
    <row r="577" spans="1:11">
      <c r="A577" s="36" t="str">
        <f>C577&amp;E577</f>
        <v/>
      </c>
      <c r="K577" s="37"/>
    </row>
    <row r="578" spans="1:11">
      <c r="A578" s="36" t="str">
        <f>C578&amp;E578</f>
        <v/>
      </c>
      <c r="K578" s="37"/>
    </row>
    <row r="579" spans="1:11">
      <c r="A579" s="36" t="str">
        <f>C579&amp;E579</f>
        <v/>
      </c>
      <c r="K579" s="37"/>
    </row>
    <row r="580" spans="1:11">
      <c r="A580" s="36" t="str">
        <f>C580&amp;E580</f>
        <v/>
      </c>
      <c r="K580" s="37"/>
    </row>
    <row r="581" spans="1:11">
      <c r="A581" s="36" t="str">
        <f>C581&amp;E581</f>
        <v/>
      </c>
      <c r="K581" s="37"/>
    </row>
    <row r="582" spans="1:11">
      <c r="A582" s="36" t="str">
        <f>C582&amp;E582</f>
        <v/>
      </c>
      <c r="K582" s="37"/>
    </row>
    <row r="583" spans="1:11">
      <c r="A583" s="36" t="str">
        <f>C583&amp;E583</f>
        <v/>
      </c>
      <c r="K583" s="37"/>
    </row>
    <row r="584" spans="1:11">
      <c r="A584" s="36" t="str">
        <f>C584&amp;E584</f>
        <v/>
      </c>
      <c r="K584" s="37"/>
    </row>
    <row r="585" spans="1:11">
      <c r="A585" s="36" t="str">
        <f>C585&amp;E585</f>
        <v/>
      </c>
      <c r="K585" s="37"/>
    </row>
    <row r="586" spans="1:11">
      <c r="A586" s="36" t="str">
        <f>C586&amp;E586</f>
        <v/>
      </c>
      <c r="K586" s="37"/>
    </row>
    <row r="587" spans="1:11">
      <c r="A587" s="36" t="str">
        <f>C587&amp;E587</f>
        <v/>
      </c>
      <c r="K587" s="37"/>
    </row>
    <row r="588" spans="1:11">
      <c r="A588" s="36" t="str">
        <f>C588&amp;E588</f>
        <v/>
      </c>
      <c r="K588" s="37"/>
    </row>
    <row r="589" spans="1:11">
      <c r="A589" s="36" t="str">
        <f>C589&amp;E589</f>
        <v/>
      </c>
      <c r="K589" s="37"/>
    </row>
    <row r="590" spans="1:11">
      <c r="A590" s="36" t="str">
        <f>C590&amp;E590</f>
        <v/>
      </c>
      <c r="K590" s="37"/>
    </row>
    <row r="591" spans="1:11">
      <c r="A591" s="36" t="str">
        <f>C591&amp;E591</f>
        <v/>
      </c>
      <c r="K591" s="37"/>
    </row>
    <row r="592" spans="1:11">
      <c r="A592" s="36" t="str">
        <f>C592&amp;E592</f>
        <v/>
      </c>
      <c r="K592" s="37"/>
    </row>
    <row r="593" spans="1:11">
      <c r="A593" s="36" t="str">
        <f>C593&amp;E593</f>
        <v/>
      </c>
      <c r="K593" s="37"/>
    </row>
    <row r="594" spans="1:11">
      <c r="A594" s="36" t="str">
        <f>C594&amp;E594</f>
        <v/>
      </c>
      <c r="K594" s="37"/>
    </row>
    <row r="595" spans="1:11">
      <c r="A595" s="36" t="str">
        <f>C595&amp;E595</f>
        <v/>
      </c>
      <c r="K595" s="37"/>
    </row>
    <row r="596" spans="1:11">
      <c r="A596" s="36" t="str">
        <f>C596&amp;E596</f>
        <v/>
      </c>
      <c r="K596" s="37"/>
    </row>
    <row r="597" spans="1:11">
      <c r="A597" s="36" t="str">
        <f>C597&amp;E597</f>
        <v/>
      </c>
      <c r="K597" s="37"/>
    </row>
    <row r="598" spans="1:11">
      <c r="A598" s="36" t="str">
        <f>C598&amp;E598</f>
        <v/>
      </c>
      <c r="K598" s="37"/>
    </row>
    <row r="599" spans="1:11">
      <c r="A599" s="36" t="str">
        <f>C599&amp;E599</f>
        <v/>
      </c>
      <c r="K599" s="37"/>
    </row>
    <row r="600" spans="1:11">
      <c r="A600" s="36" t="str">
        <f>C600&amp;E600</f>
        <v/>
      </c>
      <c r="K600" s="37"/>
    </row>
    <row r="601" spans="1:11">
      <c r="A601" s="36" t="str">
        <f>C601&amp;E601</f>
        <v/>
      </c>
      <c r="K601" s="37"/>
    </row>
    <row r="602" spans="1:11">
      <c r="A602" s="36" t="str">
        <f>C602&amp;E602</f>
        <v/>
      </c>
      <c r="K602" s="37"/>
    </row>
    <row r="603" spans="1:11">
      <c r="A603" s="36" t="str">
        <f>C603&amp;E603</f>
        <v/>
      </c>
      <c r="K603" s="37"/>
    </row>
    <row r="604" spans="1:11">
      <c r="A604" s="36" t="str">
        <f>C604&amp;E604</f>
        <v/>
      </c>
      <c r="K604" s="37"/>
    </row>
    <row r="605" spans="1:11">
      <c r="A605" s="36" t="str">
        <f>C605&amp;E605</f>
        <v/>
      </c>
      <c r="K605" s="37"/>
    </row>
    <row r="606" spans="1:11">
      <c r="A606" s="36" t="str">
        <f>C606&amp;E606</f>
        <v/>
      </c>
      <c r="K606" s="37"/>
    </row>
    <row r="607" spans="1:11">
      <c r="A607" s="36" t="str">
        <f>C607&amp;E607</f>
        <v/>
      </c>
      <c r="K607" s="37"/>
    </row>
    <row r="608" spans="1:11">
      <c r="A608" s="36" t="str">
        <f>C608&amp;E608</f>
        <v/>
      </c>
      <c r="K608" s="37"/>
    </row>
    <row r="609" spans="1:11">
      <c r="A609" s="36" t="str">
        <f>C609&amp;E609</f>
        <v/>
      </c>
      <c r="K609" s="37"/>
    </row>
    <row r="610" spans="1:11">
      <c r="A610" s="36" t="str">
        <f>C610&amp;E610</f>
        <v/>
      </c>
      <c r="K610" s="37"/>
    </row>
    <row r="611" spans="1:11">
      <c r="A611" s="36" t="str">
        <f>C611&amp;E611</f>
        <v/>
      </c>
      <c r="K611" s="37"/>
    </row>
    <row r="612" spans="1:11">
      <c r="A612" s="36" t="str">
        <f>C612&amp;E612</f>
        <v/>
      </c>
      <c r="K612" s="37"/>
    </row>
    <row r="613" spans="1:11">
      <c r="A613" s="36" t="str">
        <f>C613&amp;E613</f>
        <v/>
      </c>
      <c r="K613" s="37"/>
    </row>
    <row r="614" spans="1:11">
      <c r="A614" s="36" t="str">
        <f>C614&amp;E614</f>
        <v/>
      </c>
      <c r="K614" s="37"/>
    </row>
    <row r="615" spans="1:11">
      <c r="A615" s="36" t="str">
        <f>C615&amp;E615</f>
        <v/>
      </c>
      <c r="K615" s="37"/>
    </row>
    <row r="616" spans="1:11">
      <c r="A616" s="36" t="str">
        <f>C616&amp;E616</f>
        <v/>
      </c>
      <c r="K616" s="37"/>
    </row>
    <row r="617" spans="1:11">
      <c r="A617" s="36" t="str">
        <f>C617&amp;E617</f>
        <v/>
      </c>
      <c r="K617" s="37"/>
    </row>
    <row r="618" spans="1:11">
      <c r="A618" s="36" t="str">
        <f>C618&amp;E618</f>
        <v/>
      </c>
      <c r="K618" s="37"/>
    </row>
    <row r="619" spans="1:11">
      <c r="A619" s="36" t="str">
        <f>C619&amp;E619</f>
        <v/>
      </c>
      <c r="K619" s="37"/>
    </row>
    <row r="620" spans="1:11">
      <c r="A620" s="36" t="str">
        <f>C620&amp;E620</f>
        <v/>
      </c>
      <c r="K620" s="37"/>
    </row>
    <row r="621" spans="1:11">
      <c r="A621" s="36" t="str">
        <f>C621&amp;E621</f>
        <v/>
      </c>
      <c r="K621" s="37"/>
    </row>
    <row r="622" spans="1:11">
      <c r="A622" s="36" t="str">
        <f>C622&amp;E622</f>
        <v/>
      </c>
      <c r="K622" s="37"/>
    </row>
    <row r="623" spans="1:11">
      <c r="A623" s="36" t="str">
        <f>C623&amp;E623</f>
        <v/>
      </c>
      <c r="K623" s="37"/>
    </row>
    <row r="624" spans="1:11">
      <c r="A624" s="36" t="str">
        <f>C624&amp;E624</f>
        <v/>
      </c>
      <c r="K624" s="37"/>
    </row>
    <row r="625" spans="1:11">
      <c r="A625" s="36" t="str">
        <f>C625&amp;E625</f>
        <v/>
      </c>
      <c r="K625" s="37"/>
    </row>
    <row r="626" spans="1:11">
      <c r="A626" s="36" t="str">
        <f>C626&amp;E626</f>
        <v/>
      </c>
      <c r="K626" s="37"/>
    </row>
    <row r="627" spans="1:11">
      <c r="A627" s="36" t="str">
        <f>C627&amp;E627</f>
        <v/>
      </c>
      <c r="K627" s="37"/>
    </row>
    <row r="628" spans="1:11">
      <c r="A628" s="36" t="str">
        <f>C628&amp;E628</f>
        <v/>
      </c>
      <c r="K628" s="37"/>
    </row>
    <row r="629" spans="1:11">
      <c r="A629" s="36" t="str">
        <f>C629&amp;E629</f>
        <v/>
      </c>
      <c r="K629" s="37"/>
    </row>
    <row r="630" spans="1:11">
      <c r="A630" s="36" t="str">
        <f>C630&amp;E630</f>
        <v/>
      </c>
      <c r="K630" s="37"/>
    </row>
    <row r="631" spans="1:11">
      <c r="A631" s="36" t="str">
        <f>C631&amp;E631</f>
        <v/>
      </c>
      <c r="K631" s="37"/>
    </row>
    <row r="632" spans="1:11">
      <c r="A632" s="36" t="str">
        <f>C632&amp;E632</f>
        <v/>
      </c>
      <c r="K632" s="37"/>
    </row>
    <row r="633" spans="1:11">
      <c r="A633" s="36" t="str">
        <f>C633&amp;E633</f>
        <v/>
      </c>
      <c r="K633" s="37"/>
    </row>
    <row r="634" spans="1:11">
      <c r="A634" s="36" t="str">
        <f>C634&amp;E634</f>
        <v/>
      </c>
      <c r="K634" s="37"/>
    </row>
    <row r="635" spans="1:11">
      <c r="A635" s="36" t="str">
        <f>C635&amp;E635</f>
        <v/>
      </c>
      <c r="K635" s="37"/>
    </row>
    <row r="636" spans="1:11">
      <c r="A636" s="36" t="str">
        <f>C636&amp;E636</f>
        <v/>
      </c>
      <c r="K636" s="37"/>
    </row>
    <row r="637" spans="1:11">
      <c r="A637" s="36" t="str">
        <f>C637&amp;E637</f>
        <v/>
      </c>
      <c r="K637" s="37"/>
    </row>
    <row r="638" spans="1:11">
      <c r="A638" s="36" t="str">
        <f>C638&amp;E638</f>
        <v/>
      </c>
      <c r="K638" s="37"/>
    </row>
    <row r="639" spans="1:11">
      <c r="A639" s="36" t="str">
        <f>C639&amp;E639</f>
        <v/>
      </c>
      <c r="K639" s="37"/>
    </row>
    <row r="640" spans="1:11">
      <c r="A640" s="36" t="str">
        <f>C640&amp;E640</f>
        <v/>
      </c>
      <c r="K640" s="37"/>
    </row>
    <row r="641" spans="1:11">
      <c r="A641" s="36" t="str">
        <f>C641&amp;E641</f>
        <v/>
      </c>
      <c r="K641" s="37"/>
    </row>
    <row r="642" spans="1:11">
      <c r="A642" s="36" t="str">
        <f>C642&amp;E642</f>
        <v/>
      </c>
      <c r="K642" s="37"/>
    </row>
    <row r="643" spans="1:11">
      <c r="A643" s="36" t="str">
        <f>C643&amp;E643</f>
        <v/>
      </c>
      <c r="K643" s="37"/>
    </row>
    <row r="644" spans="1:11">
      <c r="A644" s="36" t="str">
        <f>C644&amp;E644</f>
        <v/>
      </c>
      <c r="K644" s="37"/>
    </row>
    <row r="645" spans="1:11">
      <c r="A645" s="36" t="str">
        <f>C645&amp;E645</f>
        <v/>
      </c>
      <c r="K645" s="37"/>
    </row>
    <row r="646" spans="1:11">
      <c r="A646" s="36" t="str">
        <f>C646&amp;E646</f>
        <v/>
      </c>
      <c r="K646" s="37"/>
    </row>
    <row r="647" spans="1:11">
      <c r="A647" s="36" t="str">
        <f>C647&amp;E647</f>
        <v/>
      </c>
      <c r="K647" s="37"/>
    </row>
    <row r="648" spans="1:11">
      <c r="A648" s="36" t="str">
        <f>C648&amp;E648</f>
        <v/>
      </c>
      <c r="K648" s="37"/>
    </row>
    <row r="649" spans="1:11">
      <c r="A649" s="36" t="str">
        <f>C649&amp;E649</f>
        <v/>
      </c>
      <c r="K649" s="37"/>
    </row>
    <row r="650" spans="1:11">
      <c r="A650" s="36" t="str">
        <f>C650&amp;E650</f>
        <v/>
      </c>
      <c r="K650" s="37"/>
    </row>
    <row r="651" spans="1:11">
      <c r="A651" s="36" t="str">
        <f>C651&amp;E651</f>
        <v/>
      </c>
      <c r="K651" s="37"/>
    </row>
    <row r="652" spans="1:11">
      <c r="A652" s="36" t="str">
        <f>C652&amp;E652</f>
        <v/>
      </c>
      <c r="K652" s="37"/>
    </row>
    <row r="653" spans="1:11">
      <c r="A653" s="36" t="str">
        <f>C653&amp;E653</f>
        <v/>
      </c>
      <c r="K653" s="37"/>
    </row>
    <row r="654" spans="1:11">
      <c r="A654" s="36" t="str">
        <f>C654&amp;E654</f>
        <v/>
      </c>
      <c r="K654" s="37"/>
    </row>
    <row r="655" spans="1:11">
      <c r="A655" s="36" t="str">
        <f>C655&amp;E655</f>
        <v/>
      </c>
      <c r="K655" s="37"/>
    </row>
    <row r="656" spans="1:11">
      <c r="A656" s="36" t="str">
        <f>C656&amp;E656</f>
        <v/>
      </c>
      <c r="K656" s="37"/>
    </row>
    <row r="657" spans="1:11">
      <c r="A657" s="36" t="str">
        <f>C657&amp;E657</f>
        <v/>
      </c>
      <c r="K657" s="37"/>
    </row>
    <row r="658" spans="1:11">
      <c r="A658" s="36" t="str">
        <f>C658&amp;E658</f>
        <v/>
      </c>
      <c r="K658" s="37"/>
    </row>
    <row r="659" spans="1:11">
      <c r="A659" s="36" t="str">
        <f>C659&amp;E659</f>
        <v/>
      </c>
      <c r="K659" s="37"/>
    </row>
    <row r="660" spans="1:11">
      <c r="A660" s="36" t="str">
        <f>C660&amp;E660</f>
        <v/>
      </c>
      <c r="K660" s="37"/>
    </row>
    <row r="661" spans="1:11">
      <c r="A661" s="36" t="str">
        <f>C661&amp;E661</f>
        <v/>
      </c>
      <c r="K661" s="37"/>
    </row>
    <row r="662" spans="1:11">
      <c r="A662" s="36" t="str">
        <f>C662&amp;E662</f>
        <v/>
      </c>
      <c r="K662" s="37"/>
    </row>
    <row r="663" spans="1:11">
      <c r="A663" s="36" t="str">
        <f>C663&amp;E663</f>
        <v/>
      </c>
      <c r="K663" s="37"/>
    </row>
    <row r="664" spans="1:11">
      <c r="A664" s="36" t="str">
        <f>C664&amp;E664</f>
        <v/>
      </c>
      <c r="K664" s="37"/>
    </row>
    <row r="665" spans="1:11">
      <c r="A665" s="36" t="str">
        <f>C665&amp;E665</f>
        <v/>
      </c>
      <c r="K665" s="37"/>
    </row>
    <row r="666" spans="1:11">
      <c r="A666" s="36" t="str">
        <f>C666&amp;E666</f>
        <v/>
      </c>
      <c r="K666" s="37"/>
    </row>
    <row r="667" spans="1:11">
      <c r="A667" s="36" t="str">
        <f>C667&amp;E667</f>
        <v/>
      </c>
      <c r="K667" s="37"/>
    </row>
    <row r="668" spans="1:11">
      <c r="A668" s="36" t="str">
        <f>C668&amp;E668</f>
        <v/>
      </c>
      <c r="K668" s="37"/>
    </row>
    <row r="669" spans="1:11">
      <c r="A669" s="36" t="str">
        <f>C669&amp;E669</f>
        <v/>
      </c>
      <c r="K669" s="37"/>
    </row>
    <row r="670" spans="1:11">
      <c r="A670" s="36" t="str">
        <f>C670&amp;E670</f>
        <v/>
      </c>
      <c r="K670" s="37"/>
    </row>
    <row r="671" spans="1:11">
      <c r="A671" s="36" t="str">
        <f>C671&amp;E671</f>
        <v/>
      </c>
      <c r="K671" s="37"/>
    </row>
    <row r="672" spans="1:11">
      <c r="A672" s="36" t="str">
        <f>C672&amp;E672</f>
        <v/>
      </c>
      <c r="K672" s="37"/>
    </row>
    <row r="673" spans="1:11">
      <c r="A673" s="36" t="str">
        <f>C673&amp;E673</f>
        <v/>
      </c>
      <c r="K673" s="37"/>
    </row>
    <row r="674" spans="1:11">
      <c r="A674" s="36" t="str">
        <f>C674&amp;E674</f>
        <v/>
      </c>
      <c r="K674" s="37"/>
    </row>
    <row r="675" spans="1:11">
      <c r="A675" s="36" t="str">
        <f>C675&amp;E675</f>
        <v/>
      </c>
      <c r="K675" s="37"/>
    </row>
    <row r="676" spans="1:11">
      <c r="A676" s="36" t="str">
        <f>C676&amp;E676</f>
        <v/>
      </c>
      <c r="K676" s="37"/>
    </row>
    <row r="677" spans="1:11">
      <c r="A677" s="36" t="str">
        <f>C677&amp;E677</f>
        <v/>
      </c>
      <c r="K677" s="37"/>
    </row>
    <row r="678" spans="1:11">
      <c r="A678" s="36" t="str">
        <f>C678&amp;E678</f>
        <v/>
      </c>
      <c r="K678" s="37"/>
    </row>
    <row r="679" spans="1:11">
      <c r="A679" s="36" t="str">
        <f>C679&amp;E679</f>
        <v/>
      </c>
      <c r="K679" s="37"/>
    </row>
    <row r="680" spans="1:11">
      <c r="A680" s="36" t="str">
        <f>C680&amp;E680</f>
        <v/>
      </c>
      <c r="K680" s="37"/>
    </row>
    <row r="681" spans="1:11">
      <c r="A681" s="36" t="str">
        <f>C681&amp;E681</f>
        <v/>
      </c>
      <c r="K681" s="37"/>
    </row>
    <row r="682" spans="1:11">
      <c r="A682" s="36" t="str">
        <f>C682&amp;E682</f>
        <v/>
      </c>
      <c r="K682" s="37"/>
    </row>
    <row r="683" spans="1:11">
      <c r="A683" s="36" t="str">
        <f>C683&amp;E683</f>
        <v/>
      </c>
      <c r="K683" s="37"/>
    </row>
    <row r="684" spans="1:11">
      <c r="A684" s="36" t="str">
        <f>C684&amp;E684</f>
        <v/>
      </c>
      <c r="K684" s="37"/>
    </row>
    <row r="685" spans="1:11">
      <c r="A685" s="36" t="str">
        <f>C685&amp;E685</f>
        <v/>
      </c>
      <c r="K685" s="37"/>
    </row>
    <row r="686" spans="1:11">
      <c r="A686" s="36" t="str">
        <f>C686&amp;E686</f>
        <v/>
      </c>
      <c r="K686" s="37"/>
    </row>
    <row r="687" spans="1:11">
      <c r="A687" s="36" t="str">
        <f>C687&amp;E687</f>
        <v/>
      </c>
      <c r="K687" s="37"/>
    </row>
    <row r="688" spans="1:11">
      <c r="A688" s="36" t="str">
        <f>C688&amp;E688</f>
        <v/>
      </c>
      <c r="K688" s="37"/>
    </row>
    <row r="689" spans="1:11">
      <c r="A689" s="36" t="str">
        <f>C689&amp;E689</f>
        <v/>
      </c>
      <c r="K689" s="37"/>
    </row>
    <row r="690" spans="1:11">
      <c r="A690" s="36" t="str">
        <f>C690&amp;E690</f>
        <v/>
      </c>
      <c r="K690" s="37"/>
    </row>
    <row r="691" spans="1:11">
      <c r="A691" s="36" t="str">
        <f>C691&amp;E691</f>
        <v/>
      </c>
      <c r="K691" s="37"/>
    </row>
    <row r="692" spans="1:11">
      <c r="A692" s="36" t="str">
        <f>C692&amp;E692</f>
        <v/>
      </c>
      <c r="K692" s="37"/>
    </row>
    <row r="693" spans="1:11">
      <c r="A693" s="36" t="str">
        <f>C693&amp;E693</f>
        <v/>
      </c>
      <c r="K693" s="37"/>
    </row>
    <row r="694" spans="1:11">
      <c r="A694" s="36" t="str">
        <f>C694&amp;E694</f>
        <v/>
      </c>
      <c r="K694" s="37"/>
    </row>
    <row r="695" spans="1:11">
      <c r="A695" s="36" t="str">
        <f>C695&amp;E695</f>
        <v/>
      </c>
      <c r="K695" s="37"/>
    </row>
    <row r="696" spans="1:11">
      <c r="A696" s="36" t="str">
        <f>C696&amp;E696</f>
        <v/>
      </c>
      <c r="K696" s="37"/>
    </row>
    <row r="697" spans="1:11">
      <c r="A697" s="36" t="str">
        <f>C697&amp;E697</f>
        <v/>
      </c>
      <c r="K697" s="37"/>
    </row>
    <row r="698" spans="1:11">
      <c r="A698" s="36" t="str">
        <f>C698&amp;E698</f>
        <v/>
      </c>
      <c r="K698" s="37"/>
    </row>
    <row r="699" spans="1:11">
      <c r="A699" s="36" t="str">
        <f>C699&amp;E699</f>
        <v/>
      </c>
      <c r="K699" s="37"/>
    </row>
    <row r="700" spans="1:11">
      <c r="A700" s="36" t="str">
        <f>C700&amp;E700</f>
        <v/>
      </c>
      <c r="K700" s="37"/>
    </row>
    <row r="701" spans="1:11">
      <c r="A701" s="36" t="str">
        <f>C701&amp;E701</f>
        <v/>
      </c>
      <c r="K701" s="37"/>
    </row>
    <row r="702" spans="1:11">
      <c r="A702" s="36" t="str">
        <f>C702&amp;E702</f>
        <v/>
      </c>
      <c r="K702" s="37"/>
    </row>
    <row r="703" spans="1:11">
      <c r="A703" s="36" t="str">
        <f>C703&amp;E703</f>
        <v/>
      </c>
      <c r="K703" s="37"/>
    </row>
    <row r="704" spans="1:11">
      <c r="A704" s="36" t="str">
        <f>C704&amp;E704</f>
        <v/>
      </c>
      <c r="K704" s="37"/>
    </row>
    <row r="705" spans="1:11">
      <c r="A705" s="36" t="str">
        <f>C705&amp;E705</f>
        <v/>
      </c>
      <c r="K705" s="37"/>
    </row>
    <row r="706" spans="1:11">
      <c r="A706" s="36" t="str">
        <f>C706&amp;E706</f>
        <v/>
      </c>
      <c r="K706" s="37"/>
    </row>
    <row r="707" spans="1:11">
      <c r="A707" s="36" t="str">
        <f>C707&amp;E707</f>
        <v/>
      </c>
      <c r="K707" s="37"/>
    </row>
    <row r="708" spans="1:11">
      <c r="A708" s="36" t="str">
        <f>C708&amp;E708</f>
        <v/>
      </c>
      <c r="K708" s="37"/>
    </row>
    <row r="709" spans="1:11">
      <c r="A709" s="36" t="str">
        <f>C709&amp;E709</f>
        <v/>
      </c>
      <c r="K709" s="37"/>
    </row>
    <row r="710" spans="1:11">
      <c r="A710" s="36" t="str">
        <f>C710&amp;E710</f>
        <v/>
      </c>
      <c r="K710" s="37"/>
    </row>
    <row r="711" spans="1:11">
      <c r="A711" s="36" t="str">
        <f>C711&amp;E711</f>
        <v/>
      </c>
      <c r="K711" s="37"/>
    </row>
    <row r="712" spans="1:11">
      <c r="A712" s="36" t="str">
        <f>C712&amp;E712</f>
        <v/>
      </c>
      <c r="K712" s="37"/>
    </row>
    <row r="713" spans="1:11">
      <c r="A713" s="36" t="str">
        <f>C713&amp;E713</f>
        <v/>
      </c>
      <c r="K713" s="37"/>
    </row>
    <row r="714" spans="1:11">
      <c r="A714" s="36" t="str">
        <f>C714&amp;E714</f>
        <v/>
      </c>
      <c r="K714" s="37"/>
    </row>
    <row r="715" spans="1:11">
      <c r="A715" s="36" t="str">
        <f>C715&amp;E715</f>
        <v/>
      </c>
      <c r="K715" s="37"/>
    </row>
    <row r="716" spans="1:11">
      <c r="A716" s="36" t="str">
        <f>C716&amp;E716</f>
        <v/>
      </c>
      <c r="K716" s="37"/>
    </row>
    <row r="717" spans="1:11">
      <c r="A717" s="36" t="str">
        <f>C717&amp;E717</f>
        <v/>
      </c>
      <c r="K717" s="37"/>
    </row>
    <row r="718" spans="1:11">
      <c r="A718" s="36" t="str">
        <f>C718&amp;E718</f>
        <v/>
      </c>
      <c r="K718" s="37"/>
    </row>
    <row r="719" spans="1:11">
      <c r="A719" s="36" t="str">
        <f>C719&amp;E719</f>
        <v/>
      </c>
      <c r="K719" s="37"/>
    </row>
    <row r="720" spans="1:11">
      <c r="A720" s="36" t="str">
        <f>C720&amp;E720</f>
        <v/>
      </c>
      <c r="K720" s="37"/>
    </row>
    <row r="721" spans="1:11">
      <c r="A721" s="36" t="str">
        <f>C721&amp;E721</f>
        <v/>
      </c>
      <c r="K721" s="37"/>
    </row>
    <row r="722" spans="1:11">
      <c r="A722" s="36" t="str">
        <f>C722&amp;E722</f>
        <v/>
      </c>
      <c r="K722" s="37"/>
    </row>
    <row r="723" spans="1:11">
      <c r="A723" s="36" t="str">
        <f>C723&amp;E723</f>
        <v/>
      </c>
      <c r="K723" s="37"/>
    </row>
    <row r="724" spans="1:11">
      <c r="A724" s="36" t="str">
        <f>C724&amp;E724</f>
        <v/>
      </c>
      <c r="K724" s="37"/>
    </row>
    <row r="725" spans="1:11">
      <c r="A725" s="36" t="str">
        <f>C725&amp;E725</f>
        <v/>
      </c>
      <c r="K725" s="37"/>
    </row>
    <row r="726" spans="1:11">
      <c r="A726" s="36" t="str">
        <f>C726&amp;E726</f>
        <v/>
      </c>
      <c r="K726" s="37"/>
    </row>
    <row r="727" spans="1:11">
      <c r="A727" s="36" t="str">
        <f>C727&amp;E727</f>
        <v/>
      </c>
      <c r="K727" s="37"/>
    </row>
    <row r="728" spans="1:11">
      <c r="A728" s="36" t="str">
        <f>C728&amp;E728</f>
        <v/>
      </c>
      <c r="K728" s="37"/>
    </row>
    <row r="729" spans="1:11">
      <c r="A729" s="36" t="str">
        <f>C729&amp;E729</f>
        <v/>
      </c>
      <c r="K729" s="37"/>
    </row>
    <row r="730" spans="1:11">
      <c r="A730" s="36" t="str">
        <f>C730&amp;E730</f>
        <v/>
      </c>
      <c r="K730" s="37"/>
    </row>
    <row r="731" spans="1:11">
      <c r="A731" s="36" t="str">
        <f>C731&amp;E731</f>
        <v/>
      </c>
      <c r="K731" s="37"/>
    </row>
    <row r="732" spans="1:11">
      <c r="A732" s="36" t="str">
        <f>C732&amp;E732</f>
        <v/>
      </c>
      <c r="K732" s="37"/>
    </row>
    <row r="733" spans="1:11">
      <c r="A733" s="36" t="str">
        <f>C733&amp;E733</f>
        <v/>
      </c>
      <c r="K733" s="37"/>
    </row>
    <row r="734" spans="1:11">
      <c r="A734" s="36" t="str">
        <f>C734&amp;E734</f>
        <v/>
      </c>
      <c r="K734" s="37"/>
    </row>
    <row r="735" spans="1:11">
      <c r="A735" s="36" t="str">
        <f>C735&amp;E735</f>
        <v/>
      </c>
      <c r="K735" s="37"/>
    </row>
    <row r="736" spans="1:11">
      <c r="A736" s="36" t="str">
        <f>C736&amp;E736</f>
        <v/>
      </c>
      <c r="K736" s="37"/>
    </row>
    <row r="737" spans="1:11">
      <c r="A737" s="36" t="str">
        <f>C737&amp;E737</f>
        <v/>
      </c>
      <c r="K737" s="37"/>
    </row>
    <row r="738" spans="1:11">
      <c r="A738" s="36" t="str">
        <f>C738&amp;E738</f>
        <v/>
      </c>
      <c r="K738" s="37"/>
    </row>
    <row r="739" spans="1:11">
      <c r="A739" s="36" t="str">
        <f>C739&amp;E739</f>
        <v/>
      </c>
      <c r="K739" s="37"/>
    </row>
    <row r="740" spans="1:11">
      <c r="A740" s="36" t="str">
        <f>C740&amp;E740</f>
        <v/>
      </c>
      <c r="K740" s="37"/>
    </row>
    <row r="741" spans="1:11">
      <c r="A741" s="36" t="str">
        <f>C741&amp;E741</f>
        <v/>
      </c>
      <c r="K741" s="37"/>
    </row>
    <row r="742" spans="1:11">
      <c r="A742" s="36" t="str">
        <f>C742&amp;E742</f>
        <v/>
      </c>
      <c r="K742" s="37"/>
    </row>
    <row r="743" spans="1:11">
      <c r="A743" s="36" t="str">
        <f>C743&amp;E743</f>
        <v/>
      </c>
      <c r="K743" s="37"/>
    </row>
    <row r="744" spans="1:11">
      <c r="A744" s="36" t="str">
        <f>C744&amp;E744</f>
        <v/>
      </c>
      <c r="K744" s="37"/>
    </row>
    <row r="745" spans="1:11">
      <c r="A745" s="36" t="str">
        <f>C745&amp;E745</f>
        <v/>
      </c>
      <c r="K745" s="37"/>
    </row>
    <row r="746" spans="1:11">
      <c r="A746" s="36" t="str">
        <f>C746&amp;E746</f>
        <v/>
      </c>
      <c r="K746" s="37"/>
    </row>
    <row r="747" spans="1:11">
      <c r="A747" s="36" t="str">
        <f>C747&amp;E747</f>
        <v/>
      </c>
      <c r="K747" s="37"/>
    </row>
    <row r="748" spans="1:11">
      <c r="A748" s="36" t="str">
        <f>C748&amp;E748</f>
        <v/>
      </c>
      <c r="K748" s="37"/>
    </row>
    <row r="749" spans="1:11">
      <c r="A749" s="36" t="str">
        <f>C749&amp;E749</f>
        <v/>
      </c>
      <c r="K749" s="37"/>
    </row>
    <row r="750" spans="1:11">
      <c r="A750" s="36" t="str">
        <f>C750&amp;E750</f>
        <v/>
      </c>
      <c r="K750" s="37"/>
    </row>
    <row r="751" spans="1:11">
      <c r="A751" s="36" t="str">
        <f>C751&amp;E751</f>
        <v/>
      </c>
      <c r="K751" s="37"/>
    </row>
    <row r="752" spans="1:11">
      <c r="A752" s="36" t="str">
        <f>C752&amp;E752</f>
        <v/>
      </c>
      <c r="K752" s="37"/>
    </row>
    <row r="753" spans="1:11">
      <c r="A753" s="36" t="str">
        <f>C753&amp;E753</f>
        <v/>
      </c>
      <c r="K753" s="37"/>
    </row>
    <row r="754" spans="1:11">
      <c r="A754" s="36" t="str">
        <f>C754&amp;E754</f>
        <v/>
      </c>
      <c r="K754" s="37"/>
    </row>
    <row r="755" spans="1:11">
      <c r="A755" s="36" t="str">
        <f>C755&amp;E755</f>
        <v/>
      </c>
      <c r="K755" s="37"/>
    </row>
    <row r="756" spans="1:11">
      <c r="A756" s="36" t="str">
        <f>C756&amp;E756</f>
        <v/>
      </c>
      <c r="K756" s="37"/>
    </row>
    <row r="757" spans="1:11">
      <c r="A757" s="36" t="str">
        <f>C757&amp;E757</f>
        <v/>
      </c>
      <c r="K757" s="37"/>
    </row>
    <row r="758" spans="1:11">
      <c r="A758" s="36" t="str">
        <f>C758&amp;E758</f>
        <v/>
      </c>
      <c r="K758" s="37"/>
    </row>
    <row r="759" spans="1:11">
      <c r="A759" s="36" t="str">
        <f>C759&amp;E759</f>
        <v/>
      </c>
      <c r="K759" s="37"/>
    </row>
    <row r="760" spans="1:11">
      <c r="A760" s="36" t="str">
        <f>C760&amp;E760</f>
        <v/>
      </c>
      <c r="K760" s="37"/>
    </row>
    <row r="761" spans="1:11">
      <c r="A761" s="36" t="str">
        <f>C761&amp;E761</f>
        <v/>
      </c>
      <c r="K761" s="37"/>
    </row>
    <row r="762" spans="1:11">
      <c r="A762" s="36" t="str">
        <f>C762&amp;E762</f>
        <v/>
      </c>
      <c r="K762" s="37"/>
    </row>
    <row r="763" spans="1:11">
      <c r="A763" s="36" t="str">
        <f>C763&amp;E763</f>
        <v/>
      </c>
      <c r="K763" s="37"/>
    </row>
    <row r="764" spans="1:11">
      <c r="A764" s="36" t="str">
        <f>C764&amp;E764</f>
        <v/>
      </c>
      <c r="K764" s="37"/>
    </row>
    <row r="765" spans="1:11">
      <c r="A765" s="36" t="str">
        <f>C765&amp;E765</f>
        <v/>
      </c>
      <c r="K765" s="37"/>
    </row>
    <row r="766" spans="1:11">
      <c r="A766" s="36" t="str">
        <f>C766&amp;E766</f>
        <v/>
      </c>
      <c r="K766" s="37"/>
    </row>
    <row r="767" spans="1:11">
      <c r="A767" s="36" t="str">
        <f>C767&amp;E767</f>
        <v/>
      </c>
      <c r="K767" s="37"/>
    </row>
    <row r="768" spans="1:11">
      <c r="A768" s="36" t="str">
        <f>C768&amp;E768</f>
        <v/>
      </c>
      <c r="K768" s="37"/>
    </row>
    <row r="769" spans="1:11">
      <c r="A769" s="36" t="str">
        <f>C769&amp;E769</f>
        <v/>
      </c>
      <c r="K769" s="37"/>
    </row>
    <row r="770" spans="1:11">
      <c r="A770" s="36" t="str">
        <f>C770&amp;E770</f>
        <v/>
      </c>
      <c r="K770" s="37"/>
    </row>
    <row r="771" spans="1:11">
      <c r="A771" s="36" t="str">
        <f>C771&amp;E771</f>
        <v/>
      </c>
      <c r="K771" s="37"/>
    </row>
    <row r="772" spans="1:11">
      <c r="A772" s="36" t="str">
        <f>C772&amp;E772</f>
        <v/>
      </c>
      <c r="K772" s="37"/>
    </row>
    <row r="773" spans="1:11">
      <c r="A773" s="36" t="str">
        <f>C773&amp;E773</f>
        <v/>
      </c>
      <c r="K773" s="37"/>
    </row>
    <row r="774" spans="1:11">
      <c r="A774" s="36" t="str">
        <f>C774&amp;E774</f>
        <v/>
      </c>
      <c r="K774" s="37"/>
    </row>
    <row r="775" spans="1:11">
      <c r="A775" s="36" t="str">
        <f>C775&amp;E775</f>
        <v/>
      </c>
      <c r="K775" s="37"/>
    </row>
    <row r="776" spans="1:11">
      <c r="A776" s="36" t="str">
        <f>C776&amp;E776</f>
        <v/>
      </c>
      <c r="K776" s="37"/>
    </row>
    <row r="777" spans="1:11">
      <c r="A777" s="36" t="str">
        <f>C777&amp;E777</f>
        <v/>
      </c>
      <c r="K777" s="37"/>
    </row>
    <row r="778" spans="1:11">
      <c r="A778" s="36" t="str">
        <f>C778&amp;E778</f>
        <v/>
      </c>
      <c r="K778" s="37"/>
    </row>
    <row r="779" spans="1:11">
      <c r="A779" s="36" t="str">
        <f>C779&amp;E779</f>
        <v/>
      </c>
      <c r="K779" s="37"/>
    </row>
    <row r="780" spans="1:11">
      <c r="A780" s="36" t="str">
        <f>C780&amp;E780</f>
        <v/>
      </c>
      <c r="K780" s="37"/>
    </row>
    <row r="781" spans="1:11">
      <c r="A781" s="36" t="str">
        <f>C781&amp;E781</f>
        <v/>
      </c>
      <c r="K781" s="37"/>
    </row>
    <row r="782" spans="1:11">
      <c r="A782" s="36" t="str">
        <f>C782&amp;E782</f>
        <v/>
      </c>
      <c r="K782" s="37"/>
    </row>
    <row r="783" spans="1:11">
      <c r="A783" s="36" t="str">
        <f>C783&amp;E783</f>
        <v/>
      </c>
      <c r="K783" s="37"/>
    </row>
    <row r="784" spans="1:11">
      <c r="A784" s="36" t="str">
        <f>C784&amp;E784</f>
        <v/>
      </c>
      <c r="K784" s="37"/>
    </row>
    <row r="785" spans="1:11">
      <c r="A785" s="36" t="str">
        <f>C785&amp;E785</f>
        <v/>
      </c>
      <c r="K785" s="37"/>
    </row>
    <row r="786" spans="1:11">
      <c r="A786" s="36" t="str">
        <f>C786&amp;E786</f>
        <v/>
      </c>
      <c r="K786" s="37"/>
    </row>
    <row r="787" spans="1:11">
      <c r="A787" s="36" t="str">
        <f>C787&amp;E787</f>
        <v/>
      </c>
      <c r="K787" s="37"/>
    </row>
    <row r="788" spans="1:11">
      <c r="A788" s="36" t="str">
        <f>C788&amp;E788</f>
        <v/>
      </c>
      <c r="K788" s="37"/>
    </row>
    <row r="789" spans="1:11">
      <c r="A789" s="36" t="str">
        <f>C789&amp;E789</f>
        <v/>
      </c>
      <c r="K789" s="37"/>
    </row>
    <row r="790" spans="1:11">
      <c r="A790" s="36" t="str">
        <f>C790&amp;E790</f>
        <v/>
      </c>
      <c r="K790" s="37"/>
    </row>
    <row r="791" spans="1:11">
      <c r="A791" s="36" t="str">
        <f>C791&amp;E791</f>
        <v/>
      </c>
      <c r="K791" s="37"/>
    </row>
    <row r="792" spans="1:11">
      <c r="A792" s="36" t="str">
        <f>C792&amp;E792</f>
        <v/>
      </c>
      <c r="K792" s="37"/>
    </row>
    <row r="793" spans="1:11">
      <c r="A793" s="36" t="str">
        <f>C793&amp;E793</f>
        <v/>
      </c>
      <c r="K793" s="37"/>
    </row>
    <row r="794" spans="1:11">
      <c r="A794" s="36" t="str">
        <f>C794&amp;E794</f>
        <v/>
      </c>
      <c r="K794" s="37"/>
    </row>
    <row r="795" spans="1:11">
      <c r="A795" s="36" t="str">
        <f>C795&amp;E795</f>
        <v/>
      </c>
      <c r="K795" s="37"/>
    </row>
    <row r="796" spans="1:11">
      <c r="A796" s="36" t="str">
        <f>C796&amp;E796</f>
        <v/>
      </c>
      <c r="K796" s="37"/>
    </row>
    <row r="797" spans="1:11">
      <c r="A797" s="36" t="str">
        <f>C797&amp;E797</f>
        <v/>
      </c>
      <c r="K797" s="37"/>
    </row>
    <row r="798" spans="1:11">
      <c r="A798" s="36" t="str">
        <f>C798&amp;E798</f>
        <v/>
      </c>
      <c r="K798" s="37"/>
    </row>
    <row r="799" spans="1:11">
      <c r="A799" s="36" t="str">
        <f>C799&amp;E799</f>
        <v/>
      </c>
      <c r="K799" s="37"/>
    </row>
    <row r="800" spans="1:11">
      <c r="A800" s="36" t="str">
        <f>C800&amp;E800</f>
        <v/>
      </c>
      <c r="K800" s="37"/>
    </row>
    <row r="801" spans="1:11">
      <c r="A801" s="36" t="str">
        <f>C801&amp;E801</f>
        <v/>
      </c>
      <c r="K801" s="37"/>
    </row>
    <row r="802" spans="1:11">
      <c r="A802" s="36" t="str">
        <f>C802&amp;E802</f>
        <v/>
      </c>
      <c r="K802" s="37"/>
    </row>
    <row r="803" spans="1:11">
      <c r="A803" s="36" t="str">
        <f>C803&amp;E803</f>
        <v/>
      </c>
      <c r="K803" s="37"/>
    </row>
    <row r="804" spans="1:11">
      <c r="A804" s="36" t="str">
        <f>C804&amp;E804</f>
        <v/>
      </c>
      <c r="K804" s="37"/>
    </row>
    <row r="805" spans="1:11">
      <c r="A805" s="36" t="str">
        <f>C805&amp;E805</f>
        <v/>
      </c>
      <c r="K805" s="37"/>
    </row>
    <row r="806" spans="1:11">
      <c r="A806" s="36" t="str">
        <f>C806&amp;E806</f>
        <v/>
      </c>
      <c r="K806" s="37"/>
    </row>
    <row r="807" spans="1:11">
      <c r="A807" s="36" t="str">
        <f>C807&amp;E807</f>
        <v/>
      </c>
      <c r="K807" s="37"/>
    </row>
    <row r="808" spans="1:11">
      <c r="A808" s="36" t="str">
        <f>C808&amp;E808</f>
        <v/>
      </c>
      <c r="K808" s="37"/>
    </row>
    <row r="809" spans="1:11">
      <c r="A809" s="36" t="str">
        <f>C809&amp;E809</f>
        <v/>
      </c>
      <c r="K809" s="37"/>
    </row>
    <row r="810" spans="1:11">
      <c r="A810" s="36" t="str">
        <f>C810&amp;E810</f>
        <v/>
      </c>
      <c r="K810" s="37"/>
    </row>
    <row r="811" spans="1:11">
      <c r="A811" s="36" t="str">
        <f>C811&amp;E811</f>
        <v/>
      </c>
      <c r="K811" s="37"/>
    </row>
    <row r="812" spans="1:11">
      <c r="A812" s="36" t="str">
        <f>C812&amp;E812</f>
        <v/>
      </c>
      <c r="K812" s="37"/>
    </row>
    <row r="813" spans="1:11">
      <c r="A813" s="36" t="str">
        <f>C813&amp;E813</f>
        <v/>
      </c>
      <c r="K813" s="37"/>
    </row>
    <row r="814" spans="1:11">
      <c r="A814" s="36" t="str">
        <f>C814&amp;E814</f>
        <v/>
      </c>
      <c r="K814" s="37"/>
    </row>
    <row r="815" spans="1:11">
      <c r="A815" s="36" t="str">
        <f>C815&amp;E815</f>
        <v/>
      </c>
      <c r="K815" s="37"/>
    </row>
    <row r="816" spans="1:11">
      <c r="A816" s="36" t="str">
        <f>C816&amp;E816</f>
        <v/>
      </c>
      <c r="K816" s="37"/>
    </row>
    <row r="817" spans="1:11">
      <c r="A817" s="36" t="str">
        <f>C817&amp;E817</f>
        <v/>
      </c>
      <c r="K817" s="37"/>
    </row>
    <row r="818" spans="1:11">
      <c r="A818" s="36" t="str">
        <f>C818&amp;E818</f>
        <v/>
      </c>
      <c r="K818" s="37"/>
    </row>
    <row r="819" spans="1:11">
      <c r="A819" s="36" t="str">
        <f>C819&amp;E819</f>
        <v/>
      </c>
      <c r="K819" s="37"/>
    </row>
    <row r="820" spans="1:11">
      <c r="A820" s="36" t="str">
        <f>C820&amp;E820</f>
        <v/>
      </c>
      <c r="K820" s="37"/>
    </row>
    <row r="821" spans="1:11">
      <c r="A821" s="36" t="str">
        <f>C821&amp;E821</f>
        <v/>
      </c>
      <c r="K821" s="37"/>
    </row>
    <row r="822" spans="1:11">
      <c r="A822" s="36" t="str">
        <f>C822&amp;E822</f>
        <v/>
      </c>
      <c r="K822" s="37"/>
    </row>
    <row r="823" spans="1:11">
      <c r="A823" s="36" t="str">
        <f>C823&amp;E823</f>
        <v/>
      </c>
      <c r="K823" s="37"/>
    </row>
    <row r="824" spans="1:11">
      <c r="A824" s="36" t="str">
        <f>C824&amp;E824</f>
        <v/>
      </c>
      <c r="K824" s="37"/>
    </row>
    <row r="825" spans="1:11">
      <c r="A825" s="36" t="str">
        <f>C825&amp;E825</f>
        <v/>
      </c>
      <c r="K825" s="37"/>
    </row>
    <row r="826" spans="1:11">
      <c r="A826" s="36" t="str">
        <f>C826&amp;E826</f>
        <v/>
      </c>
      <c r="K826" s="37"/>
    </row>
    <row r="827" spans="1:11">
      <c r="A827" s="36" t="str">
        <f>C827&amp;E827</f>
        <v/>
      </c>
      <c r="K827" s="37"/>
    </row>
    <row r="828" spans="1:11">
      <c r="A828" s="36" t="str">
        <f>C828&amp;E828</f>
        <v/>
      </c>
      <c r="K828" s="37"/>
    </row>
    <row r="829" spans="1:11">
      <c r="A829" s="36" t="str">
        <f>C829&amp;E829</f>
        <v/>
      </c>
      <c r="K829" s="37"/>
    </row>
    <row r="830" spans="1:11">
      <c r="A830" s="36" t="str">
        <f>C830&amp;E830</f>
        <v/>
      </c>
      <c r="K830" s="37"/>
    </row>
    <row r="831" spans="1:11">
      <c r="A831" s="36" t="str">
        <f>C831&amp;E831</f>
        <v/>
      </c>
      <c r="K831" s="37"/>
    </row>
    <row r="832" spans="1:11">
      <c r="A832" s="36" t="str">
        <f>C832&amp;E832</f>
        <v/>
      </c>
      <c r="K832" s="37"/>
    </row>
    <row r="833" spans="1:11">
      <c r="A833" s="36" t="str">
        <f>C833&amp;E833</f>
        <v/>
      </c>
      <c r="K833" s="37"/>
    </row>
    <row r="834" spans="1:11">
      <c r="A834" s="36" t="str">
        <f>C834&amp;E834</f>
        <v/>
      </c>
      <c r="K834" s="37"/>
    </row>
    <row r="835" spans="1:11">
      <c r="A835" s="36" t="str">
        <f>C835&amp;E835</f>
        <v/>
      </c>
      <c r="K835" s="37"/>
    </row>
    <row r="836" spans="1:11">
      <c r="A836" s="36" t="str">
        <f>C836&amp;E836</f>
        <v/>
      </c>
      <c r="K836" s="37"/>
    </row>
    <row r="837" spans="1:11">
      <c r="A837" s="36" t="str">
        <f>C837&amp;E837</f>
        <v/>
      </c>
      <c r="K837" s="37"/>
    </row>
    <row r="838" spans="1:11">
      <c r="A838" s="36" t="str">
        <f>C838&amp;E838</f>
        <v/>
      </c>
      <c r="K838" s="37"/>
    </row>
    <row r="839" spans="1:11">
      <c r="A839" s="36" t="str">
        <f>C839&amp;E839</f>
        <v/>
      </c>
      <c r="K839" s="37"/>
    </row>
    <row r="840" spans="1:11">
      <c r="A840" s="36" t="str">
        <f>C840&amp;E840</f>
        <v/>
      </c>
      <c r="K840" s="37"/>
    </row>
    <row r="841" spans="1:11">
      <c r="A841" s="36" t="str">
        <f>C841&amp;E841</f>
        <v/>
      </c>
      <c r="K841" s="37"/>
    </row>
    <row r="842" spans="1:11">
      <c r="A842" s="36" t="str">
        <f>C842&amp;E842</f>
        <v/>
      </c>
      <c r="K842" s="37"/>
    </row>
    <row r="843" spans="1:11">
      <c r="A843" s="36" t="str">
        <f>C843&amp;E843</f>
        <v/>
      </c>
      <c r="K843" s="37"/>
    </row>
    <row r="844" spans="1:11">
      <c r="A844" s="36" t="str">
        <f>C844&amp;E844</f>
        <v/>
      </c>
      <c r="K844" s="37"/>
    </row>
    <row r="845" spans="1:11">
      <c r="A845" s="36" t="str">
        <f>C845&amp;E845</f>
        <v/>
      </c>
      <c r="K845" s="37"/>
    </row>
    <row r="846" spans="1:11">
      <c r="A846" s="36" t="str">
        <f>C846&amp;E846</f>
        <v/>
      </c>
      <c r="K846" s="37"/>
    </row>
    <row r="847" spans="1:11">
      <c r="A847" s="36" t="str">
        <f>C847&amp;E847</f>
        <v/>
      </c>
      <c r="K847" s="37"/>
    </row>
    <row r="848" spans="1:11">
      <c r="A848" s="36" t="str">
        <f>C848&amp;E848</f>
        <v/>
      </c>
      <c r="K848" s="37"/>
    </row>
    <row r="849" spans="1:11">
      <c r="A849" s="36" t="str">
        <f>C849&amp;E849</f>
        <v/>
      </c>
      <c r="K849" s="37"/>
    </row>
    <row r="850" spans="1:11">
      <c r="A850" s="36" t="str">
        <f>C850&amp;E850</f>
        <v/>
      </c>
      <c r="K850" s="37"/>
    </row>
    <row r="851" spans="1:11">
      <c r="A851" s="36" t="str">
        <f>C851&amp;E851</f>
        <v/>
      </c>
      <c r="K851" s="37"/>
    </row>
    <row r="852" spans="1:11">
      <c r="A852" s="36" t="str">
        <f>C852&amp;E852</f>
        <v/>
      </c>
      <c r="K852" s="37"/>
    </row>
    <row r="853" spans="1:11">
      <c r="A853" s="36" t="str">
        <f>C853&amp;E853</f>
        <v/>
      </c>
      <c r="K853" s="37"/>
    </row>
    <row r="854" spans="1:11">
      <c r="A854" s="36" t="str">
        <f>C854&amp;E854</f>
        <v/>
      </c>
      <c r="K854" s="37"/>
    </row>
    <row r="855" spans="1:11">
      <c r="A855" s="36" t="str">
        <f>C855&amp;E855</f>
        <v/>
      </c>
      <c r="K855" s="37"/>
    </row>
    <row r="856" spans="1:11">
      <c r="A856" s="36" t="str">
        <f>C856&amp;E856</f>
        <v/>
      </c>
      <c r="K856" s="37"/>
    </row>
    <row r="857" spans="1:11">
      <c r="A857" s="36" t="str">
        <f>C857&amp;E857</f>
        <v/>
      </c>
      <c r="K857" s="37"/>
    </row>
    <row r="858" spans="1:11">
      <c r="A858" s="36" t="str">
        <f>C858&amp;E858</f>
        <v/>
      </c>
      <c r="K858" s="37"/>
    </row>
    <row r="859" spans="1:11">
      <c r="A859" s="36" t="str">
        <f>C859&amp;E859</f>
        <v/>
      </c>
      <c r="K859" s="37"/>
    </row>
    <row r="860" spans="1:11">
      <c r="A860" s="36" t="str">
        <f>C860&amp;E860</f>
        <v/>
      </c>
      <c r="K860" s="37"/>
    </row>
    <row r="861" spans="1:11">
      <c r="A861" s="36" t="str">
        <f>C861&amp;E861</f>
        <v/>
      </c>
      <c r="K861" s="37"/>
    </row>
    <row r="862" spans="1:11">
      <c r="A862" s="36" t="str">
        <f>C862&amp;E862</f>
        <v/>
      </c>
      <c r="K862" s="37"/>
    </row>
    <row r="863" spans="1:11">
      <c r="A863" s="36" t="str">
        <f>C863&amp;E863</f>
        <v/>
      </c>
      <c r="K863" s="37"/>
    </row>
    <row r="864" spans="1:11">
      <c r="A864" s="36" t="str">
        <f>C864&amp;E864</f>
        <v/>
      </c>
      <c r="K864" s="37"/>
    </row>
    <row r="865" spans="1:11">
      <c r="A865" s="36" t="str">
        <f>C865&amp;E865</f>
        <v/>
      </c>
      <c r="K865" s="37"/>
    </row>
    <row r="866" spans="1:11">
      <c r="A866" s="36" t="str">
        <f>C866&amp;E866</f>
        <v/>
      </c>
      <c r="K866" s="37"/>
    </row>
    <row r="867" spans="1:11">
      <c r="A867" s="36" t="str">
        <f>C867&amp;E867</f>
        <v/>
      </c>
      <c r="K867" s="37"/>
    </row>
    <row r="868" spans="1:11">
      <c r="A868" s="36" t="str">
        <f>C868&amp;E868</f>
        <v/>
      </c>
      <c r="K868" s="37"/>
    </row>
    <row r="869" spans="1:11">
      <c r="A869" s="36" t="str">
        <f>C869&amp;E869</f>
        <v/>
      </c>
      <c r="K869" s="37"/>
    </row>
    <row r="870" spans="1:11">
      <c r="A870" s="36" t="str">
        <f>C870&amp;E870</f>
        <v/>
      </c>
      <c r="K870" s="37"/>
    </row>
    <row r="871" spans="1:11">
      <c r="A871" s="36" t="str">
        <f>C871&amp;E871</f>
        <v/>
      </c>
      <c r="K871" s="37"/>
    </row>
    <row r="872" spans="1:11">
      <c r="A872" s="36" t="str">
        <f>C872&amp;E872</f>
        <v/>
      </c>
      <c r="K872" s="37"/>
    </row>
    <row r="873" spans="1:11">
      <c r="A873" s="36" t="str">
        <f>C873&amp;E873</f>
        <v/>
      </c>
      <c r="K873" s="37"/>
    </row>
    <row r="874" spans="1:11">
      <c r="A874" s="36" t="str">
        <f>C874&amp;E874</f>
        <v/>
      </c>
      <c r="K874" s="37"/>
    </row>
    <row r="875" spans="1:11">
      <c r="A875" s="36" t="str">
        <f>C875&amp;E875</f>
        <v/>
      </c>
      <c r="K875" s="37"/>
    </row>
    <row r="876" spans="1:11">
      <c r="A876" s="36" t="str">
        <f>C876&amp;E876</f>
        <v/>
      </c>
      <c r="K876" s="37"/>
    </row>
    <row r="877" spans="1:11">
      <c r="A877" s="36" t="str">
        <f>C877&amp;E877</f>
        <v/>
      </c>
      <c r="K877" s="37"/>
    </row>
    <row r="878" spans="1:11">
      <c r="A878" s="36" t="str">
        <f>C878&amp;E878</f>
        <v/>
      </c>
      <c r="K878" s="37"/>
    </row>
    <row r="879" spans="1:11">
      <c r="A879" s="36" t="str">
        <f>C879&amp;E879</f>
        <v/>
      </c>
      <c r="K879" s="37"/>
    </row>
    <row r="880" spans="1:11">
      <c r="A880" s="36" t="str">
        <f>C880&amp;E880</f>
        <v/>
      </c>
      <c r="K880" s="37"/>
    </row>
    <row r="881" spans="1:11">
      <c r="A881" s="36" t="str">
        <f>C881&amp;E881</f>
        <v/>
      </c>
      <c r="K881" s="37"/>
    </row>
    <row r="882" spans="1:11">
      <c r="A882" s="36" t="str">
        <f>C882&amp;E882</f>
        <v/>
      </c>
      <c r="K882" s="37"/>
    </row>
    <row r="883" spans="1:11">
      <c r="A883" s="36" t="str">
        <f>C883&amp;E883</f>
        <v/>
      </c>
      <c r="K883" s="37"/>
    </row>
    <row r="884" spans="1:11">
      <c r="A884" s="36" t="str">
        <f>C884&amp;E884</f>
        <v/>
      </c>
      <c r="K884" s="37"/>
    </row>
    <row r="885" spans="1:11">
      <c r="A885" s="36" t="str">
        <f>C885&amp;E885</f>
        <v/>
      </c>
      <c r="K885" s="37"/>
    </row>
    <row r="886" spans="1:11">
      <c r="A886" s="36" t="str">
        <f>C886&amp;E886</f>
        <v/>
      </c>
      <c r="K886" s="37"/>
    </row>
    <row r="887" spans="1:11">
      <c r="A887" s="36" t="str">
        <f>C887&amp;E887</f>
        <v/>
      </c>
      <c r="K887" s="37"/>
    </row>
    <row r="888" spans="1:11">
      <c r="A888" s="36" t="str">
        <f>C888&amp;E888</f>
        <v/>
      </c>
      <c r="K888" s="37"/>
    </row>
    <row r="889" spans="1:11">
      <c r="A889" s="36" t="str">
        <f>C889&amp;E889</f>
        <v/>
      </c>
      <c r="K889" s="37"/>
    </row>
    <row r="890" spans="1:11">
      <c r="A890" s="36" t="str">
        <f>C890&amp;E890</f>
        <v/>
      </c>
      <c r="K890" s="37"/>
    </row>
    <row r="891" spans="1:11">
      <c r="A891" s="36" t="str">
        <f>C891&amp;E891</f>
        <v/>
      </c>
      <c r="K891" s="37"/>
    </row>
    <row r="892" spans="1:11">
      <c r="A892" s="36" t="str">
        <f>C892&amp;E892</f>
        <v/>
      </c>
      <c r="K892" s="37"/>
    </row>
    <row r="893" spans="1:11">
      <c r="A893" s="36" t="str">
        <f>C893&amp;E893</f>
        <v/>
      </c>
      <c r="K893" s="37"/>
    </row>
    <row r="894" spans="1:11">
      <c r="A894" s="36" t="str">
        <f>C894&amp;E894</f>
        <v/>
      </c>
      <c r="K894" s="37"/>
    </row>
    <row r="895" spans="1:11">
      <c r="A895" s="36" t="str">
        <f>C895&amp;E895</f>
        <v/>
      </c>
      <c r="K895" s="37"/>
    </row>
    <row r="896" spans="1:11">
      <c r="A896" s="36" t="str">
        <f>C896&amp;E896</f>
        <v/>
      </c>
      <c r="K896" s="37"/>
    </row>
    <row r="897" spans="1:11">
      <c r="A897" s="36" t="str">
        <f>C897&amp;E897</f>
        <v/>
      </c>
      <c r="K897" s="37"/>
    </row>
    <row r="898" spans="1:11">
      <c r="A898" s="36" t="str">
        <f>C898&amp;E898</f>
        <v/>
      </c>
      <c r="K898" s="37"/>
    </row>
    <row r="899" spans="1:11">
      <c r="A899" s="36" t="str">
        <f>C899&amp;E899</f>
        <v/>
      </c>
      <c r="K899" s="37"/>
    </row>
    <row r="900" spans="1:11">
      <c r="A900" s="36" t="str">
        <f>C900&amp;E900</f>
        <v/>
      </c>
      <c r="K900" s="37"/>
    </row>
    <row r="901" spans="1:11">
      <c r="A901" s="36" t="str">
        <f>C901&amp;E901</f>
        <v/>
      </c>
      <c r="K901" s="37"/>
    </row>
    <row r="902" spans="1:11">
      <c r="A902" s="36" t="str">
        <f>C902&amp;E902</f>
        <v/>
      </c>
      <c r="K902" s="37"/>
    </row>
    <row r="903" spans="1:11">
      <c r="A903" s="36" t="str">
        <f>C903&amp;E903</f>
        <v/>
      </c>
      <c r="K903" s="37"/>
    </row>
    <row r="904" spans="1:11">
      <c r="A904" s="36" t="str">
        <f>C904&amp;E904</f>
        <v/>
      </c>
      <c r="K904" s="37"/>
    </row>
    <row r="905" spans="1:11">
      <c r="A905" s="36" t="str">
        <f>C905&amp;E905</f>
        <v/>
      </c>
      <c r="K905" s="37"/>
    </row>
    <row r="906" spans="1:11">
      <c r="A906" s="36" t="str">
        <f>C906&amp;E906</f>
        <v/>
      </c>
      <c r="K906" s="37"/>
    </row>
    <row r="907" spans="1:11">
      <c r="A907" s="36" t="str">
        <f>C907&amp;E907</f>
        <v/>
      </c>
      <c r="K907" s="37"/>
    </row>
    <row r="908" spans="1:11">
      <c r="A908" s="36" t="str">
        <f>C908&amp;E908</f>
        <v/>
      </c>
      <c r="K908" s="37"/>
    </row>
    <row r="909" spans="1:11">
      <c r="A909" s="36" t="str">
        <f>C909&amp;E909</f>
        <v/>
      </c>
      <c r="K909" s="37"/>
    </row>
    <row r="910" spans="1:11">
      <c r="A910" s="36" t="str">
        <f>C910&amp;E910</f>
        <v/>
      </c>
      <c r="K910" s="37"/>
    </row>
    <row r="911" spans="1:11">
      <c r="A911" s="36" t="str">
        <f>C911&amp;E911</f>
        <v/>
      </c>
      <c r="K911" s="37"/>
    </row>
    <row r="912" spans="1:11">
      <c r="A912" s="36" t="str">
        <f>C912&amp;E912</f>
        <v/>
      </c>
      <c r="K912" s="37"/>
    </row>
    <row r="913" spans="1:11">
      <c r="A913" s="36" t="str">
        <f>C913&amp;E913</f>
        <v/>
      </c>
      <c r="K913" s="37"/>
    </row>
    <row r="914" spans="1:11">
      <c r="A914" s="36" t="str">
        <f>C914&amp;E914</f>
        <v/>
      </c>
      <c r="K914" s="37"/>
    </row>
    <row r="915" spans="1:11">
      <c r="A915" s="36" t="str">
        <f>C915&amp;E915</f>
        <v/>
      </c>
      <c r="K915" s="37"/>
    </row>
    <row r="916" spans="1:11">
      <c r="A916" s="36" t="str">
        <f>C916&amp;E916</f>
        <v/>
      </c>
      <c r="K916" s="37"/>
    </row>
    <row r="917" spans="1:11">
      <c r="A917" s="36" t="str">
        <f>C917&amp;E917</f>
        <v/>
      </c>
      <c r="K917" s="37"/>
    </row>
    <row r="918" spans="1:11">
      <c r="A918" s="36" t="str">
        <f>C918&amp;E918</f>
        <v/>
      </c>
      <c r="K918" s="37"/>
    </row>
    <row r="919" spans="1:11">
      <c r="A919" s="36" t="str">
        <f>C919&amp;E919</f>
        <v/>
      </c>
      <c r="K919" s="37"/>
    </row>
    <row r="920" spans="1:11">
      <c r="A920" s="36" t="str">
        <f>C920&amp;E920</f>
        <v/>
      </c>
      <c r="K920" s="37"/>
    </row>
    <row r="921" spans="1:11">
      <c r="A921" s="36" t="str">
        <f>C921&amp;E921</f>
        <v/>
      </c>
      <c r="K921" s="37"/>
    </row>
    <row r="922" spans="1:11">
      <c r="A922" s="36" t="str">
        <f>C922&amp;E922</f>
        <v/>
      </c>
      <c r="K922" s="37"/>
    </row>
    <row r="923" spans="1:11">
      <c r="A923" s="36" t="str">
        <f>C923&amp;E923</f>
        <v/>
      </c>
      <c r="K923" s="37"/>
    </row>
    <row r="924" spans="1:11">
      <c r="A924" s="36" t="str">
        <f>C924&amp;E924</f>
        <v/>
      </c>
      <c r="K924" s="37"/>
    </row>
    <row r="925" spans="1:11">
      <c r="A925" s="36" t="str">
        <f>C925&amp;E925</f>
        <v/>
      </c>
      <c r="K925" s="37"/>
    </row>
    <row r="926" spans="1:11">
      <c r="A926" s="36" t="str">
        <f>C926&amp;E926</f>
        <v/>
      </c>
      <c r="K926" s="37"/>
    </row>
    <row r="927" spans="1:11">
      <c r="A927" s="36" t="str">
        <f>C927&amp;E927</f>
        <v/>
      </c>
      <c r="K927" s="37"/>
    </row>
    <row r="928" spans="1:11">
      <c r="A928" s="36" t="str">
        <f>C928&amp;E928</f>
        <v/>
      </c>
      <c r="K928" s="37"/>
    </row>
    <row r="929" spans="1:11">
      <c r="A929" s="36" t="str">
        <f>C929&amp;E929</f>
        <v/>
      </c>
      <c r="K929" s="37"/>
    </row>
    <row r="930" spans="1:11">
      <c r="A930" s="36" t="str">
        <f>C930&amp;E930</f>
        <v/>
      </c>
      <c r="K930" s="37"/>
    </row>
    <row r="931" spans="1:11">
      <c r="A931" s="36" t="str">
        <f>C931&amp;E931</f>
        <v/>
      </c>
      <c r="K931" s="37"/>
    </row>
    <row r="932" spans="1:11">
      <c r="A932" s="36" t="str">
        <f>C932&amp;E932</f>
        <v/>
      </c>
      <c r="K932" s="37"/>
    </row>
    <row r="933" spans="1:11">
      <c r="A933" s="36" t="str">
        <f>C933&amp;E933</f>
        <v/>
      </c>
      <c r="K933" s="37"/>
    </row>
    <row r="934" spans="1:11">
      <c r="A934" s="36" t="str">
        <f>C934&amp;E934</f>
        <v/>
      </c>
      <c r="K934" s="37"/>
    </row>
    <row r="935" spans="1:11">
      <c r="A935" s="36" t="str">
        <f>C935&amp;E935</f>
        <v/>
      </c>
      <c r="K935" s="37"/>
    </row>
    <row r="936" spans="1:11">
      <c r="A936" s="36" t="str">
        <f>C936&amp;E936</f>
        <v/>
      </c>
      <c r="K936" s="37"/>
    </row>
    <row r="937" spans="1:11">
      <c r="A937" s="36" t="str">
        <f>C937&amp;E937</f>
        <v/>
      </c>
      <c r="K937" s="37"/>
    </row>
    <row r="938" spans="1:11">
      <c r="A938" s="36" t="str">
        <f>C938&amp;E938</f>
        <v/>
      </c>
      <c r="K938" s="37"/>
    </row>
    <row r="939" spans="1:11">
      <c r="A939" s="36" t="str">
        <f>C939&amp;E939</f>
        <v/>
      </c>
      <c r="K939" s="37"/>
    </row>
    <row r="940" spans="1:11">
      <c r="A940" s="36" t="str">
        <f>C940&amp;E940</f>
        <v/>
      </c>
      <c r="K940" s="37"/>
    </row>
    <row r="941" spans="1:11">
      <c r="A941" s="36" t="str">
        <f>C941&amp;E941</f>
        <v/>
      </c>
      <c r="K941" s="37"/>
    </row>
    <row r="942" spans="1:11">
      <c r="A942" s="36" t="str">
        <f>C942&amp;E942</f>
        <v/>
      </c>
      <c r="K942" s="37"/>
    </row>
    <row r="943" spans="1:11">
      <c r="A943" s="36" t="str">
        <f>C943&amp;E943</f>
        <v/>
      </c>
      <c r="K943" s="37"/>
    </row>
    <row r="944" spans="1:11">
      <c r="A944" s="36" t="str">
        <f>C944&amp;E944</f>
        <v/>
      </c>
      <c r="K944" s="37"/>
    </row>
    <row r="945" spans="1:11">
      <c r="A945" s="36" t="str">
        <f>C945&amp;E945</f>
        <v/>
      </c>
      <c r="K945" s="37"/>
    </row>
    <row r="946" spans="1:11">
      <c r="A946" s="36" t="str">
        <f>C946&amp;E946</f>
        <v/>
      </c>
      <c r="K946" s="37"/>
    </row>
    <row r="947" spans="1:11">
      <c r="A947" s="36" t="str">
        <f>C947&amp;E947</f>
        <v/>
      </c>
      <c r="K947" s="37"/>
    </row>
    <row r="948" spans="1:11">
      <c r="A948" s="36" t="str">
        <f>C948&amp;E948</f>
        <v/>
      </c>
      <c r="K948" s="37"/>
    </row>
    <row r="949" spans="1:11">
      <c r="A949" s="36" t="str">
        <f>C949&amp;E949</f>
        <v/>
      </c>
      <c r="K949" s="37"/>
    </row>
    <row r="950" spans="1:11">
      <c r="A950" s="36" t="str">
        <f>C950&amp;E950</f>
        <v/>
      </c>
      <c r="K950" s="37"/>
    </row>
    <row r="951" spans="1:11">
      <c r="A951" s="36" t="str">
        <f>C951&amp;E951</f>
        <v/>
      </c>
      <c r="K951" s="37"/>
    </row>
    <row r="952" spans="1:11">
      <c r="A952" s="36" t="str">
        <f>C952&amp;E952</f>
        <v/>
      </c>
      <c r="K952" s="37"/>
    </row>
    <row r="953" spans="1:11">
      <c r="A953" s="36" t="str">
        <f>C953&amp;E953</f>
        <v/>
      </c>
      <c r="K953" s="37"/>
    </row>
    <row r="954" spans="1:11">
      <c r="A954" s="36" t="str">
        <f>C954&amp;E954</f>
        <v/>
      </c>
      <c r="K954" s="37"/>
    </row>
    <row r="955" spans="1:11">
      <c r="A955" s="36" t="str">
        <f>C955&amp;E955</f>
        <v/>
      </c>
      <c r="K955" s="37"/>
    </row>
    <row r="956" spans="1:11">
      <c r="A956" s="36" t="str">
        <f>C956&amp;E956</f>
        <v/>
      </c>
      <c r="K956" s="37"/>
    </row>
    <row r="957" spans="1:11">
      <c r="A957" s="36" t="str">
        <f>C957&amp;E957</f>
        <v/>
      </c>
      <c r="K957" s="37"/>
    </row>
    <row r="958" spans="1:11">
      <c r="A958" s="36" t="str">
        <f>C958&amp;E958</f>
        <v/>
      </c>
      <c r="K958" s="37"/>
    </row>
    <row r="959" spans="1:11">
      <c r="A959" s="36" t="str">
        <f>C959&amp;E959</f>
        <v/>
      </c>
      <c r="K959" s="37"/>
    </row>
    <row r="960" spans="1:11">
      <c r="A960" s="36" t="str">
        <f>C960&amp;E960</f>
        <v/>
      </c>
      <c r="K960" s="37"/>
    </row>
    <row r="961" spans="1:11">
      <c r="A961" s="36" t="str">
        <f>C961&amp;E961</f>
        <v/>
      </c>
      <c r="K961" s="37"/>
    </row>
    <row r="962" spans="1:11">
      <c r="A962" s="36" t="str">
        <f>C962&amp;E962</f>
        <v/>
      </c>
      <c r="K962" s="37"/>
    </row>
    <row r="963" spans="1:11">
      <c r="A963" s="36" t="str">
        <f>C963&amp;E963</f>
        <v/>
      </c>
      <c r="K963" s="37"/>
    </row>
    <row r="964" spans="1:11">
      <c r="A964" s="36" t="str">
        <f>C964&amp;E964</f>
        <v/>
      </c>
      <c r="K964" s="37"/>
    </row>
    <row r="965" spans="1:11">
      <c r="A965" s="36" t="str">
        <f>C965&amp;E965</f>
        <v/>
      </c>
      <c r="K965" s="37"/>
    </row>
    <row r="966" spans="1:11">
      <c r="A966" s="36" t="str">
        <f>C966&amp;E966</f>
        <v/>
      </c>
      <c r="K966" s="37"/>
    </row>
    <row r="967" spans="1:11">
      <c r="A967" s="36" t="str">
        <f>C967&amp;E967</f>
        <v/>
      </c>
      <c r="K967" s="37"/>
    </row>
    <row r="968" spans="1:11">
      <c r="A968" s="36" t="str">
        <f>C968&amp;E968</f>
        <v/>
      </c>
      <c r="K968" s="37"/>
    </row>
    <row r="969" spans="1:11">
      <c r="A969" s="36" t="str">
        <f>C969&amp;E969</f>
        <v/>
      </c>
      <c r="K969" s="37"/>
    </row>
    <row r="970" spans="1:11">
      <c r="A970" s="36" t="str">
        <f>C970&amp;E970</f>
        <v/>
      </c>
      <c r="K970" s="37"/>
    </row>
    <row r="971" spans="1:11">
      <c r="A971" s="36" t="str">
        <f>C971&amp;E971</f>
        <v/>
      </c>
      <c r="K971" s="37"/>
    </row>
    <row r="972" spans="1:11">
      <c r="A972" s="36" t="str">
        <f>C972&amp;E972</f>
        <v/>
      </c>
      <c r="K972" s="37"/>
    </row>
    <row r="973" spans="1:11">
      <c r="A973" s="36" t="str">
        <f>C973&amp;E973</f>
        <v/>
      </c>
      <c r="K973" s="37"/>
    </row>
    <row r="974" spans="1:11">
      <c r="A974" s="36" t="str">
        <f>C974&amp;E974</f>
        <v/>
      </c>
      <c r="K974" s="37"/>
    </row>
    <row r="975" spans="1:11">
      <c r="A975" s="36" t="str">
        <f>C975&amp;E975</f>
        <v/>
      </c>
      <c r="K975" s="37"/>
    </row>
    <row r="976" spans="1:11">
      <c r="A976" s="36" t="str">
        <f>C976&amp;E976</f>
        <v/>
      </c>
      <c r="K976" s="37"/>
    </row>
    <row r="977" spans="1:11">
      <c r="A977" s="36" t="str">
        <f>C977&amp;E977</f>
        <v/>
      </c>
      <c r="K977" s="37"/>
    </row>
    <row r="978" spans="1:11">
      <c r="A978" s="36" t="str">
        <f>C978&amp;E978</f>
        <v/>
      </c>
      <c r="K978" s="37"/>
    </row>
    <row r="979" spans="1:11">
      <c r="A979" s="36" t="str">
        <f>C979&amp;E979</f>
        <v/>
      </c>
      <c r="K979" s="37"/>
    </row>
    <row r="980" spans="1:11">
      <c r="A980" s="36" t="str">
        <f>C980&amp;E980</f>
        <v/>
      </c>
      <c r="K980" s="37"/>
    </row>
    <row r="981" spans="1:11">
      <c r="A981" s="36" t="str">
        <f>C981&amp;E981</f>
        <v/>
      </c>
      <c r="K981" s="37"/>
    </row>
    <row r="982" spans="1:11">
      <c r="A982" s="36" t="str">
        <f>C982&amp;E982</f>
        <v/>
      </c>
      <c r="K982" s="37"/>
    </row>
    <row r="983" spans="1:11">
      <c r="A983" s="36" t="str">
        <f>C983&amp;E983</f>
        <v/>
      </c>
      <c r="K983" s="37"/>
    </row>
    <row r="984" spans="1:11">
      <c r="A984" s="36" t="str">
        <f>C984&amp;E984</f>
        <v/>
      </c>
      <c r="K984" s="37"/>
    </row>
    <row r="985" spans="1:11">
      <c r="A985" s="36" t="str">
        <f>C985&amp;E985</f>
        <v/>
      </c>
      <c r="K985" s="37"/>
    </row>
    <row r="986" spans="1:11">
      <c r="A986" s="36" t="str">
        <f>C986&amp;E986</f>
        <v/>
      </c>
      <c r="K986" s="37"/>
    </row>
    <row r="987" spans="1:11">
      <c r="A987" s="36" t="str">
        <f>C987&amp;E987</f>
        <v/>
      </c>
      <c r="K987" s="37"/>
    </row>
    <row r="988" spans="1:11">
      <c r="A988" s="36" t="str">
        <f>C988&amp;E988</f>
        <v/>
      </c>
      <c r="K988" s="37"/>
    </row>
    <row r="989" spans="1:11">
      <c r="A989" s="36" t="str">
        <f>C989&amp;E989</f>
        <v/>
      </c>
      <c r="K989" s="37"/>
    </row>
    <row r="990" spans="1:11">
      <c r="A990" s="36" t="str">
        <f>C990&amp;E990</f>
        <v/>
      </c>
      <c r="K990" s="37"/>
    </row>
    <row r="991" spans="1:11">
      <c r="A991" s="36" t="str">
        <f>C991&amp;E991</f>
        <v/>
      </c>
      <c r="K991" s="37"/>
    </row>
    <row r="992" spans="1:11">
      <c r="A992" s="36" t="str">
        <f>C992&amp;E992</f>
        <v/>
      </c>
      <c r="K992" s="37"/>
    </row>
    <row r="993" spans="1:11">
      <c r="A993" s="36" t="str">
        <f>C993&amp;E993</f>
        <v/>
      </c>
      <c r="K993" s="37"/>
    </row>
    <row r="994" spans="1:11">
      <c r="A994" s="36" t="str">
        <f>C994&amp;E994</f>
        <v/>
      </c>
      <c r="K994" s="37"/>
    </row>
    <row r="995" spans="1:11">
      <c r="A995" s="36" t="str">
        <f>C995&amp;E995</f>
        <v/>
      </c>
      <c r="K995" s="37"/>
    </row>
    <row r="996" spans="1:11">
      <c r="A996" s="36" t="str">
        <f>C996&amp;E996</f>
        <v/>
      </c>
      <c r="K996" s="37"/>
    </row>
    <row r="997" spans="1:11">
      <c r="A997" s="36" t="str">
        <f>C997&amp;E997</f>
        <v/>
      </c>
      <c r="K997" s="37"/>
    </row>
    <row r="998" spans="1:11">
      <c r="A998" s="36" t="str">
        <f>C998&amp;E998</f>
        <v/>
      </c>
      <c r="K998" s="37"/>
    </row>
    <row r="999" spans="1:11">
      <c r="A999" s="36" t="str">
        <f>C999&amp;E999</f>
        <v/>
      </c>
      <c r="K999" s="37"/>
    </row>
    <row r="1000" spans="1:11">
      <c r="A1000" s="36" t="str">
        <f>C1000&amp;E1000</f>
        <v/>
      </c>
      <c r="K1000" s="37"/>
    </row>
    <row r="1001" spans="1:11">
      <c r="A1001" s="36" t="str">
        <f>C1001&amp;E1001</f>
        <v/>
      </c>
      <c r="K1001" s="37"/>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4" id="{698E71B8-8A8F-4B9E-B2F0-0E8F10C45520}">
            <x14:iconSet iconSet="3Triangles">
              <x14:cfvo type="percent">
                <xm:f>0</xm:f>
              </x14:cfvo>
              <x14:cfvo type="percent">
                <xm:f>33</xm:f>
              </x14:cfvo>
              <x14:cfvo type="percent">
                <xm:f>67</xm:f>
              </x14:cfvo>
            </x14:iconSet>
          </x14:cfRule>
          <xm:sqref>F2</xm:sqref>
        </x14:conditionalFormatting>
        <x14:conditionalFormatting xmlns:xm="http://schemas.microsoft.com/office/excel/2006/main">
          <x14:cfRule type="iconSet" priority="13" id="{2FD0F5A9-CA49-4F45-8056-4D9857E6FA01}">
            <x14:iconSet iconSet="3Triangles">
              <x14:cfvo type="percent">
                <xm:f>0</xm:f>
              </x14:cfvo>
              <x14:cfvo type="percent">
                <xm:f>33</xm:f>
              </x14:cfvo>
              <x14:cfvo type="percent">
                <xm:f>67</xm:f>
              </x14:cfvo>
            </x14:iconSet>
          </x14:cfRule>
          <xm:sqref>J2:K2</xm:sqref>
        </x14:conditionalFormatting>
        <x14:conditionalFormatting xmlns:xm="http://schemas.microsoft.com/office/excel/2006/main">
          <x14:cfRule type="iconSet" priority="12"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1"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0"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9"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8"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7"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6"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5"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4"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5"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3" id="{88614ADA-32C7-4005-BEA9-556FCB4D69EF}">
            <x14:iconSet iconSet="3Triangles">
              <x14:cfvo type="percent">
                <xm:f>0</xm:f>
              </x14:cfvo>
              <x14:cfvo type="percent">
                <xm:f>33</xm:f>
              </x14:cfvo>
              <x14:cfvo type="percent">
                <xm:f>67</xm:f>
              </x14:cfvo>
            </x14:iconSet>
          </x14:cfRule>
          <xm:sqref>F3</xm:sqref>
        </x14:conditionalFormatting>
        <x14:conditionalFormatting xmlns:xm="http://schemas.microsoft.com/office/excel/2006/main">
          <x14:cfRule type="iconSet" priority="2" id="{6D8C6BCD-3D35-4C50-8BD9-DC0ED1F31E0F}">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18"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cols>
    <col min="15" max="15" width="12.7109375" bestFit="1" customWidth="1"/>
  </cols>
  <sheetData>
    <row r="1" spans="1:17">
      <c r="A1" s="35" t="s">
        <v>197</v>
      </c>
    </row>
    <row r="5" spans="1:17">
      <c r="M5">
        <v>6000</v>
      </c>
      <c r="O5" t="s">
        <v>85</v>
      </c>
      <c r="P5">
        <f>6000*0.3</f>
        <v>1800</v>
      </c>
      <c r="Q5">
        <f>P5*0.035/100</f>
        <v>0.63000000000000012</v>
      </c>
    </row>
    <row r="6" spans="1:17">
      <c r="O6" t="s">
        <v>150</v>
      </c>
      <c r="P6">
        <f t="shared" ref="P6:P9" si="0">6000*0.3</f>
        <v>1800</v>
      </c>
      <c r="Q6">
        <f>P6*0.015/100</f>
        <v>0.27</v>
      </c>
    </row>
    <row r="7" spans="1:17">
      <c r="B7" t="s">
        <v>198</v>
      </c>
      <c r="C7">
        <v>29</v>
      </c>
      <c r="D7">
        <v>0.87</v>
      </c>
      <c r="E7">
        <v>0.42</v>
      </c>
      <c r="F7">
        <f>C7/E7</f>
        <v>69.047619047619051</v>
      </c>
      <c r="O7" t="s">
        <v>199</v>
      </c>
      <c r="P7">
        <f>6000*0.2</f>
        <v>1200</v>
      </c>
      <c r="Q7">
        <f>P7*0.03/100</f>
        <v>0.36</v>
      </c>
    </row>
    <row r="8" spans="1:17">
      <c r="B8" t="s">
        <v>200</v>
      </c>
      <c r="D8">
        <f>C7/D7</f>
        <v>33.333333333333336</v>
      </c>
      <c r="O8" t="s">
        <v>201</v>
      </c>
      <c r="P8">
        <f>6000*0.1</f>
        <v>600</v>
      </c>
      <c r="Q8">
        <f>P8*0.03/100</f>
        <v>0.18</v>
      </c>
    </row>
    <row r="9" spans="1:17">
      <c r="C9">
        <v>29.609195402298852</v>
      </c>
      <c r="D9">
        <f>C7/C9</f>
        <v>0.97942546583850931</v>
      </c>
      <c r="O9" t="s">
        <v>202</v>
      </c>
      <c r="P9">
        <f>6000*0.1</f>
        <v>600</v>
      </c>
      <c r="Q9">
        <f>P9*0.18/100</f>
        <v>1.08</v>
      </c>
    </row>
    <row r="10" spans="1:17">
      <c r="P10">
        <f>SUM(P5:P9)</f>
        <v>6000</v>
      </c>
      <c r="Q10">
        <f>SUM(Q5:Q9)</f>
        <v>2.5200000000000005</v>
      </c>
    </row>
    <row r="13" spans="1:17" ht="15.75">
      <c r="C13" s="80"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34C98C-9293-438D-A0B7-502693F3ED27}"/>
</file>

<file path=customXml/itemProps2.xml><?xml version="1.0" encoding="utf-8"?>
<ds:datastoreItem xmlns:ds="http://schemas.openxmlformats.org/officeDocument/2006/customXml" ds:itemID="{705AC7EB-B6E5-4F95-92F2-08912FA06037}"/>
</file>

<file path=customXml/itemProps3.xml><?xml version="1.0" encoding="utf-8"?>
<ds:datastoreItem xmlns:ds="http://schemas.openxmlformats.org/officeDocument/2006/customXml" ds:itemID="{72F865F0-E30D-482F-A970-2B5F7777A331}"/>
</file>

<file path=customXml/itemProps4.xml><?xml version="1.0" encoding="utf-8"?>
<ds:datastoreItem xmlns:ds="http://schemas.openxmlformats.org/officeDocument/2006/customXml" ds:itemID="{87279058-55CB-4493-B75B-5D7185356AE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2020-06-28T16:35:56Z</dcterms:created>
  <dcterms:modified xsi:type="dcterms:W3CDTF">2020-07-08T04:39:29Z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