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cleaned and final" sheetId="5" r:id="rId8"/>
    <sheet state="visible" name="Cleaned &amp; Final " sheetId="6" r:id="rId9"/>
  </sheets>
  <definedNames/>
  <calcPr/>
</workbook>
</file>

<file path=xl/sharedStrings.xml><?xml version="1.0" encoding="utf-8"?>
<sst xmlns="http://schemas.openxmlformats.org/spreadsheetml/2006/main" count="98" uniqueCount="28">
  <si>
    <t>Year</t>
  </si>
  <si>
    <t>Individual Income Tax</t>
  </si>
  <si>
    <t>IIT Change Rates</t>
  </si>
  <si>
    <t>Social Security / Medicare</t>
  </si>
  <si>
    <t>SSM Change Rates</t>
  </si>
  <si>
    <t>Corporate Income Tax</t>
  </si>
  <si>
    <t>CIT Change Rates</t>
  </si>
  <si>
    <t>Total Revenue Breakdown</t>
  </si>
  <si>
    <t>Fiscal Year</t>
  </si>
  <si>
    <t>Individual Income Taxes</t>
  </si>
  <si>
    <t>Corporation Income Taxes (1)</t>
  </si>
  <si>
    <t>Excise Taxes (2)</t>
  </si>
  <si>
    <t>Other (3)</t>
  </si>
  <si>
    <t>Social insurance and retirement</t>
  </si>
  <si>
    <t>Total Revenue</t>
  </si>
  <si>
    <t>Total</t>
  </si>
  <si>
    <t>2021 estimate</t>
  </si>
  <si>
    <t>2022 estimate</t>
  </si>
  <si>
    <t>Mean</t>
  </si>
  <si>
    <t>2023 estimate</t>
  </si>
  <si>
    <t>SD</t>
  </si>
  <si>
    <t>2024 estimate</t>
  </si>
  <si>
    <t>2025 estimate</t>
  </si>
  <si>
    <t>2026 estimate</t>
  </si>
  <si>
    <t>Corporation Income Taxes</t>
  </si>
  <si>
    <t xml:space="preserve">Excise Taxes </t>
  </si>
  <si>
    <t xml:space="preserve">Other 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</si>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</sst>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&quot;Times New Roman&quot;"/>
    </font>
    <font>
      <b/>
      <color theme="1"/>
      <name val="&quot;Times New Roman&quot;"/>
    </font>
    <font>
      <sz val="10.0"/>
      <color theme="1"/>
      <name val="Arial"/>
    </font>
    <font/>
    <font>
      <b/>
      <color theme="1"/>
      <name val="Times New Roman"/>
    </font>
    <font>
      <strike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3" numFmtId="3" xfId="0" applyAlignment="1" applyBorder="1" applyFont="1" applyNumberFormat="1">
      <alignment horizontal="right" vertical="top"/>
    </xf>
    <xf borderId="0" fillId="0" fontId="2" numFmtId="3" xfId="0" applyAlignment="1" applyFont="1" applyNumberFormat="1">
      <alignment horizontal="center"/>
    </xf>
    <xf borderId="2" fillId="0" fontId="4" numFmtId="0" xfId="0" applyAlignment="1" applyBorder="1" applyFont="1">
      <alignment horizontal="center" vertical="bottom"/>
    </xf>
    <xf borderId="2" fillId="0" fontId="4" numFmtId="3" xfId="0" applyAlignment="1" applyBorder="1" applyFont="1" applyNumberFormat="1">
      <alignment horizontal="center" vertical="bottom"/>
    </xf>
    <xf borderId="1" fillId="0" fontId="2" numFmtId="3" xfId="0" applyAlignment="1" applyBorder="1" applyFont="1" applyNumberFormat="1">
      <alignment vertical="bottom"/>
    </xf>
    <xf borderId="0" fillId="0" fontId="2" numFmtId="3" xfId="0" applyAlignment="1" applyFont="1" applyNumberFormat="1">
      <alignment vertical="bottom"/>
    </xf>
    <xf borderId="0" fillId="0" fontId="5" numFmtId="0" xfId="0" applyFont="1"/>
    <xf borderId="3" fillId="0" fontId="6" numFmtId="0" xfId="0" applyBorder="1" applyFont="1"/>
    <xf borderId="0" fillId="0" fontId="2" numFmtId="3" xfId="0" applyAlignment="1" applyFont="1" applyNumberFormat="1">
      <alignment readingOrder="0" vertical="bottom"/>
    </xf>
    <xf borderId="0" fillId="0" fontId="5" numFmtId="0" xfId="0" applyAlignment="1" applyFont="1">
      <alignment vertical="top"/>
    </xf>
    <xf borderId="0" fillId="0" fontId="5" numFmtId="3" xfId="0" applyAlignment="1" applyFont="1" applyNumberFormat="1">
      <alignment horizontal="right" vertical="top"/>
    </xf>
    <xf borderId="0" fillId="0" fontId="2" numFmtId="3" xfId="0" applyAlignment="1" applyFont="1" applyNumberFormat="1">
      <alignment horizontal="right" vertical="top"/>
    </xf>
    <xf borderId="0" fillId="0" fontId="5" numFmtId="0" xfId="0" applyAlignment="1" applyFont="1">
      <alignment readingOrder="0"/>
    </xf>
    <xf borderId="2" fillId="0" fontId="4" numFmtId="3" xfId="0" applyAlignment="1" applyBorder="1" applyFont="1" applyNumberFormat="1">
      <alignment horizontal="center" readingOrder="0" vertical="bottom"/>
    </xf>
    <xf borderId="1" fillId="0" fontId="7" numFmtId="3" xfId="0" applyAlignment="1" applyBorder="1" applyFont="1" applyNumberFormat="1">
      <alignment readingOrder="0" vertical="bottom"/>
    </xf>
    <xf borderId="0" fillId="0" fontId="8" numFmtId="0" xfId="0" applyFont="1"/>
    <xf borderId="0" fillId="0" fontId="5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Individual Income Tax Over Time Forecasting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  <c:smooth val="0"/>
        </c:ser>
        <c:axId val="738762929"/>
        <c:axId val="700441399"/>
      </c:lineChart>
      <c:catAx>
        <c:axId val="738762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441399"/>
      </c:catAx>
      <c:valAx>
        <c:axId val="70044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 from Individual Income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762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Income Taxes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'cleaned and final'!$A$3:$A$29</c:f>
            </c:strRef>
          </c:cat>
          <c:val>
            <c:numRef>
              <c:f>'cleaned and final'!$B$3:$B$29</c:f>
              <c:numCache/>
            </c:numRef>
          </c:val>
          <c:smooth val="0"/>
        </c:ser>
        <c:axId val="201515515"/>
        <c:axId val="1936443737"/>
      </c:lineChart>
      <c:catAx>
        <c:axId val="201515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443737"/>
      </c:catAx>
      <c:valAx>
        <c:axId val="1936443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Individual Income Taxes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15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Corporation Income Taxes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final'!$Q$1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'cleaned and final'!$P$2:$P$29</c:f>
            </c:strRef>
          </c:cat>
          <c:val>
            <c:numRef>
              <c:f>'cleaned and final'!$Q$2:$Q$29</c:f>
              <c:numCache/>
            </c:numRef>
          </c:val>
          <c:smooth val="0"/>
        </c:ser>
        <c:axId val="467766575"/>
        <c:axId val="634463691"/>
      </c:lineChart>
      <c:catAx>
        <c:axId val="46776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63691"/>
      </c:catAx>
      <c:valAx>
        <c:axId val="63446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Corporation Income Taxes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766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Insurance and Retirement Taxes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final'!$T$2:$T$3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'cleaned and final'!$S$4:$S$30</c:f>
            </c:strRef>
          </c:cat>
          <c:val>
            <c:numRef>
              <c:f>'cleaned and final'!$T$4:$T$30</c:f>
              <c:numCache/>
            </c:numRef>
          </c:val>
          <c:smooth val="0"/>
        </c:ser>
        <c:axId val="443380195"/>
        <c:axId val="591282603"/>
      </c:lineChart>
      <c:catAx>
        <c:axId val="443380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282603"/>
      </c:catAx>
      <c:valAx>
        <c:axId val="591282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insurance and retirement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380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final'!$X$1:$X$2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'cleaned and final'!$W$3:$W$29</c:f>
            </c:strRef>
          </c:cat>
          <c:val>
            <c:numRef>
              <c:f>'cleaned and final'!$X$3:$X$29</c:f>
              <c:numCache/>
            </c:numRef>
          </c:val>
          <c:smooth val="0"/>
        </c:ser>
        <c:axId val="1847490932"/>
        <c:axId val="2058774511"/>
      </c:lineChart>
      <c:catAx>
        <c:axId val="1847490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8774511"/>
      </c:catAx>
      <c:valAx>
        <c:axId val="2058774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90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&amp; Final '!$B$46:$B$47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'Cleaned &amp; Final '!$A$48:$A$74</c:f>
            </c:strRef>
          </c:cat>
          <c:val>
            <c:numRef>
              <c:f>'Cleaned &amp; Final '!$B$48:$B$74</c:f>
              <c:numCache/>
            </c:numRef>
          </c:val>
          <c:smooth val="0"/>
        </c:ser>
        <c:axId val="1887874939"/>
        <c:axId val="1443801042"/>
      </c:lineChart>
      <c:catAx>
        <c:axId val="1887874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801042"/>
      </c:catAx>
      <c:valAx>
        <c:axId val="1443801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874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Forecasting Revenue from Individual Income Tax (in millions)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&amp; Final 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'Cleaned &amp; Final '!$A$3:$A$29</c:f>
            </c:strRef>
          </c:cat>
          <c:val>
            <c:numRef>
              <c:f>'Cleaned &amp; Final '!$B$3:$B$29</c:f>
              <c:numCache/>
            </c:numRef>
          </c:val>
          <c:smooth val="0"/>
        </c:ser>
        <c:axId val="695987722"/>
        <c:axId val="219999674"/>
      </c:lineChart>
      <c:catAx>
        <c:axId val="69598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999674"/>
      </c:catAx>
      <c:valAx>
        <c:axId val="219999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 From Individual Income Taxes (in 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987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Government Revenue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'Cleaned &amp; Final 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'Cleaned &amp; Final '!$A$3:$A$23</c:f>
            </c:strRef>
          </c:cat>
          <c:val>
            <c:numRef>
              <c:f>'Cleaned &amp; Final '!$B$3:$B$23</c:f>
              <c:numCache/>
            </c:numRef>
          </c:val>
          <c:smooth val="0"/>
        </c:ser>
        <c:ser>
          <c:idx val="1"/>
          <c:order val="1"/>
          <c:tx>
            <c:strRef>
              <c:f>'Cleaned &amp; Final 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'Cleaned &amp; Final '!$A$3:$A$23</c:f>
            </c:strRef>
          </c:cat>
          <c:val>
            <c:numRef>
              <c:f>'Cleaned &amp; Final '!$C$3:$C$23</c:f>
              <c:numCache/>
            </c:numRef>
          </c:val>
          <c:smooth val="0"/>
        </c:ser>
        <c:ser>
          <c:idx val="2"/>
          <c:order val="2"/>
          <c:tx>
            <c:strRef>
              <c:f>'Cleaned &amp; Final 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'Cleaned &amp; Final '!$A$3:$A$23</c:f>
            </c:strRef>
          </c:cat>
          <c:val>
            <c:numRef>
              <c:f>'Cleaned &amp; Final '!$D$3:$D$23</c:f>
              <c:numCache/>
            </c:numRef>
          </c:val>
          <c:smooth val="0"/>
        </c:ser>
        <c:ser>
          <c:idx val="3"/>
          <c:order val="3"/>
          <c:tx>
            <c:strRef>
              <c:f>'Cleaned &amp; Final 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'Cleaned &amp; Final '!$A$3:$A$23</c:f>
            </c:strRef>
          </c:cat>
          <c:val>
            <c:numRef>
              <c:f>'Cleaned &amp; Final '!$E$3:$E$23</c:f>
              <c:numCache/>
            </c:numRef>
          </c:val>
          <c:smooth val="0"/>
        </c:ser>
        <c:ser>
          <c:idx val="4"/>
          <c:order val="4"/>
          <c:tx>
            <c:strRef>
              <c:f>'Cleaned &amp; Final 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'Cleaned &amp; Final '!$A$3:$A$23</c:f>
            </c:strRef>
          </c:cat>
          <c:val>
            <c:numRef>
              <c:f>'Cleaned &amp; Final '!$F$3:$F$23</c:f>
              <c:numCache/>
            </c:numRef>
          </c:val>
          <c:smooth val="0"/>
        </c:ser>
        <c:ser>
          <c:idx val="5"/>
          <c:order val="5"/>
          <c:tx>
            <c:strRef>
              <c:f>'Cleaned &amp; Final '!$G$1:$G$2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'Cleaned &amp; Final '!$A$3:$A$23</c:f>
            </c:strRef>
          </c:cat>
          <c:val>
            <c:numRef>
              <c:f>'Cleaned &amp; Final '!$G$3:$G$23</c:f>
              <c:numCache/>
            </c:numRef>
          </c:val>
          <c:smooth val="0"/>
        </c:ser>
        <c:axId val="1003156425"/>
        <c:axId val="1129821029"/>
      </c:lineChart>
      <c:catAx>
        <c:axId val="1003156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821029"/>
      </c:catAx>
      <c:valAx>
        <c:axId val="1129821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b="1">
                    <a:solidFill>
                      <a:schemeClr val="accent1"/>
                    </a:solidFill>
                    <a:latin typeface="+mn-lt"/>
                  </a:rPr>
                  <a:t>Revenue (in 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156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Social Security / Medicare Income Over Time Forecasting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297750111"/>
        <c:axId val="305958991"/>
      </c:lineChart>
      <c:catAx>
        <c:axId val="297750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958991"/>
      </c:catAx>
      <c:valAx>
        <c:axId val="305958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 from Social Security / Medicare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750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Corporate Income Tax Over Time Forecasting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Sheet1!$A$2:$A$16</c:f>
            </c:strRef>
          </c:cat>
          <c:val>
            <c:numRef>
              <c:f>Sheet1!$F$2:$F$16</c:f>
              <c:numCache/>
            </c:numRef>
          </c:val>
          <c:smooth val="0"/>
        </c:ser>
        <c:axId val="1147964709"/>
        <c:axId val="2116141731"/>
      </c:lineChart>
      <c:catAx>
        <c:axId val="1147964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6141731"/>
      </c:catAx>
      <c:valAx>
        <c:axId val="2116141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 from Corporate Income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9647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accent1"/>
                </a:solidFill>
                <a:latin typeface="+mn-lt"/>
              </a:defRPr>
            </a:pPr>
            <a:r>
              <a:rPr b="1">
                <a:solidFill>
                  <a:schemeClr val="accent1"/>
                </a:solidFill>
                <a:latin typeface="+mn-lt"/>
              </a:rPr>
              <a:t>Total Revenue Over Time Forecasting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Sheet1!$H$2:$H$16</c:f>
            </c:strRef>
          </c:cat>
          <c:val>
            <c:numRef>
              <c:f>Sheet1!$I$2:$I$16</c:f>
              <c:numCache/>
            </c:numRef>
          </c:val>
          <c:smooth val="0"/>
        </c:ser>
        <c:axId val="1703718421"/>
        <c:axId val="1438542165"/>
      </c:lineChart>
      <c:catAx>
        <c:axId val="1703718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542165"/>
      </c:catAx>
      <c:valAx>
        <c:axId val="1438542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 Breakdown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718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Income Tax (in Millions)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Sheet3!$A$2:$A$11</c:f>
            </c:strRef>
          </c:cat>
          <c:val>
            <c:numRef>
              <c:f>Sheet3!$B$2:$B$11</c:f>
              <c:numCache/>
            </c:numRef>
          </c:val>
          <c:smooth val="0"/>
        </c:ser>
        <c:axId val="1117245930"/>
        <c:axId val="1223916372"/>
      </c:lineChart>
      <c:catAx>
        <c:axId val="1117245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916372"/>
      </c:catAx>
      <c:valAx>
        <c:axId val="1223916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Individual Income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245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Income Taxes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'cleaned and final'!$A$3:$A$29</c:f>
            </c:strRef>
          </c:cat>
          <c:val>
            <c:numRef>
              <c:f>'cleaned and final'!$B$3:$B$29</c:f>
              <c:numCache/>
            </c:numRef>
          </c:val>
          <c:smooth val="0"/>
        </c:ser>
        <c:axId val="170577822"/>
        <c:axId val="1663535434"/>
      </c:lineChart>
      <c:catAx>
        <c:axId val="170577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535434"/>
      </c:catAx>
      <c:valAx>
        <c:axId val="1663535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Individual Income Taxes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77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Corporation Income Taxes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final'!$Q$1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'cleaned and final'!$P$2:$P$29</c:f>
            </c:strRef>
          </c:cat>
          <c:val>
            <c:numRef>
              <c:f>'cleaned and final'!$Q$2:$Q$29</c:f>
              <c:numCache/>
            </c:numRef>
          </c:val>
          <c:smooth val="0"/>
        </c:ser>
        <c:axId val="2079948555"/>
        <c:axId val="1814475369"/>
      </c:lineChart>
      <c:catAx>
        <c:axId val="2079948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475369"/>
      </c:catAx>
      <c:valAx>
        <c:axId val="1814475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Corporation Income Taxes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948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Social Insurance and Retirement Taxes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final'!$T$2:$T$3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'cleaned and final'!$S$4:$S$30</c:f>
            </c:strRef>
          </c:cat>
          <c:val>
            <c:numRef>
              <c:f>'cleaned and final'!$T$4:$T$30</c:f>
              <c:numCache/>
            </c:numRef>
          </c:val>
          <c:smooth val="0"/>
        </c:ser>
        <c:axId val="145462258"/>
        <c:axId val="281507167"/>
      </c:lineChart>
      <c:catAx>
        <c:axId val="145462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507167"/>
      </c:catAx>
      <c:valAx>
        <c:axId val="281507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Social insurance and retirement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62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(in Millions) vs. Fiscal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'cleaned and final'!$X$1:$X$2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'cleaned and final'!$W$3:$W$29</c:f>
            </c:strRef>
          </c:cat>
          <c:val>
            <c:numRef>
              <c:f>'cleaned and final'!$X$3:$X$29</c:f>
              <c:numCache/>
            </c:numRef>
          </c:val>
          <c:smooth val="0"/>
        </c:ser>
        <c:axId val="1339542075"/>
        <c:axId val="1456513440"/>
      </c:lineChart>
      <c:catAx>
        <c:axId val="1339542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513440"/>
      </c:catAx>
      <c:valAx>
        <c:axId val="1456513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5420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17</xdr:row>
      <xdr:rowOff>9525</xdr:rowOff>
    </xdr:from>
    <xdr:ext cx="6019800" cy="3724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1495425</xdr:colOff>
      <xdr:row>17</xdr:row>
      <xdr:rowOff>9525</xdr:rowOff>
    </xdr:from>
    <xdr:ext cx="6229350" cy="3829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723900</xdr:colOff>
      <xdr:row>36</xdr:row>
      <xdr:rowOff>133350</xdr:rowOff>
    </xdr:from>
    <xdr:ext cx="6019800" cy="3724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1495425</xdr:colOff>
      <xdr:row>36</xdr:row>
      <xdr:rowOff>142875</xdr:rowOff>
    </xdr:from>
    <xdr:ext cx="6153150" cy="3829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647700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85725</xdr:rowOff>
    </xdr:from>
    <xdr:ext cx="4772025" cy="2952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29</xdr:row>
      <xdr:rowOff>85725</xdr:rowOff>
    </xdr:from>
    <xdr:ext cx="4772025" cy="2952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19050</xdr:colOff>
      <xdr:row>29</xdr:row>
      <xdr:rowOff>85725</xdr:rowOff>
    </xdr:from>
    <xdr:ext cx="4772025" cy="2952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38100</xdr:colOff>
      <xdr:row>29</xdr:row>
      <xdr:rowOff>85725</xdr:rowOff>
    </xdr:from>
    <xdr:ext cx="4772025" cy="2952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60</xdr:row>
      <xdr:rowOff>57150</xdr:rowOff>
    </xdr:from>
    <xdr:ext cx="4810125" cy="30194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1295400</xdr:colOff>
      <xdr:row>35</xdr:row>
      <xdr:rowOff>161925</xdr:rowOff>
    </xdr:from>
    <xdr:ext cx="4810125" cy="30194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1076325</xdr:colOff>
      <xdr:row>57</xdr:row>
      <xdr:rowOff>152400</xdr:rowOff>
    </xdr:from>
    <xdr:ext cx="4810125" cy="30194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333375</xdr:colOff>
      <xdr:row>47</xdr:row>
      <xdr:rowOff>142875</xdr:rowOff>
    </xdr:from>
    <xdr:ext cx="4810125" cy="29813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933450</xdr:colOff>
      <xdr:row>47</xdr:row>
      <xdr:rowOff>123825</xdr:rowOff>
    </xdr:from>
    <xdr:ext cx="4810125" cy="30194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428625</xdr:colOff>
      <xdr:row>30</xdr:row>
      <xdr:rowOff>38100</xdr:rowOff>
    </xdr:from>
    <xdr:ext cx="6229350" cy="38576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504825</xdr:colOff>
      <xdr:row>36</xdr:row>
      <xdr:rowOff>161925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2.14"/>
    <col customWidth="1" min="4" max="5" width="25.0"/>
    <col customWidth="1" min="6" max="7" width="24.57"/>
    <col customWidth="1" min="9" max="9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>
      <c r="A2" s="2">
        <v>2017.0</v>
      </c>
      <c r="B2" s="3">
        <v>3.174238336121E12</v>
      </c>
      <c r="C2" s="4"/>
      <c r="D2" s="3">
        <v>2.218444495164E12</v>
      </c>
      <c r="E2" s="3"/>
      <c r="F2" s="3">
        <v>5.9409576213E11</v>
      </c>
      <c r="G2" s="3"/>
      <c r="H2" s="2">
        <v>2017.0</v>
      </c>
      <c r="I2" s="5">
        <f t="shared" ref="I2:I16" si="1">SUM(B2+D2+F2)</f>
        <v>5986778593415</v>
      </c>
    </row>
    <row r="3">
      <c r="A3" s="2">
        <v>2018.0</v>
      </c>
      <c r="B3" s="3">
        <v>3.36707443349E12</v>
      </c>
      <c r="C3" s="4">
        <f t="shared" ref="C3:C6" si="2">B3/B2</f>
        <v>1.060750352</v>
      </c>
      <c r="D3" s="3">
        <v>2.236560928957E12</v>
      </c>
      <c r="E3" s="4">
        <f t="shared" ref="E3:E6" si="3">D3/D2</f>
        <v>1.008166278</v>
      </c>
      <c r="F3" s="3">
        <v>4.09466607518E11</v>
      </c>
      <c r="G3" s="4">
        <f t="shared" ref="G3:G6" si="4">F3/F2</f>
        <v>0.6892266089</v>
      </c>
      <c r="H3" s="2">
        <v>2018.0</v>
      </c>
      <c r="I3" s="5">
        <f t="shared" si="1"/>
        <v>6013101969965</v>
      </c>
    </row>
    <row r="4">
      <c r="A4" s="2">
        <v>2019.0</v>
      </c>
      <c r="B4" s="3">
        <v>3.435714975804E12</v>
      </c>
      <c r="C4" s="4">
        <f t="shared" si="2"/>
        <v>1.020385811</v>
      </c>
      <c r="D4" s="3">
        <v>2.389268385746E12</v>
      </c>
      <c r="E4" s="4">
        <f t="shared" si="3"/>
        <v>1.068277799</v>
      </c>
      <c r="F4" s="3">
        <v>4.60489493628E11</v>
      </c>
      <c r="G4" s="4">
        <f t="shared" si="4"/>
        <v>1.124608174</v>
      </c>
      <c r="H4" s="2">
        <v>2019.0</v>
      </c>
      <c r="I4" s="5">
        <f t="shared" si="1"/>
        <v>6285472855178</v>
      </c>
    </row>
    <row r="5">
      <c r="A5" s="2">
        <v>2020.0</v>
      </c>
      <c r="B5" s="3">
        <v>3.21732385297E12</v>
      </c>
      <c r="C5" s="4">
        <f t="shared" si="2"/>
        <v>0.936435029</v>
      </c>
      <c r="D5" s="3">
        <v>2.518855026823E12</v>
      </c>
      <c r="E5" s="4">
        <f t="shared" si="3"/>
        <v>1.054236955</v>
      </c>
      <c r="F5" s="3">
        <v>4.23689324647E11</v>
      </c>
      <c r="G5" s="4">
        <f t="shared" si="4"/>
        <v>0.9200846719</v>
      </c>
      <c r="H5" s="2">
        <v>2020.0</v>
      </c>
      <c r="I5" s="5">
        <f t="shared" si="1"/>
        <v>6159868204440</v>
      </c>
    </row>
    <row r="6">
      <c r="A6" s="2">
        <v>2021.0</v>
      </c>
      <c r="B6" s="3">
        <v>4.088754075338E12</v>
      </c>
      <c r="C6" s="4">
        <f t="shared" si="2"/>
        <v>1.270855612</v>
      </c>
      <c r="D6" s="3">
        <v>2.498998284489E12</v>
      </c>
      <c r="E6" s="4">
        <f t="shared" si="3"/>
        <v>0.9921167586</v>
      </c>
      <c r="F6" s="3">
        <v>7.43662709444E11</v>
      </c>
      <c r="G6" s="4">
        <f t="shared" si="4"/>
        <v>1.755207569</v>
      </c>
      <c r="H6" s="2">
        <v>2021.0</v>
      </c>
      <c r="I6" s="5">
        <f t="shared" si="1"/>
        <v>7331415069271</v>
      </c>
    </row>
    <row r="7">
      <c r="A7" s="2">
        <v>2022.0</v>
      </c>
      <c r="B7" s="6">
        <f t="shared" ref="B7:B16" si="5">NORMINV(RAND(), AVERAGE($C$3:$C$6), STDEV($C$3:$C$6)/SQRT(5))*B6</f>
        <v>4480772051112</v>
      </c>
      <c r="C7" s="7"/>
      <c r="D7" s="6">
        <f t="shared" ref="D7:D16" si="6">NORMINV(RAND(), AVERAGE($C$3:$C$6), STDEV($C$3:$C$6)/SQRT(5))*D6</f>
        <v>2894866067473</v>
      </c>
      <c r="F7" s="8">
        <f t="shared" ref="F7:F16" si="7">NORMINV(RAND(), AVERAGE($C$3:$C$6), STDEV($C$3:$C$6)/SQRT(5))*F6</f>
        <v>675579900954</v>
      </c>
      <c r="H7" s="2">
        <v>2022.0</v>
      </c>
      <c r="I7" s="6">
        <f t="shared" si="1"/>
        <v>8051218019538</v>
      </c>
    </row>
    <row r="8">
      <c r="A8" s="2">
        <v>2023.0</v>
      </c>
      <c r="B8" s="6">
        <f t="shared" si="5"/>
        <v>5151037166431</v>
      </c>
      <c r="C8" s="9">
        <f>NORMINV(RAND(), AVERAGE(C3:C5), STDEV(C3:C5)/SQRT(4))</f>
        <v>0.999207751</v>
      </c>
      <c r="D8" s="6">
        <f t="shared" si="6"/>
        <v>3144057372766</v>
      </c>
      <c r="E8" s="9">
        <f>NORMINV(RAND(), AVERAGE(E3:E6), STDEV(E3:E6)/SQRT(5))</f>
        <v>1.016494488</v>
      </c>
      <c r="F8" s="8">
        <f t="shared" si="7"/>
        <v>734371276763</v>
      </c>
      <c r="G8" s="9">
        <f>NORMINV(RAND(), AVERAGE(G3:G5), STDEV(G3:G5)/SQRT(4))</f>
        <v>0.8053044528</v>
      </c>
      <c r="H8" s="2">
        <v>2023.0</v>
      </c>
      <c r="I8" s="6">
        <f t="shared" si="1"/>
        <v>9029465815960</v>
      </c>
    </row>
    <row r="9">
      <c r="A9" s="2">
        <v>2024.0</v>
      </c>
      <c r="B9" s="6">
        <f t="shared" si="5"/>
        <v>5422874931490</v>
      </c>
      <c r="D9" s="6">
        <f t="shared" si="6"/>
        <v>3594077814486</v>
      </c>
      <c r="F9" s="8">
        <f t="shared" si="7"/>
        <v>784737698421</v>
      </c>
      <c r="H9" s="2">
        <v>2024.0</v>
      </c>
      <c r="I9" s="6">
        <f t="shared" si="1"/>
        <v>9801690444397</v>
      </c>
    </row>
    <row r="10">
      <c r="A10" s="2">
        <v>2025.0</v>
      </c>
      <c r="B10" s="6">
        <f t="shared" si="5"/>
        <v>5613070478606</v>
      </c>
      <c r="D10" s="6">
        <f t="shared" si="6"/>
        <v>3798527968811</v>
      </c>
      <c r="F10" s="8">
        <f t="shared" si="7"/>
        <v>858782454597</v>
      </c>
      <c r="H10" s="2">
        <v>2025.0</v>
      </c>
      <c r="I10" s="6">
        <f t="shared" si="1"/>
        <v>10270380902014</v>
      </c>
    </row>
    <row r="11">
      <c r="A11" s="2">
        <v>2026.0</v>
      </c>
      <c r="B11" s="6">
        <f t="shared" si="5"/>
        <v>5756238072386</v>
      </c>
      <c r="D11" s="6">
        <f t="shared" si="6"/>
        <v>4524762985730</v>
      </c>
      <c r="F11" s="8">
        <f t="shared" si="7"/>
        <v>868064312900</v>
      </c>
      <c r="H11" s="2">
        <v>2026.0</v>
      </c>
      <c r="I11" s="6">
        <f t="shared" si="1"/>
        <v>11149065371016</v>
      </c>
    </row>
    <row r="12">
      <c r="A12" s="2">
        <v>2027.0</v>
      </c>
      <c r="B12" s="6">
        <f t="shared" si="5"/>
        <v>6454357780845</v>
      </c>
      <c r="D12" s="6">
        <f t="shared" si="6"/>
        <v>4760911809999</v>
      </c>
      <c r="F12" s="8">
        <f t="shared" si="7"/>
        <v>988582603136</v>
      </c>
      <c r="H12" s="2">
        <v>2027.0</v>
      </c>
      <c r="I12" s="6">
        <f t="shared" si="1"/>
        <v>12203852193980</v>
      </c>
    </row>
    <row r="13">
      <c r="A13" s="2">
        <v>2028.0</v>
      </c>
      <c r="B13" s="6">
        <f t="shared" si="5"/>
        <v>7216641390628</v>
      </c>
      <c r="D13" s="6">
        <f t="shared" si="6"/>
        <v>5191744512233</v>
      </c>
      <c r="F13" s="8">
        <f t="shared" si="7"/>
        <v>1093917575457</v>
      </c>
      <c r="H13" s="2">
        <v>2028.0</v>
      </c>
      <c r="I13" s="6">
        <f t="shared" si="1"/>
        <v>13502303478319</v>
      </c>
    </row>
    <row r="14">
      <c r="A14" s="2">
        <v>2029.0</v>
      </c>
      <c r="B14" s="6">
        <f t="shared" si="5"/>
        <v>8662463416907</v>
      </c>
      <c r="D14" s="6">
        <f t="shared" si="6"/>
        <v>6330304746997</v>
      </c>
      <c r="F14" s="8">
        <f t="shared" si="7"/>
        <v>1110728914584</v>
      </c>
      <c r="H14" s="2">
        <v>2029.0</v>
      </c>
      <c r="I14" s="6">
        <f t="shared" si="1"/>
        <v>16103497078488</v>
      </c>
    </row>
    <row r="15">
      <c r="A15" s="2">
        <v>2030.0</v>
      </c>
      <c r="B15" s="6">
        <f t="shared" si="5"/>
        <v>8284202954520</v>
      </c>
      <c r="D15" s="6">
        <f t="shared" si="6"/>
        <v>5936514322837</v>
      </c>
      <c r="F15" s="8">
        <f t="shared" si="7"/>
        <v>1204659823084</v>
      </c>
      <c r="H15" s="2">
        <v>2030.0</v>
      </c>
      <c r="I15" s="6">
        <f t="shared" si="1"/>
        <v>15425377100441</v>
      </c>
    </row>
    <row r="16">
      <c r="A16" s="2">
        <v>2031.0</v>
      </c>
      <c r="B16" s="6">
        <f t="shared" si="5"/>
        <v>8929210220401</v>
      </c>
      <c r="D16" s="6">
        <f t="shared" si="6"/>
        <v>6525286171299</v>
      </c>
      <c r="F16" s="8">
        <f t="shared" si="7"/>
        <v>1317050117536</v>
      </c>
      <c r="H16" s="2">
        <v>2031.0</v>
      </c>
      <c r="I16" s="6">
        <f t="shared" si="1"/>
        <v>16771546509235</v>
      </c>
    </row>
    <row r="17">
      <c r="A17" s="2"/>
    </row>
    <row r="21">
      <c r="A21" s="2"/>
      <c r="B21" s="3"/>
    </row>
    <row r="22">
      <c r="A22" s="2"/>
      <c r="B22" s="3"/>
    </row>
    <row r="23">
      <c r="A23" s="2"/>
      <c r="B23" s="3"/>
    </row>
    <row r="24">
      <c r="A24" s="2"/>
      <c r="B24" s="3"/>
    </row>
    <row r="25">
      <c r="A25" s="2"/>
      <c r="B25" s="3"/>
    </row>
    <row r="26">
      <c r="A26" s="10"/>
      <c r="B26" s="11"/>
    </row>
    <row r="27">
      <c r="A27" s="2"/>
      <c r="B27" s="11"/>
    </row>
    <row r="28">
      <c r="A28" s="10"/>
      <c r="B28" s="11"/>
    </row>
    <row r="29">
      <c r="A29" s="2"/>
      <c r="B29" s="11"/>
    </row>
    <row r="30">
      <c r="A30" s="10"/>
      <c r="B30" s="11"/>
    </row>
    <row r="31">
      <c r="A31" s="2"/>
      <c r="B31" s="11"/>
    </row>
    <row r="32">
      <c r="A32" s="10"/>
      <c r="B32" s="11"/>
    </row>
    <row r="33">
      <c r="A33" s="2"/>
      <c r="B33" s="11"/>
    </row>
    <row r="34">
      <c r="A34" s="10"/>
      <c r="B34" s="11"/>
    </row>
    <row r="35">
      <c r="A35" s="10"/>
      <c r="B35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3"/>
      <c r="I1" s="12" t="s">
        <v>7</v>
      </c>
    </row>
    <row r="2">
      <c r="A2" s="2">
        <v>2017.0</v>
      </c>
      <c r="B2" s="3">
        <v>3.174238336121E12</v>
      </c>
      <c r="C2" s="13"/>
      <c r="D2" s="3">
        <v>2.218444495164E12</v>
      </c>
      <c r="E2" s="3"/>
      <c r="F2" s="3">
        <v>5.9409576213E11</v>
      </c>
      <c r="G2" s="3"/>
      <c r="H2" s="13"/>
      <c r="I2" s="3">
        <f t="shared" ref="I2:I16" si="1">SUM(B2+D2+F2)</f>
        <v>5986778593415</v>
      </c>
      <c r="K2" s="9">
        <f t="shared" ref="K2:K16" si="2"> B2/I2</f>
        <v>0.5302080721</v>
      </c>
      <c r="M2" s="9">
        <f t="shared" ref="M2:M16" si="3">D2/I2</f>
        <v>0.3705572973</v>
      </c>
      <c r="O2" s="9">
        <f t="shared" ref="O2:O16" si="4"> F2/I2</f>
        <v>0.09923463059</v>
      </c>
    </row>
    <row r="3">
      <c r="A3" s="2">
        <v>2018.0</v>
      </c>
      <c r="B3" s="3">
        <v>3.36707443349E12</v>
      </c>
      <c r="C3" s="14">
        <f t="shared" ref="C3:C6" si="5">B3/B2</f>
        <v>1.060750352</v>
      </c>
      <c r="D3" s="3">
        <v>2.236560928957E12</v>
      </c>
      <c r="E3" s="14">
        <f t="shared" ref="E3:E6" si="6">D3/D2</f>
        <v>1.008166278</v>
      </c>
      <c r="F3" s="3">
        <v>4.09466607518E11</v>
      </c>
      <c r="G3" s="14">
        <f t="shared" ref="G3:G6" si="7">F3/F2</f>
        <v>0.6892266089</v>
      </c>
      <c r="H3" s="13"/>
      <c r="I3" s="3">
        <f t="shared" si="1"/>
        <v>6013101969965</v>
      </c>
      <c r="K3" s="9">
        <f t="shared" si="2"/>
        <v>0.5599563171</v>
      </c>
      <c r="M3" s="9">
        <f t="shared" si="3"/>
        <v>0.3719479464</v>
      </c>
      <c r="O3" s="9">
        <f t="shared" si="4"/>
        <v>0.06809573654</v>
      </c>
    </row>
    <row r="4">
      <c r="A4" s="2">
        <v>2019.0</v>
      </c>
      <c r="B4" s="3">
        <v>3.435714975804E12</v>
      </c>
      <c r="C4" s="14">
        <f t="shared" si="5"/>
        <v>1.020385811</v>
      </c>
      <c r="D4" s="3">
        <v>2.389268385746E12</v>
      </c>
      <c r="E4" s="14">
        <f t="shared" si="6"/>
        <v>1.068277799</v>
      </c>
      <c r="F4" s="3">
        <v>4.60489493628E11</v>
      </c>
      <c r="G4" s="14">
        <f t="shared" si="7"/>
        <v>1.124608174</v>
      </c>
      <c r="H4" s="13"/>
      <c r="I4" s="3">
        <f t="shared" si="1"/>
        <v>6285472855178</v>
      </c>
      <c r="K4" s="9">
        <f t="shared" si="2"/>
        <v>0.5466120139</v>
      </c>
      <c r="M4" s="9">
        <f t="shared" si="3"/>
        <v>0.3801254799</v>
      </c>
      <c r="O4" s="9">
        <f t="shared" si="4"/>
        <v>0.07326250614</v>
      </c>
    </row>
    <row r="5">
      <c r="A5" s="2">
        <v>2020.0</v>
      </c>
      <c r="B5" s="3">
        <v>3.21732385297E12</v>
      </c>
      <c r="C5" s="14">
        <f t="shared" si="5"/>
        <v>0.936435029</v>
      </c>
      <c r="D5" s="3">
        <v>2.518855026823E12</v>
      </c>
      <c r="E5" s="14">
        <f t="shared" si="6"/>
        <v>1.054236955</v>
      </c>
      <c r="F5" s="3">
        <v>4.23689324647E11</v>
      </c>
      <c r="G5" s="14">
        <f t="shared" si="7"/>
        <v>0.9200846719</v>
      </c>
      <c r="H5" s="13"/>
      <c r="I5" s="3">
        <f t="shared" si="1"/>
        <v>6159868204440</v>
      </c>
      <c r="K5" s="9">
        <f t="shared" si="2"/>
        <v>0.5223040082</v>
      </c>
      <c r="M5" s="9">
        <f t="shared" si="3"/>
        <v>0.4089137857</v>
      </c>
      <c r="O5" s="9">
        <f t="shared" si="4"/>
        <v>0.06878220614</v>
      </c>
    </row>
    <row r="6">
      <c r="A6" s="2">
        <v>2021.0</v>
      </c>
      <c r="B6" s="3">
        <v>4.088754075338E12</v>
      </c>
      <c r="C6" s="14">
        <f t="shared" si="5"/>
        <v>1.270855612</v>
      </c>
      <c r="D6" s="3">
        <v>2.498998284489E12</v>
      </c>
      <c r="E6" s="14">
        <f t="shared" si="6"/>
        <v>0.9921167586</v>
      </c>
      <c r="F6" s="3">
        <v>7.43662709444E11</v>
      </c>
      <c r="G6" s="14">
        <f t="shared" si="7"/>
        <v>1.755207569</v>
      </c>
      <c r="H6" s="13"/>
      <c r="I6" s="3">
        <f t="shared" si="1"/>
        <v>7331415069271</v>
      </c>
      <c r="K6" s="9">
        <f t="shared" si="2"/>
        <v>0.5577032587</v>
      </c>
      <c r="M6" s="9">
        <f t="shared" si="3"/>
        <v>0.3408616564</v>
      </c>
      <c r="O6" s="9">
        <f t="shared" si="4"/>
        <v>0.1014350848</v>
      </c>
    </row>
    <row r="7">
      <c r="A7" s="2">
        <v>2022.0</v>
      </c>
      <c r="B7" s="8">
        <f t="shared" ref="B7:B16" si="8">NORMINV(RAND(), AVERAGE($C$3:$C$6), STDEV($C$3:$C$6)/SQRT(5))*B6</f>
        <v>4569169895386</v>
      </c>
      <c r="C7" s="13"/>
      <c r="D7" s="8">
        <f t="shared" ref="D7:D16" si="9">NORMINV(RAND(), AVERAGE($C$3:$C$6), STDEV($C$3:$C$6)/SQRT(5))*D6</f>
        <v>2752340079207</v>
      </c>
      <c r="E7" s="13"/>
      <c r="F7" s="8">
        <f t="shared" ref="F7:F16" si="10">NORMINV(RAND(), AVERAGE($C$3:$C$6), STDEV($C$3:$C$6)/SQRT(5))*F6</f>
        <v>811919196035</v>
      </c>
      <c r="G7" s="13"/>
      <c r="H7" s="13"/>
      <c r="I7" s="8">
        <f t="shared" si="1"/>
        <v>8133429170628</v>
      </c>
      <c r="K7" s="9">
        <f t="shared" si="2"/>
        <v>0.5617765643</v>
      </c>
      <c r="M7" s="9">
        <f t="shared" si="3"/>
        <v>0.3383984813</v>
      </c>
      <c r="O7" s="9">
        <f t="shared" si="4"/>
        <v>0.0998249544</v>
      </c>
    </row>
    <row r="8">
      <c r="A8" s="2">
        <v>2023.0</v>
      </c>
      <c r="B8" s="8">
        <f t="shared" si="8"/>
        <v>4931639820829</v>
      </c>
      <c r="C8" s="14">
        <f>NORMINV(RAND(), AVERAGE(C3:C5), STDEV(C3:C5)/SQRT(4))</f>
        <v>0.9796625961</v>
      </c>
      <c r="D8" s="8">
        <f t="shared" si="9"/>
        <v>2823671625518</v>
      </c>
      <c r="E8" s="14">
        <f>NORMINV(RAND(), AVERAGE(E3:E6), STDEV(E3:E6)/SQRT(5))</f>
        <v>1.039025396</v>
      </c>
      <c r="F8" s="8">
        <f t="shared" si="10"/>
        <v>798117559302</v>
      </c>
      <c r="G8" s="14">
        <f>NORMINV(RAND(), AVERAGE(G3:G5), STDEV(G3:G5)/SQRT(4))</f>
        <v>0.6980238518</v>
      </c>
      <c r="H8" s="13"/>
      <c r="I8" s="8">
        <f t="shared" si="1"/>
        <v>8553429005649</v>
      </c>
      <c r="K8" s="9">
        <f t="shared" si="2"/>
        <v>0.5765687443</v>
      </c>
      <c r="M8" s="9">
        <f t="shared" si="3"/>
        <v>0.3301215949</v>
      </c>
      <c r="O8" s="9">
        <f t="shared" si="4"/>
        <v>0.09330966081</v>
      </c>
    </row>
    <row r="9">
      <c r="A9" s="2">
        <v>2024.0</v>
      </c>
      <c r="B9" s="8">
        <f t="shared" si="8"/>
        <v>5298180192562</v>
      </c>
      <c r="C9" s="13"/>
      <c r="D9" s="8">
        <f t="shared" si="9"/>
        <v>3178434229227</v>
      </c>
      <c r="E9" s="13"/>
      <c r="F9" s="8">
        <f t="shared" si="10"/>
        <v>878770951877</v>
      </c>
      <c r="G9" s="13"/>
      <c r="H9" s="13"/>
      <c r="I9" s="8">
        <f t="shared" si="1"/>
        <v>9355385373666</v>
      </c>
      <c r="K9" s="9">
        <f t="shared" si="2"/>
        <v>0.566324099</v>
      </c>
      <c r="M9" s="9">
        <f t="shared" si="3"/>
        <v>0.3397438055</v>
      </c>
      <c r="O9" s="9">
        <f t="shared" si="4"/>
        <v>0.09393209545</v>
      </c>
    </row>
    <row r="10">
      <c r="A10" s="2">
        <v>2025.0</v>
      </c>
      <c r="B10" s="8">
        <f t="shared" si="8"/>
        <v>5411961942797</v>
      </c>
      <c r="C10" s="13"/>
      <c r="D10" s="8">
        <f t="shared" si="9"/>
        <v>3264084382224</v>
      </c>
      <c r="E10" s="13"/>
      <c r="F10" s="8">
        <f t="shared" si="10"/>
        <v>956069225811</v>
      </c>
      <c r="G10" s="13"/>
      <c r="H10" s="13"/>
      <c r="I10" s="8">
        <f t="shared" si="1"/>
        <v>9632115550832</v>
      </c>
      <c r="K10" s="9">
        <f t="shared" si="2"/>
        <v>0.5618663848</v>
      </c>
      <c r="M10" s="9">
        <f t="shared" si="3"/>
        <v>0.3388751272</v>
      </c>
      <c r="O10" s="9">
        <f t="shared" si="4"/>
        <v>0.099258488</v>
      </c>
    </row>
    <row r="11">
      <c r="A11" s="2">
        <v>2026.0</v>
      </c>
      <c r="B11" s="8">
        <f t="shared" si="8"/>
        <v>5733034181437</v>
      </c>
      <c r="C11" s="13"/>
      <c r="D11" s="8">
        <f t="shared" si="9"/>
        <v>3409773107915</v>
      </c>
      <c r="E11" s="13"/>
      <c r="F11" s="8">
        <f t="shared" si="10"/>
        <v>1005622838309</v>
      </c>
      <c r="G11" s="13"/>
      <c r="H11" s="13"/>
      <c r="I11" s="8">
        <f t="shared" si="1"/>
        <v>10148430127660</v>
      </c>
      <c r="K11" s="9">
        <f t="shared" si="2"/>
        <v>0.5649183282</v>
      </c>
      <c r="M11" s="9">
        <f t="shared" si="3"/>
        <v>0.3359902039</v>
      </c>
      <c r="O11" s="9">
        <f t="shared" si="4"/>
        <v>0.09909146791</v>
      </c>
    </row>
    <row r="12">
      <c r="A12" s="2">
        <v>2027.0</v>
      </c>
      <c r="B12" s="8">
        <f t="shared" si="8"/>
        <v>5514809756519</v>
      </c>
      <c r="C12" s="13"/>
      <c r="D12" s="8">
        <f t="shared" si="9"/>
        <v>3636033967262</v>
      </c>
      <c r="E12" s="13"/>
      <c r="F12" s="8">
        <f t="shared" si="10"/>
        <v>1022616151550</v>
      </c>
      <c r="G12" s="13"/>
      <c r="H12" s="13"/>
      <c r="I12" s="8">
        <f t="shared" si="1"/>
        <v>10173459875331</v>
      </c>
      <c r="K12" s="9">
        <f t="shared" si="2"/>
        <v>0.5420780958</v>
      </c>
      <c r="M12" s="9">
        <f t="shared" si="3"/>
        <v>0.3574038736</v>
      </c>
      <c r="O12" s="9">
        <f t="shared" si="4"/>
        <v>0.1005180306</v>
      </c>
    </row>
    <row r="13">
      <c r="A13" s="2">
        <v>2028.0</v>
      </c>
      <c r="B13" s="8">
        <f t="shared" si="8"/>
        <v>6188061035262</v>
      </c>
      <c r="C13" s="13"/>
      <c r="D13" s="8">
        <f t="shared" si="9"/>
        <v>3670532108418</v>
      </c>
      <c r="E13" s="13"/>
      <c r="F13" s="8">
        <f t="shared" si="10"/>
        <v>1022903323510</v>
      </c>
      <c r="G13" s="13"/>
      <c r="H13" s="13"/>
      <c r="I13" s="8">
        <f t="shared" si="1"/>
        <v>10881496467190</v>
      </c>
      <c r="K13" s="9">
        <f t="shared" si="2"/>
        <v>0.5686773923</v>
      </c>
      <c r="M13" s="9">
        <f t="shared" si="3"/>
        <v>0.3373186877</v>
      </c>
      <c r="O13" s="9">
        <f t="shared" si="4"/>
        <v>0.09400392001</v>
      </c>
    </row>
    <row r="14">
      <c r="A14" s="2">
        <v>2029.0</v>
      </c>
      <c r="B14" s="8">
        <f t="shared" si="8"/>
        <v>6743706550685</v>
      </c>
      <c r="C14" s="13"/>
      <c r="D14" s="8">
        <f t="shared" si="9"/>
        <v>4091557613008</v>
      </c>
      <c r="E14" s="13"/>
      <c r="F14" s="8">
        <f t="shared" si="10"/>
        <v>1116394896769</v>
      </c>
      <c r="G14" s="13"/>
      <c r="H14" s="13"/>
      <c r="I14" s="8">
        <f t="shared" si="1"/>
        <v>11951659060462</v>
      </c>
      <c r="K14" s="9">
        <f t="shared" si="2"/>
        <v>0.5642485714</v>
      </c>
      <c r="M14" s="9">
        <f t="shared" si="3"/>
        <v>0.3423422298</v>
      </c>
      <c r="O14" s="9">
        <f t="shared" si="4"/>
        <v>0.09340919877</v>
      </c>
    </row>
    <row r="15">
      <c r="A15" s="2">
        <v>2030.0</v>
      </c>
      <c r="B15" s="8">
        <f t="shared" si="8"/>
        <v>7388568440784</v>
      </c>
      <c r="C15" s="13"/>
      <c r="D15" s="8">
        <f t="shared" si="9"/>
        <v>4736221278803</v>
      </c>
      <c r="E15" s="13"/>
      <c r="F15" s="8">
        <f t="shared" si="10"/>
        <v>1107138024910</v>
      </c>
      <c r="G15" s="13"/>
      <c r="H15" s="13"/>
      <c r="I15" s="8">
        <f t="shared" si="1"/>
        <v>13231927744498</v>
      </c>
      <c r="K15" s="9">
        <f t="shared" si="2"/>
        <v>0.5583894186</v>
      </c>
      <c r="M15" s="9">
        <f t="shared" si="3"/>
        <v>0.3579388711</v>
      </c>
      <c r="O15" s="9">
        <f t="shared" si="4"/>
        <v>0.0836717103</v>
      </c>
    </row>
    <row r="16">
      <c r="A16" s="2">
        <v>2031.0</v>
      </c>
      <c r="B16" s="8">
        <f t="shared" si="8"/>
        <v>8379096223318</v>
      </c>
      <c r="C16" s="13"/>
      <c r="D16" s="8">
        <f t="shared" si="9"/>
        <v>5103550322551</v>
      </c>
      <c r="E16" s="13"/>
      <c r="F16" s="8">
        <f t="shared" si="10"/>
        <v>1029943247404</v>
      </c>
      <c r="G16" s="13"/>
      <c r="H16" s="13"/>
      <c r="I16" s="8">
        <f t="shared" si="1"/>
        <v>14512589793273</v>
      </c>
      <c r="K16" s="9">
        <f t="shared" si="2"/>
        <v>0.5773673991</v>
      </c>
      <c r="M16" s="9">
        <f t="shared" si="3"/>
        <v>0.3516636517</v>
      </c>
      <c r="O16" s="9">
        <f t="shared" si="4"/>
        <v>0.07096894917</v>
      </c>
    </row>
    <row r="18">
      <c r="K18" s="9">
        <f>AVERAGE(K2:K16)</f>
        <v>0.5572665779</v>
      </c>
      <c r="M18" s="9">
        <f>AVERAGE(M2:M16)</f>
        <v>0.3534801795</v>
      </c>
      <c r="O18" s="9">
        <f>AVERAGE(O2:O16)</f>
        <v>0.08925324265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>
      <c r="A2" s="2">
        <v>2017.0</v>
      </c>
      <c r="B2" s="15">
        <v>1587120.0</v>
      </c>
      <c r="D2" s="15">
        <v>1161897.0</v>
      </c>
      <c r="F2" s="15">
        <v>297048.0</v>
      </c>
      <c r="H2" s="2">
        <v>2017.0</v>
      </c>
      <c r="I2" s="16">
        <f t="shared" ref="I2:I11" si="1">SUM(B2+D2+F2)</f>
        <v>3046065</v>
      </c>
    </row>
    <row r="3">
      <c r="A3" s="2">
        <v>2018.0</v>
      </c>
      <c r="B3" s="15">
        <v>1683538.0</v>
      </c>
      <c r="C3" s="9">
        <f t="shared" ref="C3:C11" si="2"> B3/B2</f>
        <v>1.06075029</v>
      </c>
      <c r="D3" s="15">
        <v>1170701.0</v>
      </c>
      <c r="E3" s="9">
        <f t="shared" ref="E3:E11" si="3">D3/D2</f>
        <v>1.007577264</v>
      </c>
      <c r="F3" s="15">
        <v>204733.0</v>
      </c>
      <c r="G3" s="9">
        <f t="shared" ref="G3:G11" si="4"> F3/F2</f>
        <v>0.6892253104</v>
      </c>
      <c r="H3" s="2">
        <v>2018.0</v>
      </c>
      <c r="I3" s="16">
        <f t="shared" si="1"/>
        <v>3058972</v>
      </c>
    </row>
    <row r="4">
      <c r="A4" s="2">
        <v>2019.0</v>
      </c>
      <c r="B4" s="15">
        <v>1717857.0</v>
      </c>
      <c r="C4" s="9">
        <f t="shared" si="2"/>
        <v>1.020385046</v>
      </c>
      <c r="D4" s="15">
        <v>1243113.0</v>
      </c>
      <c r="E4" s="9">
        <f t="shared" si="3"/>
        <v>1.061853539</v>
      </c>
      <c r="F4" s="15">
        <v>230245.0</v>
      </c>
      <c r="G4" s="9">
        <f t="shared" si="4"/>
        <v>1.124611079</v>
      </c>
      <c r="H4" s="2">
        <v>2019.0</v>
      </c>
      <c r="I4" s="16">
        <f t="shared" si="1"/>
        <v>3191215</v>
      </c>
    </row>
    <row r="5">
      <c r="A5" s="2">
        <v>2020.0</v>
      </c>
      <c r="B5" s="15">
        <v>1608661.0</v>
      </c>
      <c r="C5" s="9">
        <f t="shared" si="2"/>
        <v>0.9364347556</v>
      </c>
      <c r="D5" s="15">
        <v>1309955.0</v>
      </c>
      <c r="E5" s="9">
        <f t="shared" si="3"/>
        <v>1.05376985</v>
      </c>
      <c r="F5" s="15">
        <v>211845.0</v>
      </c>
      <c r="G5" s="9">
        <f t="shared" si="4"/>
        <v>0.9200851267</v>
      </c>
      <c r="H5" s="2">
        <v>2020.0</v>
      </c>
      <c r="I5" s="16">
        <f t="shared" si="1"/>
        <v>3130461</v>
      </c>
    </row>
    <row r="6">
      <c r="A6" s="2">
        <v>2021.0</v>
      </c>
      <c r="B6" s="15">
        <v>1704919.0</v>
      </c>
      <c r="C6" s="9">
        <f t="shared" si="2"/>
        <v>1.059837343</v>
      </c>
      <c r="D6" s="15">
        <v>1296179.0</v>
      </c>
      <c r="E6" s="9">
        <f t="shared" si="3"/>
        <v>0.9894836082</v>
      </c>
      <c r="F6" s="15">
        <v>268482.0</v>
      </c>
      <c r="G6" s="9">
        <f t="shared" si="4"/>
        <v>1.267351129</v>
      </c>
      <c r="H6" s="2">
        <v>2021.0</v>
      </c>
      <c r="I6" s="16">
        <f t="shared" si="1"/>
        <v>3269580</v>
      </c>
    </row>
    <row r="7">
      <c r="A7" s="2">
        <v>2022.0</v>
      </c>
      <c r="B7" s="15">
        <v>2038575.0</v>
      </c>
      <c r="C7" s="9">
        <f t="shared" si="2"/>
        <v>1.195701966</v>
      </c>
      <c r="D7" s="15">
        <v>1462013.0</v>
      </c>
      <c r="E7" s="9">
        <f t="shared" si="3"/>
        <v>1.127940663</v>
      </c>
      <c r="F7" s="15">
        <v>370985.0</v>
      </c>
      <c r="G7" s="9">
        <f t="shared" si="4"/>
        <v>1.381787233</v>
      </c>
      <c r="H7" s="2">
        <v>2022.0</v>
      </c>
      <c r="I7" s="16">
        <f t="shared" si="1"/>
        <v>3871573</v>
      </c>
    </row>
    <row r="8">
      <c r="A8" s="2">
        <v>2023.0</v>
      </c>
      <c r="B8" s="15">
        <v>2242112.0</v>
      </c>
      <c r="C8" s="9">
        <f t="shared" si="2"/>
        <v>1.099842782</v>
      </c>
      <c r="D8" s="15">
        <v>1527133.0</v>
      </c>
      <c r="E8" s="9">
        <f t="shared" si="3"/>
        <v>1.044541328</v>
      </c>
      <c r="F8" s="15">
        <v>576645.0</v>
      </c>
      <c r="G8" s="9">
        <f t="shared" si="4"/>
        <v>1.554362036</v>
      </c>
      <c r="H8" s="2">
        <v>2023.0</v>
      </c>
      <c r="I8" s="16">
        <f t="shared" si="1"/>
        <v>4345890</v>
      </c>
    </row>
    <row r="9">
      <c r="A9" s="2">
        <v>2024.0</v>
      </c>
      <c r="B9" s="15">
        <v>2287615.0</v>
      </c>
      <c r="C9" s="9">
        <f t="shared" si="2"/>
        <v>1.020294704</v>
      </c>
      <c r="D9" s="15">
        <v>1590139.0</v>
      </c>
      <c r="E9" s="9">
        <f t="shared" si="3"/>
        <v>1.041257703</v>
      </c>
      <c r="F9" s="15">
        <v>648702.0</v>
      </c>
      <c r="G9" s="9">
        <f t="shared" si="4"/>
        <v>1.12495903</v>
      </c>
      <c r="H9" s="2">
        <v>2024.0</v>
      </c>
      <c r="I9" s="16">
        <f t="shared" si="1"/>
        <v>4526456</v>
      </c>
    </row>
    <row r="10">
      <c r="A10" s="2">
        <v>2025.0</v>
      </c>
      <c r="B10" s="15">
        <v>2435542.0</v>
      </c>
      <c r="C10" s="9">
        <f t="shared" si="2"/>
        <v>1.06466429</v>
      </c>
      <c r="D10" s="15">
        <v>1646414.0</v>
      </c>
      <c r="E10" s="9">
        <f t="shared" si="3"/>
        <v>1.035389988</v>
      </c>
      <c r="F10" s="15">
        <v>672724.0</v>
      </c>
      <c r="G10" s="9">
        <f t="shared" si="4"/>
        <v>1.037030871</v>
      </c>
      <c r="H10" s="2">
        <v>2025.0</v>
      </c>
      <c r="I10" s="16">
        <f t="shared" si="1"/>
        <v>4754680</v>
      </c>
    </row>
    <row r="11">
      <c r="A11" s="2">
        <v>2026.0</v>
      </c>
      <c r="B11" s="15">
        <v>2675980.0</v>
      </c>
      <c r="C11" s="9">
        <f t="shared" si="2"/>
        <v>1.098720531</v>
      </c>
      <c r="D11" s="15">
        <v>1711381.0</v>
      </c>
      <c r="E11" s="9">
        <f t="shared" si="3"/>
        <v>1.039459698</v>
      </c>
      <c r="F11" s="15">
        <v>664236.0</v>
      </c>
      <c r="G11" s="9">
        <f t="shared" si="4"/>
        <v>0.9873826413</v>
      </c>
      <c r="H11" s="2">
        <v>2026.0</v>
      </c>
      <c r="I11" s="16">
        <f t="shared" si="1"/>
        <v>5051597</v>
      </c>
    </row>
    <row r="12">
      <c r="A12" s="2"/>
      <c r="B12" s="6"/>
      <c r="C12" s="11"/>
      <c r="D12" s="6"/>
      <c r="E12" s="11"/>
      <c r="F12" s="8"/>
      <c r="G12" s="11"/>
      <c r="H12" s="2"/>
      <c r="I12" s="11"/>
    </row>
    <row r="13">
      <c r="A13" s="2"/>
      <c r="B13" s="6"/>
      <c r="C13" s="11"/>
      <c r="D13" s="6"/>
      <c r="E13" s="11"/>
      <c r="F13" s="8"/>
      <c r="G13" s="11"/>
      <c r="H13" s="2"/>
      <c r="I13" s="11"/>
    </row>
    <row r="14">
      <c r="A14" s="2"/>
      <c r="B14" s="6"/>
      <c r="C14" s="11"/>
      <c r="D14" s="6"/>
      <c r="E14" s="11"/>
      <c r="F14" s="8"/>
      <c r="G14" s="11"/>
      <c r="H14" s="2"/>
      <c r="I14" s="11"/>
    </row>
    <row r="15">
      <c r="A15" s="2"/>
      <c r="B15" s="6"/>
      <c r="C15" s="11"/>
      <c r="D15" s="6"/>
      <c r="E15" s="11"/>
      <c r="F15" s="8"/>
      <c r="G15" s="11"/>
      <c r="H15" s="2"/>
      <c r="I15" s="11"/>
    </row>
    <row r="16">
      <c r="A16" s="2"/>
      <c r="B16" s="6"/>
      <c r="C16" s="11"/>
      <c r="D16" s="6"/>
      <c r="E16" s="11"/>
      <c r="F16" s="8"/>
      <c r="G16" s="11"/>
      <c r="H16" s="2"/>
      <c r="I16" s="11"/>
    </row>
    <row r="19">
      <c r="B19" s="15"/>
      <c r="D19" s="15"/>
      <c r="F19" s="15"/>
    </row>
    <row r="20">
      <c r="B20" s="15"/>
      <c r="D20" s="15"/>
      <c r="F20" s="15"/>
    </row>
    <row r="21">
      <c r="B21" s="15"/>
      <c r="D21" s="15"/>
      <c r="F21" s="15"/>
    </row>
    <row r="22">
      <c r="B22" s="15"/>
      <c r="D22" s="15"/>
      <c r="F22" s="15"/>
      <c r="N22" s="15"/>
    </row>
    <row r="23">
      <c r="B23" s="15"/>
      <c r="D23" s="15"/>
      <c r="F23" s="15"/>
      <c r="N23" s="15"/>
    </row>
    <row r="24">
      <c r="B24" s="15"/>
      <c r="D24" s="15"/>
      <c r="F24" s="15"/>
      <c r="N24" s="15"/>
    </row>
    <row r="25">
      <c r="B25" s="15"/>
      <c r="D25" s="15"/>
      <c r="F25" s="15"/>
      <c r="N25" s="15"/>
    </row>
    <row r="26">
      <c r="B26" s="15"/>
      <c r="D26" s="15"/>
      <c r="F26" s="15"/>
      <c r="N26" s="15"/>
    </row>
    <row r="27">
      <c r="B27" s="15"/>
      <c r="D27" s="15"/>
      <c r="F27" s="15"/>
      <c r="N27" s="15"/>
    </row>
    <row r="28">
      <c r="B28" s="15"/>
      <c r="D28" s="15"/>
      <c r="F28" s="15"/>
      <c r="N28" s="15"/>
    </row>
    <row r="29">
      <c r="N29" s="15"/>
    </row>
    <row r="30">
      <c r="N30" s="15"/>
    </row>
    <row r="31">
      <c r="N31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7</v>
      </c>
    </row>
    <row r="2">
      <c r="A2" s="2">
        <v>2017.0</v>
      </c>
      <c r="B2" s="15">
        <v>1587120.0</v>
      </c>
      <c r="D2" s="15">
        <v>1161897.0</v>
      </c>
      <c r="F2" s="15">
        <v>297048.0</v>
      </c>
      <c r="H2" s="2">
        <v>2017.0</v>
      </c>
      <c r="I2" s="16">
        <f t="shared" ref="I2:I11" si="1">SUM(B2+D2+F2)</f>
        <v>3046065</v>
      </c>
    </row>
    <row r="3">
      <c r="A3" s="2">
        <v>2018.0</v>
      </c>
      <c r="B3" s="15">
        <v>1683538.0</v>
      </c>
      <c r="C3" s="9">
        <f t="shared" ref="C3:C16" si="2"> B3/B2</f>
        <v>1.06075029</v>
      </c>
      <c r="D3" s="15">
        <v>1170701.0</v>
      </c>
      <c r="E3" s="9">
        <f t="shared" ref="E3:E11" si="3">D3/D2</f>
        <v>1.007577264</v>
      </c>
      <c r="F3" s="15">
        <v>204733.0</v>
      </c>
      <c r="G3" s="9">
        <f t="shared" ref="G3:G11" si="4"> F3/F2</f>
        <v>0.6892253104</v>
      </c>
      <c r="H3" s="2">
        <v>2018.0</v>
      </c>
      <c r="I3" s="16">
        <f t="shared" si="1"/>
        <v>3058972</v>
      </c>
    </row>
    <row r="4">
      <c r="A4" s="2">
        <v>2019.0</v>
      </c>
      <c r="B4" s="15">
        <v>1717857.0</v>
      </c>
      <c r="C4" s="9">
        <f t="shared" si="2"/>
        <v>1.020385046</v>
      </c>
      <c r="D4" s="15">
        <v>1243113.0</v>
      </c>
      <c r="E4" s="9">
        <f t="shared" si="3"/>
        <v>1.061853539</v>
      </c>
      <c r="F4" s="15">
        <v>230245.0</v>
      </c>
      <c r="G4" s="9">
        <f t="shared" si="4"/>
        <v>1.124611079</v>
      </c>
      <c r="H4" s="2">
        <v>2019.0</v>
      </c>
      <c r="I4" s="16">
        <f t="shared" si="1"/>
        <v>3191215</v>
      </c>
    </row>
    <row r="5">
      <c r="A5" s="2">
        <v>2020.0</v>
      </c>
      <c r="B5" s="15">
        <v>1608661.0</v>
      </c>
      <c r="C5" s="9">
        <f t="shared" si="2"/>
        <v>0.9364347556</v>
      </c>
      <c r="D5" s="15">
        <v>1309955.0</v>
      </c>
      <c r="E5" s="9">
        <f t="shared" si="3"/>
        <v>1.05376985</v>
      </c>
      <c r="F5" s="15">
        <v>211845.0</v>
      </c>
      <c r="G5" s="9">
        <f t="shared" si="4"/>
        <v>0.9200851267</v>
      </c>
      <c r="H5" s="2">
        <v>2020.0</v>
      </c>
      <c r="I5" s="16">
        <f t="shared" si="1"/>
        <v>3130461</v>
      </c>
    </row>
    <row r="6">
      <c r="A6" s="2">
        <v>2021.0</v>
      </c>
      <c r="B6" s="15">
        <v>1704919.0</v>
      </c>
      <c r="C6" s="9">
        <f t="shared" si="2"/>
        <v>1.059837343</v>
      </c>
      <c r="D6" s="15">
        <v>1296179.0</v>
      </c>
      <c r="E6" s="9">
        <f t="shared" si="3"/>
        <v>0.9894836082</v>
      </c>
      <c r="F6" s="15">
        <v>268482.0</v>
      </c>
      <c r="G6" s="9">
        <f t="shared" si="4"/>
        <v>1.267351129</v>
      </c>
      <c r="H6" s="2">
        <v>2021.0</v>
      </c>
      <c r="I6" s="16">
        <f t="shared" si="1"/>
        <v>3269580</v>
      </c>
    </row>
    <row r="7">
      <c r="A7" s="2">
        <v>2022.0</v>
      </c>
      <c r="B7" s="15">
        <v>2038575.0</v>
      </c>
      <c r="C7" s="9">
        <f t="shared" si="2"/>
        <v>1.195701966</v>
      </c>
      <c r="D7" s="15">
        <v>1462013.0</v>
      </c>
      <c r="E7" s="9">
        <f t="shared" si="3"/>
        <v>1.127940663</v>
      </c>
      <c r="F7" s="15">
        <v>370985.0</v>
      </c>
      <c r="G7" s="9">
        <f t="shared" si="4"/>
        <v>1.381787233</v>
      </c>
      <c r="H7" s="2">
        <v>2022.0</v>
      </c>
      <c r="I7" s="16">
        <f t="shared" si="1"/>
        <v>3871573</v>
      </c>
    </row>
    <row r="8">
      <c r="A8" s="2">
        <v>2023.0</v>
      </c>
      <c r="B8" s="15">
        <v>2242112.0</v>
      </c>
      <c r="C8" s="9">
        <f t="shared" si="2"/>
        <v>1.099842782</v>
      </c>
      <c r="D8" s="15">
        <v>1527133.0</v>
      </c>
      <c r="E8" s="9">
        <f t="shared" si="3"/>
        <v>1.044541328</v>
      </c>
      <c r="F8" s="15">
        <v>576645.0</v>
      </c>
      <c r="G8" s="9">
        <f t="shared" si="4"/>
        <v>1.554362036</v>
      </c>
      <c r="H8" s="2">
        <v>2023.0</v>
      </c>
      <c r="I8" s="16">
        <f t="shared" si="1"/>
        <v>4345890</v>
      </c>
    </row>
    <row r="9">
      <c r="A9" s="2">
        <v>2024.0</v>
      </c>
      <c r="B9" s="15">
        <v>2287615.0</v>
      </c>
      <c r="C9" s="9">
        <f t="shared" si="2"/>
        <v>1.020294704</v>
      </c>
      <c r="D9" s="15">
        <v>1590139.0</v>
      </c>
      <c r="E9" s="9">
        <f t="shared" si="3"/>
        <v>1.041257703</v>
      </c>
      <c r="F9" s="15">
        <v>648702.0</v>
      </c>
      <c r="G9" s="9">
        <f t="shared" si="4"/>
        <v>1.12495903</v>
      </c>
      <c r="H9" s="2">
        <v>2024.0</v>
      </c>
      <c r="I9" s="16">
        <f t="shared" si="1"/>
        <v>4526456</v>
      </c>
    </row>
    <row r="10">
      <c r="A10" s="2">
        <v>2025.0</v>
      </c>
      <c r="B10" s="15">
        <v>2435542.0</v>
      </c>
      <c r="C10" s="9">
        <f t="shared" si="2"/>
        <v>1.06466429</v>
      </c>
      <c r="D10" s="15">
        <v>1646414.0</v>
      </c>
      <c r="E10" s="9">
        <f t="shared" si="3"/>
        <v>1.035389988</v>
      </c>
      <c r="F10" s="15">
        <v>672724.0</v>
      </c>
      <c r="G10" s="9">
        <f t="shared" si="4"/>
        <v>1.037030871</v>
      </c>
      <c r="H10" s="2">
        <v>2025.0</v>
      </c>
      <c r="I10" s="16">
        <f t="shared" si="1"/>
        <v>4754680</v>
      </c>
    </row>
    <row r="11">
      <c r="A11" s="2">
        <v>2026.0</v>
      </c>
      <c r="B11" s="15">
        <v>2675980.0</v>
      </c>
      <c r="C11" s="9">
        <f t="shared" si="2"/>
        <v>1.098720531</v>
      </c>
      <c r="D11" s="15">
        <v>1711381.0</v>
      </c>
      <c r="E11" s="9">
        <f t="shared" si="3"/>
        <v>1.039459698</v>
      </c>
      <c r="F11" s="15">
        <v>664236.0</v>
      </c>
      <c r="G11" s="9">
        <f t="shared" si="4"/>
        <v>0.9873826413</v>
      </c>
      <c r="H11" s="2">
        <v>2026.0</v>
      </c>
      <c r="I11" s="16">
        <f t="shared" si="1"/>
        <v>5051597</v>
      </c>
    </row>
    <row r="12">
      <c r="A12" s="10">
        <v>2027.0</v>
      </c>
      <c r="B12" s="9">
        <f t="shared" ref="B12:B16" si="5">NORMINV(RAND(), AVERAGE($C$3:$C$6), STDEV($C$3:$C$6)/SQRT(5))*B11</f>
        <v>2764973.794</v>
      </c>
      <c r="C12" s="9">
        <f t="shared" si="2"/>
        <v>1.033256524</v>
      </c>
      <c r="D12" s="9" t="str">
        <f>=NORMINV(RAND(), AVERAGE($C$3:$C$6), STDEV($C$3:$C$6)/SQRT(5))*D11</f>
        <v>#ERROR!</v>
      </c>
    </row>
    <row r="13">
      <c r="A13" s="10">
        <v>2028.0</v>
      </c>
      <c r="B13" s="9">
        <f t="shared" si="5"/>
        <v>2816387.594</v>
      </c>
      <c r="C13" s="9">
        <f t="shared" si="2"/>
        <v>1.018594679</v>
      </c>
    </row>
    <row r="14">
      <c r="A14" s="10">
        <v>2029.0</v>
      </c>
      <c r="B14" s="9">
        <f t="shared" si="5"/>
        <v>2807442.353</v>
      </c>
      <c r="C14" s="9">
        <f t="shared" si="2"/>
        <v>0.9968238599</v>
      </c>
    </row>
    <row r="15">
      <c r="A15" s="10">
        <v>2030.0</v>
      </c>
      <c r="B15" s="9">
        <f t="shared" si="5"/>
        <v>2816101.928</v>
      </c>
      <c r="C15" s="9">
        <f t="shared" si="2"/>
        <v>1.003084507</v>
      </c>
    </row>
    <row r="16">
      <c r="A16" s="10">
        <v>2031.0</v>
      </c>
      <c r="B16" s="9">
        <f t="shared" si="5"/>
        <v>2879875.848</v>
      </c>
      <c r="C16" s="9">
        <f t="shared" si="2"/>
        <v>1.022646169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8</v>
      </c>
      <c r="B1" s="18" t="s">
        <v>9</v>
      </c>
      <c r="C1" s="18" t="s">
        <v>10</v>
      </c>
      <c r="D1" s="19"/>
      <c r="E1" s="18" t="s">
        <v>11</v>
      </c>
      <c r="F1" s="18" t="s">
        <v>12</v>
      </c>
      <c r="G1" s="20"/>
      <c r="H1" s="21"/>
      <c r="I1" s="18" t="s">
        <v>9</v>
      </c>
      <c r="J1" s="18" t="s">
        <v>10</v>
      </c>
      <c r="K1" s="19"/>
      <c r="L1" s="18" t="s">
        <v>11</v>
      </c>
      <c r="M1" s="18" t="s">
        <v>12</v>
      </c>
      <c r="N1" s="20"/>
      <c r="O1" s="21"/>
      <c r="P1" s="17" t="s">
        <v>8</v>
      </c>
      <c r="Q1" s="18" t="s">
        <v>10</v>
      </c>
      <c r="R1" s="21"/>
      <c r="S1" s="21"/>
      <c r="T1" s="21"/>
      <c r="U1" s="21"/>
      <c r="V1" s="21"/>
      <c r="W1" s="17" t="s">
        <v>8</v>
      </c>
      <c r="X1" s="21"/>
      <c r="Y1" s="21"/>
      <c r="Z1" s="21"/>
    </row>
    <row r="2">
      <c r="A2" s="22"/>
      <c r="B2" s="22"/>
      <c r="C2" s="22"/>
      <c r="D2" s="19" t="s">
        <v>13</v>
      </c>
      <c r="E2" s="22"/>
      <c r="F2" s="22"/>
      <c r="G2" s="23" t="s">
        <v>14</v>
      </c>
      <c r="H2" s="21"/>
      <c r="I2" s="22"/>
      <c r="J2" s="22"/>
      <c r="K2" s="19" t="s">
        <v>13</v>
      </c>
      <c r="L2" s="22"/>
      <c r="M2" s="22"/>
      <c r="N2" s="20" t="s">
        <v>15</v>
      </c>
      <c r="O2" s="21"/>
      <c r="P2" s="22"/>
      <c r="Q2" s="22"/>
      <c r="R2" s="21"/>
      <c r="S2" s="17" t="s">
        <v>8</v>
      </c>
      <c r="T2" s="21"/>
      <c r="U2" s="21"/>
      <c r="V2" s="21"/>
      <c r="W2" s="22"/>
      <c r="X2" s="23" t="s">
        <v>14</v>
      </c>
      <c r="Y2" s="21"/>
      <c r="Z2" s="21"/>
    </row>
    <row r="3">
      <c r="A3" s="24">
        <v>2000.0</v>
      </c>
      <c r="B3" s="25">
        <v>1004462.0</v>
      </c>
      <c r="C3" s="25">
        <v>207289.0</v>
      </c>
      <c r="D3" s="25">
        <v>652852.0</v>
      </c>
      <c r="E3" s="25">
        <v>68865.0</v>
      </c>
      <c r="F3" s="25">
        <v>91723.0</v>
      </c>
      <c r="G3" s="25">
        <v>2025191.0</v>
      </c>
      <c r="H3" s="21"/>
      <c r="I3" s="21"/>
      <c r="J3" s="21"/>
      <c r="K3" s="21"/>
      <c r="L3" s="21"/>
      <c r="M3" s="21"/>
      <c r="N3" s="21"/>
      <c r="O3" s="21"/>
      <c r="P3" s="24">
        <v>2000.0</v>
      </c>
      <c r="Q3" s="25">
        <v>207289.0</v>
      </c>
      <c r="R3" s="21"/>
      <c r="S3" s="22"/>
      <c r="T3" s="19" t="s">
        <v>13</v>
      </c>
      <c r="U3" s="21"/>
      <c r="V3" s="21"/>
      <c r="W3" s="24">
        <v>2000.0</v>
      </c>
      <c r="X3" s="25">
        <v>2025191.0</v>
      </c>
      <c r="Y3" s="21"/>
      <c r="Z3" s="21"/>
    </row>
    <row r="4">
      <c r="A4" s="24">
        <v>2001.0</v>
      </c>
      <c r="B4" s="25">
        <v>994339.0</v>
      </c>
      <c r="C4" s="25">
        <v>151075.0</v>
      </c>
      <c r="D4" s="25">
        <v>693967.0</v>
      </c>
      <c r="E4" s="25">
        <v>66232.0</v>
      </c>
      <c r="F4" s="25">
        <v>85469.0</v>
      </c>
      <c r="G4" s="25">
        <v>1991082.0</v>
      </c>
      <c r="H4" s="21"/>
      <c r="I4" s="21">
        <f t="shared" ref="I4:N4" si="1">B4/B3</f>
        <v>0.9899219682</v>
      </c>
      <c r="J4" s="21">
        <f t="shared" si="1"/>
        <v>0.7288133958</v>
      </c>
      <c r="K4" s="21">
        <f t="shared" si="1"/>
        <v>1.06297752</v>
      </c>
      <c r="L4" s="21">
        <f t="shared" si="1"/>
        <v>0.9617657736</v>
      </c>
      <c r="M4" s="21">
        <f t="shared" si="1"/>
        <v>0.9318164473</v>
      </c>
      <c r="N4" s="21">
        <f t="shared" si="1"/>
        <v>0.983157638</v>
      </c>
      <c r="O4" s="21"/>
      <c r="P4" s="24">
        <v>2001.0</v>
      </c>
      <c r="Q4" s="25">
        <v>151075.0</v>
      </c>
      <c r="R4" s="21"/>
      <c r="S4" s="24">
        <v>2000.0</v>
      </c>
      <c r="T4" s="25">
        <v>652852.0</v>
      </c>
      <c r="U4" s="21"/>
      <c r="V4" s="21"/>
      <c r="W4" s="24">
        <v>2001.0</v>
      </c>
      <c r="X4" s="25">
        <v>1991082.0</v>
      </c>
      <c r="Y4" s="21"/>
      <c r="Z4" s="21"/>
    </row>
    <row r="5">
      <c r="A5" s="24">
        <v>2002.0</v>
      </c>
      <c r="B5" s="25">
        <v>858345.0</v>
      </c>
      <c r="C5" s="25">
        <v>148044.0</v>
      </c>
      <c r="D5" s="25">
        <v>700760.0</v>
      </c>
      <c r="E5" s="25">
        <v>66989.0</v>
      </c>
      <c r="F5" s="25">
        <v>78998.0</v>
      </c>
      <c r="G5" s="25">
        <v>1853136.0</v>
      </c>
      <c r="H5" s="21"/>
      <c r="I5" s="21">
        <f t="shared" ref="I5:N5" si="2">B5/B4</f>
        <v>0.863231755</v>
      </c>
      <c r="J5" s="21">
        <f t="shared" si="2"/>
        <v>0.9799371173</v>
      </c>
      <c r="K5" s="21">
        <f t="shared" si="2"/>
        <v>1.00978865</v>
      </c>
      <c r="L5" s="21">
        <f t="shared" si="2"/>
        <v>1.01142952</v>
      </c>
      <c r="M5" s="21">
        <f t="shared" si="2"/>
        <v>0.9242883385</v>
      </c>
      <c r="N5" s="21">
        <f t="shared" si="2"/>
        <v>0.9307180719</v>
      </c>
      <c r="O5" s="21"/>
      <c r="P5" s="24">
        <v>2002.0</v>
      </c>
      <c r="Q5" s="25">
        <v>148044.0</v>
      </c>
      <c r="R5" s="21"/>
      <c r="S5" s="24">
        <v>2001.0</v>
      </c>
      <c r="T5" s="25">
        <v>693967.0</v>
      </c>
      <c r="U5" s="21"/>
      <c r="V5" s="21"/>
      <c r="W5" s="24">
        <v>2002.0</v>
      </c>
      <c r="X5" s="25">
        <v>1853136.0</v>
      </c>
      <c r="Y5" s="21"/>
      <c r="Z5" s="21"/>
    </row>
    <row r="6">
      <c r="A6" s="24">
        <v>2003.0</v>
      </c>
      <c r="B6" s="25">
        <v>793699.0</v>
      </c>
      <c r="C6" s="25">
        <v>131778.0</v>
      </c>
      <c r="D6" s="25">
        <v>712978.0</v>
      </c>
      <c r="E6" s="25">
        <v>67524.0</v>
      </c>
      <c r="F6" s="25">
        <v>76335.0</v>
      </c>
      <c r="G6" s="25">
        <v>1782314.0</v>
      </c>
      <c r="H6" s="21"/>
      <c r="I6" s="21">
        <f t="shared" ref="I6:N6" si="3">B6/B5</f>
        <v>0.9246852955</v>
      </c>
      <c r="J6" s="21">
        <f t="shared" si="3"/>
        <v>0.8901272595</v>
      </c>
      <c r="K6" s="21">
        <f t="shared" si="3"/>
        <v>1.017435356</v>
      </c>
      <c r="L6" s="21">
        <f t="shared" si="3"/>
        <v>1.007986386</v>
      </c>
      <c r="M6" s="21">
        <f t="shared" si="3"/>
        <v>0.9662902858</v>
      </c>
      <c r="N6" s="21">
        <f t="shared" si="3"/>
        <v>0.9617826215</v>
      </c>
      <c r="O6" s="21"/>
      <c r="P6" s="24">
        <v>2003.0</v>
      </c>
      <c r="Q6" s="25">
        <v>131778.0</v>
      </c>
      <c r="R6" s="21"/>
      <c r="S6" s="24">
        <v>2002.0</v>
      </c>
      <c r="T6" s="25">
        <v>700760.0</v>
      </c>
      <c r="U6" s="21"/>
      <c r="V6" s="21"/>
      <c r="W6" s="24">
        <v>2003.0</v>
      </c>
      <c r="X6" s="25">
        <v>1782314.0</v>
      </c>
      <c r="Y6" s="21"/>
      <c r="Z6" s="21"/>
    </row>
    <row r="7">
      <c r="A7" s="24">
        <v>2004.0</v>
      </c>
      <c r="B7" s="25">
        <v>808959.0</v>
      </c>
      <c r="C7" s="25">
        <v>189371.0</v>
      </c>
      <c r="D7" s="25">
        <v>733407.0</v>
      </c>
      <c r="E7" s="25">
        <v>69855.0</v>
      </c>
      <c r="F7" s="25">
        <v>78522.0</v>
      </c>
      <c r="G7" s="25">
        <v>1880114.0</v>
      </c>
      <c r="H7" s="21"/>
      <c r="I7" s="21">
        <f t="shared" ref="I7:N7" si="4">B7/B6</f>
        <v>1.019226432</v>
      </c>
      <c r="J7" s="21">
        <f t="shared" si="4"/>
        <v>1.437045637</v>
      </c>
      <c r="K7" s="21">
        <f t="shared" si="4"/>
        <v>1.028653058</v>
      </c>
      <c r="L7" s="21">
        <f t="shared" si="4"/>
        <v>1.034521059</v>
      </c>
      <c r="M7" s="21">
        <f t="shared" si="4"/>
        <v>1.028650029</v>
      </c>
      <c r="N7" s="21">
        <f t="shared" si="4"/>
        <v>1.054872486</v>
      </c>
      <c r="O7" s="21"/>
      <c r="P7" s="24">
        <v>2004.0</v>
      </c>
      <c r="Q7" s="25">
        <v>189371.0</v>
      </c>
      <c r="R7" s="21"/>
      <c r="S7" s="24">
        <v>2003.0</v>
      </c>
      <c r="T7" s="25">
        <v>712978.0</v>
      </c>
      <c r="U7" s="21"/>
      <c r="V7" s="21"/>
      <c r="W7" s="24">
        <v>2004.0</v>
      </c>
      <c r="X7" s="25">
        <v>1880114.0</v>
      </c>
      <c r="Y7" s="21"/>
      <c r="Z7" s="21"/>
    </row>
    <row r="8">
      <c r="A8" s="24">
        <v>2005.0</v>
      </c>
      <c r="B8" s="25">
        <v>927222.0</v>
      </c>
      <c r="C8" s="25">
        <v>278282.0</v>
      </c>
      <c r="D8" s="25">
        <v>794125.0</v>
      </c>
      <c r="E8" s="25">
        <v>73094.0</v>
      </c>
      <c r="F8" s="25">
        <v>80888.0</v>
      </c>
      <c r="G8" s="25">
        <v>2153611.0</v>
      </c>
      <c r="H8" s="21"/>
      <c r="I8" s="21">
        <f t="shared" ref="I8:N8" si="5">B8/B7</f>
        <v>1.146191587</v>
      </c>
      <c r="J8" s="21">
        <f t="shared" si="5"/>
        <v>1.469506947</v>
      </c>
      <c r="K8" s="21">
        <f t="shared" si="5"/>
        <v>1.082788956</v>
      </c>
      <c r="L8" s="21">
        <f t="shared" si="5"/>
        <v>1.046367475</v>
      </c>
      <c r="M8" s="21">
        <f t="shared" si="5"/>
        <v>1.030131683</v>
      </c>
      <c r="N8" s="21">
        <f t="shared" si="5"/>
        <v>1.145468307</v>
      </c>
      <c r="O8" s="21"/>
      <c r="P8" s="24">
        <v>2005.0</v>
      </c>
      <c r="Q8" s="25">
        <v>278282.0</v>
      </c>
      <c r="R8" s="21"/>
      <c r="S8" s="24">
        <v>2004.0</v>
      </c>
      <c r="T8" s="25">
        <v>733407.0</v>
      </c>
      <c r="U8" s="21"/>
      <c r="V8" s="21"/>
      <c r="W8" s="24">
        <v>2005.0</v>
      </c>
      <c r="X8" s="25">
        <v>2153611.0</v>
      </c>
      <c r="Y8" s="21"/>
      <c r="Z8" s="21"/>
    </row>
    <row r="9">
      <c r="A9" s="24">
        <v>2006.0</v>
      </c>
      <c r="B9" s="25">
        <v>1043908.0</v>
      </c>
      <c r="C9" s="25">
        <v>353915.0</v>
      </c>
      <c r="D9" s="25">
        <v>837821.0</v>
      </c>
      <c r="E9" s="25">
        <v>73961.0</v>
      </c>
      <c r="F9" s="25">
        <v>97264.0</v>
      </c>
      <c r="G9" s="25">
        <v>2406869.0</v>
      </c>
      <c r="H9" s="21"/>
      <c r="I9" s="21">
        <f t="shared" ref="I9:N9" si="6">B9/B8</f>
        <v>1.125844728</v>
      </c>
      <c r="J9" s="21">
        <f t="shared" si="6"/>
        <v>1.271785455</v>
      </c>
      <c r="K9" s="21">
        <f t="shared" si="6"/>
        <v>1.055024083</v>
      </c>
      <c r="L9" s="21">
        <f t="shared" si="6"/>
        <v>1.011861439</v>
      </c>
      <c r="M9" s="21">
        <f t="shared" si="6"/>
        <v>1.202452774</v>
      </c>
      <c r="N9" s="21">
        <f t="shared" si="6"/>
        <v>1.11759691</v>
      </c>
      <c r="O9" s="21"/>
      <c r="P9" s="24">
        <v>2006.0</v>
      </c>
      <c r="Q9" s="25">
        <v>353915.0</v>
      </c>
      <c r="R9" s="21"/>
      <c r="S9" s="24">
        <v>2005.0</v>
      </c>
      <c r="T9" s="25">
        <v>794125.0</v>
      </c>
      <c r="U9" s="21"/>
      <c r="V9" s="21"/>
      <c r="W9" s="24">
        <v>2006.0</v>
      </c>
      <c r="X9" s="25">
        <v>2406869.0</v>
      </c>
      <c r="Y9" s="21"/>
      <c r="Z9" s="21"/>
    </row>
    <row r="10">
      <c r="A10" s="24">
        <v>2007.0</v>
      </c>
      <c r="B10" s="25">
        <v>1163472.0</v>
      </c>
      <c r="C10" s="25">
        <v>370243.0</v>
      </c>
      <c r="D10" s="25">
        <v>869607.0</v>
      </c>
      <c r="E10" s="25">
        <v>65069.0</v>
      </c>
      <c r="F10" s="25">
        <v>99594.0</v>
      </c>
      <c r="G10" s="25">
        <v>2567985.0</v>
      </c>
      <c r="H10" s="21"/>
      <c r="I10" s="21">
        <f t="shared" ref="I10:N10" si="7">B10/B9</f>
        <v>1.114534997</v>
      </c>
      <c r="J10" s="21">
        <f t="shared" si="7"/>
        <v>1.046135371</v>
      </c>
      <c r="K10" s="21">
        <f t="shared" si="7"/>
        <v>1.037938891</v>
      </c>
      <c r="L10" s="21">
        <f t="shared" si="7"/>
        <v>0.8797744757</v>
      </c>
      <c r="M10" s="21">
        <f t="shared" si="7"/>
        <v>1.02395542</v>
      </c>
      <c r="N10" s="21">
        <f t="shared" si="7"/>
        <v>1.066940079</v>
      </c>
      <c r="O10" s="21"/>
      <c r="P10" s="24">
        <v>2007.0</v>
      </c>
      <c r="Q10" s="25">
        <v>370243.0</v>
      </c>
      <c r="R10" s="21"/>
      <c r="S10" s="24">
        <v>2006.0</v>
      </c>
      <c r="T10" s="25">
        <v>837821.0</v>
      </c>
      <c r="U10" s="21"/>
      <c r="V10" s="21"/>
      <c r="W10" s="24">
        <v>2007.0</v>
      </c>
      <c r="X10" s="25">
        <v>2567985.0</v>
      </c>
      <c r="Y10" s="21"/>
      <c r="Z10" s="21"/>
    </row>
    <row r="11">
      <c r="A11" s="24">
        <v>2008.0</v>
      </c>
      <c r="B11" s="25">
        <v>1145747.0</v>
      </c>
      <c r="C11" s="25">
        <v>304346.0</v>
      </c>
      <c r="D11" s="25">
        <v>900155.0</v>
      </c>
      <c r="E11" s="25">
        <v>67334.0</v>
      </c>
      <c r="F11" s="25">
        <v>106409.0</v>
      </c>
      <c r="G11" s="25">
        <v>2523991.0</v>
      </c>
      <c r="H11" s="21"/>
      <c r="I11" s="21">
        <f t="shared" ref="I11:N11" si="8">B11/B10</f>
        <v>0.9847654262</v>
      </c>
      <c r="J11" s="21">
        <f t="shared" si="8"/>
        <v>0.8220168916</v>
      </c>
      <c r="K11" s="21">
        <f t="shared" si="8"/>
        <v>1.035128512</v>
      </c>
      <c r="L11" s="21">
        <f t="shared" si="8"/>
        <v>1.034809203</v>
      </c>
      <c r="M11" s="21">
        <f t="shared" si="8"/>
        <v>1.068427817</v>
      </c>
      <c r="N11" s="21">
        <f t="shared" si="8"/>
        <v>0.98286828</v>
      </c>
      <c r="O11" s="21"/>
      <c r="P11" s="24">
        <v>2008.0</v>
      </c>
      <c r="Q11" s="25">
        <v>304346.0</v>
      </c>
      <c r="R11" s="21"/>
      <c r="S11" s="24">
        <v>2007.0</v>
      </c>
      <c r="T11" s="25">
        <v>869607.0</v>
      </c>
      <c r="U11" s="21"/>
      <c r="V11" s="21"/>
      <c r="W11" s="24">
        <v>2008.0</v>
      </c>
      <c r="X11" s="25">
        <v>2523991.0</v>
      </c>
      <c r="Y11" s="21"/>
      <c r="Z11" s="21"/>
    </row>
    <row r="12">
      <c r="A12" s="24">
        <v>2009.0</v>
      </c>
      <c r="B12" s="25">
        <v>915308.0</v>
      </c>
      <c r="C12" s="25">
        <v>138229.0</v>
      </c>
      <c r="D12" s="25">
        <v>890917.0</v>
      </c>
      <c r="E12" s="25">
        <v>62483.0</v>
      </c>
      <c r="F12" s="25">
        <v>98052.0</v>
      </c>
      <c r="G12" s="25">
        <v>2104989.0</v>
      </c>
      <c r="H12" s="21"/>
      <c r="I12" s="21">
        <f t="shared" ref="I12:N12" si="9">B12/B11</f>
        <v>0.7988744461</v>
      </c>
      <c r="J12" s="21">
        <f t="shared" si="9"/>
        <v>0.4541837251</v>
      </c>
      <c r="K12" s="21">
        <f t="shared" si="9"/>
        <v>0.989737323</v>
      </c>
      <c r="L12" s="21">
        <f t="shared" si="9"/>
        <v>0.9279561588</v>
      </c>
      <c r="M12" s="21">
        <f t="shared" si="9"/>
        <v>0.92146341</v>
      </c>
      <c r="N12" s="21">
        <f t="shared" si="9"/>
        <v>0.8339922765</v>
      </c>
      <c r="O12" s="21"/>
      <c r="P12" s="24">
        <v>2009.0</v>
      </c>
      <c r="Q12" s="25">
        <v>138229.0</v>
      </c>
      <c r="R12" s="21"/>
      <c r="S12" s="24">
        <v>2008.0</v>
      </c>
      <c r="T12" s="25">
        <v>900155.0</v>
      </c>
      <c r="U12" s="21"/>
      <c r="V12" s="21"/>
      <c r="W12" s="24">
        <v>2009.0</v>
      </c>
      <c r="X12" s="25">
        <v>2104989.0</v>
      </c>
      <c r="Y12" s="21"/>
      <c r="Z12" s="21"/>
    </row>
    <row r="13">
      <c r="A13" s="24">
        <v>2010.0</v>
      </c>
      <c r="B13" s="25">
        <v>898549.0</v>
      </c>
      <c r="C13" s="25">
        <v>191437.0</v>
      </c>
      <c r="D13" s="25">
        <v>864814.0</v>
      </c>
      <c r="E13" s="25">
        <v>66909.0</v>
      </c>
      <c r="F13" s="25">
        <v>140997.0</v>
      </c>
      <c r="G13" s="25">
        <v>2162706.0</v>
      </c>
      <c r="H13" s="21"/>
      <c r="I13" s="21">
        <f t="shared" ref="I13:N13" si="10">B13/B12</f>
        <v>0.9816903163</v>
      </c>
      <c r="J13" s="21">
        <f t="shared" si="10"/>
        <v>1.384926463</v>
      </c>
      <c r="K13" s="21">
        <f t="shared" si="10"/>
        <v>0.9707009744</v>
      </c>
      <c r="L13" s="21">
        <f t="shared" si="10"/>
        <v>1.070835267</v>
      </c>
      <c r="M13" s="21">
        <f t="shared" si="10"/>
        <v>1.437981887</v>
      </c>
      <c r="N13" s="21">
        <f t="shared" si="10"/>
        <v>1.027419146</v>
      </c>
      <c r="O13" s="21"/>
      <c r="P13" s="24">
        <v>2010.0</v>
      </c>
      <c r="Q13" s="25">
        <v>191437.0</v>
      </c>
      <c r="R13" s="21"/>
      <c r="S13" s="24">
        <v>2009.0</v>
      </c>
      <c r="T13" s="25">
        <v>890917.0</v>
      </c>
      <c r="U13" s="21"/>
      <c r="V13" s="21"/>
      <c r="W13" s="24">
        <v>2010.0</v>
      </c>
      <c r="X13" s="25">
        <v>2162706.0</v>
      </c>
      <c r="Y13" s="21"/>
      <c r="Z13" s="21"/>
    </row>
    <row r="14">
      <c r="A14" s="24">
        <v>2011.0</v>
      </c>
      <c r="B14" s="25">
        <v>1091473.0</v>
      </c>
      <c r="C14" s="25">
        <v>181085.0</v>
      </c>
      <c r="D14" s="25">
        <v>818792.0</v>
      </c>
      <c r="E14" s="25">
        <v>72381.0</v>
      </c>
      <c r="F14" s="25">
        <v>139735.0</v>
      </c>
      <c r="G14" s="25">
        <v>2303466.0</v>
      </c>
      <c r="H14" s="21"/>
      <c r="I14" s="21">
        <f t="shared" ref="I14:N14" si="11">B14/B13</f>
        <v>1.214706154</v>
      </c>
      <c r="J14" s="21">
        <f t="shared" si="11"/>
        <v>0.945924769</v>
      </c>
      <c r="K14" s="21">
        <f t="shared" si="11"/>
        <v>0.9467839327</v>
      </c>
      <c r="L14" s="21">
        <f t="shared" si="11"/>
        <v>1.08178272</v>
      </c>
      <c r="M14" s="21">
        <f t="shared" si="11"/>
        <v>0.991049455</v>
      </c>
      <c r="N14" s="21">
        <f t="shared" si="11"/>
        <v>1.065085129</v>
      </c>
      <c r="O14" s="21"/>
      <c r="P14" s="24">
        <v>2011.0</v>
      </c>
      <c r="Q14" s="25">
        <v>181085.0</v>
      </c>
      <c r="R14" s="21"/>
      <c r="S14" s="24">
        <v>2010.0</v>
      </c>
      <c r="T14" s="25">
        <v>864814.0</v>
      </c>
      <c r="U14" s="21"/>
      <c r="V14" s="21"/>
      <c r="W14" s="24">
        <v>2011.0</v>
      </c>
      <c r="X14" s="25">
        <v>2303466.0</v>
      </c>
      <c r="Y14" s="21"/>
      <c r="Z14" s="21"/>
    </row>
    <row r="15">
      <c r="A15" s="24">
        <v>2012.0</v>
      </c>
      <c r="B15" s="25">
        <v>1132206.0</v>
      </c>
      <c r="C15" s="25">
        <v>242289.0</v>
      </c>
      <c r="D15" s="25">
        <v>845314.0</v>
      </c>
      <c r="E15" s="25">
        <v>79061.0</v>
      </c>
      <c r="F15" s="25">
        <v>151120.0</v>
      </c>
      <c r="G15" s="25">
        <v>2449990.0</v>
      </c>
      <c r="H15" s="21"/>
      <c r="I15" s="21">
        <f t="shared" ref="I15:N15" si="12">B15/B14</f>
        <v>1.037319292</v>
      </c>
      <c r="J15" s="21">
        <f t="shared" si="12"/>
        <v>1.337984924</v>
      </c>
      <c r="K15" s="21">
        <f t="shared" si="12"/>
        <v>1.032391621</v>
      </c>
      <c r="L15" s="21">
        <f t="shared" si="12"/>
        <v>1.092289413</v>
      </c>
      <c r="M15" s="21">
        <f t="shared" si="12"/>
        <v>1.08147565</v>
      </c>
      <c r="N15" s="21">
        <f t="shared" si="12"/>
        <v>1.063610229</v>
      </c>
      <c r="O15" s="21"/>
      <c r="P15" s="24">
        <v>2012.0</v>
      </c>
      <c r="Q15" s="25">
        <v>242289.0</v>
      </c>
      <c r="R15" s="21"/>
      <c r="S15" s="24">
        <v>2011.0</v>
      </c>
      <c r="T15" s="25">
        <v>818792.0</v>
      </c>
      <c r="U15" s="21"/>
      <c r="V15" s="21"/>
      <c r="W15" s="24">
        <v>2012.0</v>
      </c>
      <c r="X15" s="25">
        <v>2449990.0</v>
      </c>
      <c r="Y15" s="21"/>
      <c r="Z15" s="21"/>
    </row>
    <row r="16">
      <c r="A16" s="24">
        <v>2013.0</v>
      </c>
      <c r="B16" s="25">
        <v>1316405.0</v>
      </c>
      <c r="C16" s="25">
        <v>273506.0</v>
      </c>
      <c r="D16" s="25">
        <v>947820.0</v>
      </c>
      <c r="E16" s="25">
        <v>84007.0</v>
      </c>
      <c r="F16" s="25">
        <v>153368.0</v>
      </c>
      <c r="G16" s="25">
        <v>2775106.0</v>
      </c>
      <c r="H16" s="21"/>
      <c r="I16" s="21">
        <f t="shared" ref="I16:N16" si="13">B16/B15</f>
        <v>1.162690358</v>
      </c>
      <c r="J16" s="21">
        <f t="shared" si="13"/>
        <v>1.128842003</v>
      </c>
      <c r="K16" s="21">
        <f t="shared" si="13"/>
        <v>1.121263814</v>
      </c>
      <c r="L16" s="21">
        <f t="shared" si="13"/>
        <v>1.06255929</v>
      </c>
      <c r="M16" s="21">
        <f t="shared" si="13"/>
        <v>1.014875596</v>
      </c>
      <c r="N16" s="21">
        <f t="shared" si="13"/>
        <v>1.13270095</v>
      </c>
      <c r="O16" s="21"/>
      <c r="P16" s="24">
        <v>2013.0</v>
      </c>
      <c r="Q16" s="25">
        <v>273506.0</v>
      </c>
      <c r="R16" s="21"/>
      <c r="S16" s="24">
        <v>2012.0</v>
      </c>
      <c r="T16" s="25">
        <v>845314.0</v>
      </c>
      <c r="U16" s="21"/>
      <c r="V16" s="21"/>
      <c r="W16" s="24">
        <v>2013.0</v>
      </c>
      <c r="X16" s="25">
        <v>2775106.0</v>
      </c>
      <c r="Y16" s="21"/>
      <c r="Z16" s="21"/>
    </row>
    <row r="17">
      <c r="A17" s="24">
        <v>2014.0</v>
      </c>
      <c r="B17" s="25">
        <v>1394568.0</v>
      </c>
      <c r="C17" s="25">
        <v>320731.0</v>
      </c>
      <c r="D17" s="25">
        <v>1023458.0</v>
      </c>
      <c r="E17" s="25">
        <v>93368.0</v>
      </c>
      <c r="F17" s="25">
        <v>189366.0</v>
      </c>
      <c r="G17" s="25">
        <v>3021491.0</v>
      </c>
      <c r="H17" s="21"/>
      <c r="I17" s="21">
        <f t="shared" ref="I17:N17" si="14">B17/B16</f>
        <v>1.059376104</v>
      </c>
      <c r="J17" s="21">
        <f t="shared" si="14"/>
        <v>1.172665316</v>
      </c>
      <c r="K17" s="21">
        <f t="shared" si="14"/>
        <v>1.079802072</v>
      </c>
      <c r="L17" s="21">
        <f t="shared" si="14"/>
        <v>1.11143119</v>
      </c>
      <c r="M17" s="21">
        <f t="shared" si="14"/>
        <v>1.234716499</v>
      </c>
      <c r="N17" s="21">
        <f t="shared" si="14"/>
        <v>1.088783996</v>
      </c>
      <c r="O17" s="21"/>
      <c r="P17" s="24">
        <v>2014.0</v>
      </c>
      <c r="Q17" s="25">
        <v>320731.0</v>
      </c>
      <c r="R17" s="21"/>
      <c r="S17" s="24">
        <v>2013.0</v>
      </c>
      <c r="T17" s="25">
        <v>947820.0</v>
      </c>
      <c r="U17" s="21"/>
      <c r="V17" s="21"/>
      <c r="W17" s="24">
        <v>2014.0</v>
      </c>
      <c r="X17" s="25">
        <v>3021491.0</v>
      </c>
      <c r="Y17" s="21"/>
      <c r="Z17" s="21"/>
    </row>
    <row r="18">
      <c r="A18" s="24">
        <v>2015.0</v>
      </c>
      <c r="B18" s="25">
        <v>1540802.0</v>
      </c>
      <c r="C18" s="25">
        <v>343797.0</v>
      </c>
      <c r="D18" s="25">
        <v>1065257.0</v>
      </c>
      <c r="E18" s="25">
        <v>98279.0</v>
      </c>
      <c r="F18" s="25">
        <v>201755.0</v>
      </c>
      <c r="G18" s="25">
        <v>3249890.0</v>
      </c>
      <c r="H18" s="21"/>
      <c r="I18" s="21">
        <f t="shared" ref="I18:N18" si="15">B18/B17</f>
        <v>1.104859713</v>
      </c>
      <c r="J18" s="21">
        <f t="shared" si="15"/>
        <v>1.071916965</v>
      </c>
      <c r="K18" s="21">
        <f t="shared" si="15"/>
        <v>1.040840953</v>
      </c>
      <c r="L18" s="21">
        <f t="shared" si="15"/>
        <v>1.052598321</v>
      </c>
      <c r="M18" s="21">
        <f t="shared" si="15"/>
        <v>1.065423571</v>
      </c>
      <c r="N18" s="21">
        <f t="shared" si="15"/>
        <v>1.075591488</v>
      </c>
      <c r="O18" s="21"/>
      <c r="P18" s="24">
        <v>2015.0</v>
      </c>
      <c r="Q18" s="25">
        <v>343797.0</v>
      </c>
      <c r="R18" s="21"/>
      <c r="S18" s="24">
        <v>2014.0</v>
      </c>
      <c r="T18" s="25">
        <v>1023458.0</v>
      </c>
      <c r="U18" s="21"/>
      <c r="V18" s="21"/>
      <c r="W18" s="24">
        <v>2015.0</v>
      </c>
      <c r="X18" s="25">
        <v>3249890.0</v>
      </c>
      <c r="Y18" s="21"/>
      <c r="Z18" s="21"/>
    </row>
    <row r="19">
      <c r="A19" s="24">
        <v>2016.0</v>
      </c>
      <c r="B19" s="25">
        <v>1546075.0</v>
      </c>
      <c r="C19" s="25">
        <v>299571.0</v>
      </c>
      <c r="D19" s="25">
        <v>1115065.0</v>
      </c>
      <c r="E19" s="25">
        <v>95026.0</v>
      </c>
      <c r="F19" s="25">
        <v>212228.0</v>
      </c>
      <c r="G19" s="25">
        <v>3267965.0</v>
      </c>
      <c r="H19" s="21"/>
      <c r="I19" s="21">
        <f t="shared" ref="I19:N19" si="16">B19/B18</f>
        <v>1.003422244</v>
      </c>
      <c r="J19" s="21">
        <f t="shared" si="16"/>
        <v>0.871360134</v>
      </c>
      <c r="K19" s="21">
        <f t="shared" si="16"/>
        <v>1.046756792</v>
      </c>
      <c r="L19" s="21">
        <f t="shared" si="16"/>
        <v>0.9669003551</v>
      </c>
      <c r="M19" s="21">
        <f t="shared" si="16"/>
        <v>1.051909494</v>
      </c>
      <c r="N19" s="21">
        <f t="shared" si="16"/>
        <v>1.005561727</v>
      </c>
      <c r="O19" s="21"/>
      <c r="P19" s="24">
        <v>2016.0</v>
      </c>
      <c r="Q19" s="25">
        <v>299571.0</v>
      </c>
      <c r="R19" s="21"/>
      <c r="S19" s="24">
        <v>2015.0</v>
      </c>
      <c r="T19" s="25">
        <v>1065257.0</v>
      </c>
      <c r="U19" s="21"/>
      <c r="V19" s="21"/>
      <c r="W19" s="24">
        <v>2016.0</v>
      </c>
      <c r="X19" s="25">
        <v>3267965.0</v>
      </c>
      <c r="Y19" s="21"/>
      <c r="Z19" s="21"/>
    </row>
    <row r="20">
      <c r="A20" s="24">
        <v>2017.0</v>
      </c>
      <c r="B20" s="25">
        <v>1587120.0</v>
      </c>
      <c r="C20" s="25">
        <v>297048.0</v>
      </c>
      <c r="D20" s="25">
        <v>1161897.0</v>
      </c>
      <c r="E20" s="25">
        <v>83823.0</v>
      </c>
      <c r="F20" s="25">
        <v>186296.0</v>
      </c>
      <c r="G20" s="25">
        <v>3316184.0</v>
      </c>
      <c r="H20" s="21"/>
      <c r="I20" s="21">
        <f t="shared" ref="I20:N20" si="17">B20/B19</f>
        <v>1.026547871</v>
      </c>
      <c r="J20" s="21">
        <f t="shared" si="17"/>
        <v>0.9915779565</v>
      </c>
      <c r="K20" s="21">
        <f t="shared" si="17"/>
        <v>1.041999345</v>
      </c>
      <c r="L20" s="21">
        <f t="shared" si="17"/>
        <v>0.88210595</v>
      </c>
      <c r="M20" s="21">
        <f t="shared" si="17"/>
        <v>0.8778106565</v>
      </c>
      <c r="N20" s="21">
        <f t="shared" si="17"/>
        <v>1.014755054</v>
      </c>
      <c r="O20" s="21"/>
      <c r="P20" s="24">
        <v>2017.0</v>
      </c>
      <c r="Q20" s="25">
        <v>297048.0</v>
      </c>
      <c r="R20" s="21"/>
      <c r="S20" s="24">
        <v>2016.0</v>
      </c>
      <c r="T20" s="25">
        <v>1115065.0</v>
      </c>
      <c r="U20" s="21"/>
      <c r="V20" s="21"/>
      <c r="W20" s="24">
        <v>2017.0</v>
      </c>
      <c r="X20" s="25">
        <v>3316184.0</v>
      </c>
      <c r="Y20" s="21"/>
      <c r="Z20" s="21"/>
    </row>
    <row r="21">
      <c r="A21" s="24">
        <v>2018.0</v>
      </c>
      <c r="B21" s="25">
        <v>1683538.0</v>
      </c>
      <c r="C21" s="25">
        <v>204733.0</v>
      </c>
      <c r="D21" s="25">
        <v>1170701.0</v>
      </c>
      <c r="E21" s="25">
        <v>94986.0</v>
      </c>
      <c r="F21" s="25">
        <v>175949.0</v>
      </c>
      <c r="G21" s="25">
        <v>3329907.0</v>
      </c>
      <c r="H21" s="21"/>
      <c r="I21" s="21">
        <f t="shared" ref="I21:N21" si="18">B21/B20</f>
        <v>1.06075029</v>
      </c>
      <c r="J21" s="21">
        <f t="shared" si="18"/>
        <v>0.6892253104</v>
      </c>
      <c r="K21" s="21">
        <f t="shared" si="18"/>
        <v>1.007577264</v>
      </c>
      <c r="L21" s="21">
        <f t="shared" si="18"/>
        <v>1.133173473</v>
      </c>
      <c r="M21" s="21">
        <f t="shared" si="18"/>
        <v>0.944459355</v>
      </c>
      <c r="N21" s="21">
        <f t="shared" si="18"/>
        <v>1.00413819</v>
      </c>
      <c r="O21" s="21"/>
      <c r="P21" s="24">
        <v>2018.0</v>
      </c>
      <c r="Q21" s="25">
        <v>204733.0</v>
      </c>
      <c r="R21" s="21"/>
      <c r="S21" s="24">
        <v>2017.0</v>
      </c>
      <c r="T21" s="25">
        <v>1161897.0</v>
      </c>
      <c r="U21" s="21"/>
      <c r="V21" s="21"/>
      <c r="W21" s="24">
        <v>2018.0</v>
      </c>
      <c r="X21" s="25">
        <v>3329907.0</v>
      </c>
      <c r="Y21" s="21"/>
      <c r="Z21" s="21"/>
    </row>
    <row r="22">
      <c r="A22" s="24">
        <v>2019.0</v>
      </c>
      <c r="B22" s="25">
        <v>1717857.0</v>
      </c>
      <c r="C22" s="25">
        <v>230245.0</v>
      </c>
      <c r="D22" s="25">
        <v>1243113.0</v>
      </c>
      <c r="E22" s="25">
        <v>98914.0</v>
      </c>
      <c r="F22" s="25">
        <v>173235.0</v>
      </c>
      <c r="G22" s="25">
        <v>3463364.0</v>
      </c>
      <c r="H22" s="21"/>
      <c r="I22" s="21">
        <f t="shared" ref="I22:N22" si="19">B22/B21</f>
        <v>1.020385046</v>
      </c>
      <c r="J22" s="21">
        <f t="shared" si="19"/>
        <v>1.124611079</v>
      </c>
      <c r="K22" s="21">
        <f t="shared" si="19"/>
        <v>1.061853539</v>
      </c>
      <c r="L22" s="21">
        <f t="shared" si="19"/>
        <v>1.041353463</v>
      </c>
      <c r="M22" s="21">
        <f t="shared" si="19"/>
        <v>0.9845750757</v>
      </c>
      <c r="N22" s="21">
        <f t="shared" si="19"/>
        <v>1.040078296</v>
      </c>
      <c r="O22" s="21"/>
      <c r="P22" s="24">
        <v>2019.0</v>
      </c>
      <c r="Q22" s="25">
        <v>230245.0</v>
      </c>
      <c r="R22" s="21"/>
      <c r="S22" s="24">
        <v>2018.0</v>
      </c>
      <c r="T22" s="25">
        <v>1170701.0</v>
      </c>
      <c r="U22" s="21"/>
      <c r="V22" s="21"/>
      <c r="W22" s="24">
        <v>2019.0</v>
      </c>
      <c r="X22" s="25">
        <v>3463364.0</v>
      </c>
      <c r="Y22" s="21"/>
      <c r="Z22" s="21"/>
    </row>
    <row r="23">
      <c r="A23" s="24">
        <v>2020.0</v>
      </c>
      <c r="B23" s="25">
        <v>1608661.0</v>
      </c>
      <c r="C23" s="25">
        <v>211845.0</v>
      </c>
      <c r="D23" s="25">
        <v>1309955.0</v>
      </c>
      <c r="E23" s="25">
        <v>86780.0</v>
      </c>
      <c r="F23" s="25">
        <v>203921.0</v>
      </c>
      <c r="G23" s="25">
        <v>3421162.0</v>
      </c>
      <c r="H23" s="21"/>
      <c r="I23" s="21">
        <f t="shared" ref="I23:N23" si="20">B23/B22</f>
        <v>0.9364347556</v>
      </c>
      <c r="J23" s="21">
        <f t="shared" si="20"/>
        <v>0.9200851267</v>
      </c>
      <c r="K23" s="21">
        <f t="shared" si="20"/>
        <v>1.05376985</v>
      </c>
      <c r="L23" s="21">
        <f t="shared" si="20"/>
        <v>0.8773277797</v>
      </c>
      <c r="M23" s="21">
        <f t="shared" si="20"/>
        <v>1.177135105</v>
      </c>
      <c r="N23" s="21">
        <f t="shared" si="20"/>
        <v>0.9878147373</v>
      </c>
      <c r="O23" s="21"/>
      <c r="P23" s="24">
        <v>2020.0</v>
      </c>
      <c r="Q23" s="25">
        <v>211845.0</v>
      </c>
      <c r="R23" s="21"/>
      <c r="S23" s="24">
        <v>2019.0</v>
      </c>
      <c r="T23" s="25">
        <v>1243113.0</v>
      </c>
      <c r="U23" s="21"/>
      <c r="V23" s="21"/>
      <c r="W23" s="24">
        <v>2020.0</v>
      </c>
      <c r="X23" s="25">
        <v>3421162.0</v>
      </c>
      <c r="Y23" s="21"/>
      <c r="Z23" s="21"/>
    </row>
    <row r="24">
      <c r="A24" s="24" t="s">
        <v>16</v>
      </c>
      <c r="B24" s="25">
        <f t="shared" ref="B24:B29" si="21">NORMINV(rand(),$I$25,$I$26)*B23</f>
        <v>1726962.071</v>
      </c>
      <c r="C24" s="25">
        <f t="shared" ref="C24:C29" si="22">NORMINV(rand(),$J$25,$J$26)*C23</f>
        <v>223877.7984</v>
      </c>
      <c r="D24" s="26">
        <f t="shared" ref="D24:D29" si="23">NORMINV(rand(),$K$25,$K$26)*D23</f>
        <v>1329022.9</v>
      </c>
      <c r="E24" s="26">
        <f t="shared" ref="E24:E29" si="24">NORMINV(rand(),$L$25,$L$26)*E23</f>
        <v>87668.51199</v>
      </c>
      <c r="F24" s="26">
        <f t="shared" ref="F24:F29" si="25">NORMINV(rand(),$M$25,$M$26)*F23</f>
        <v>221117.1317</v>
      </c>
      <c r="G24" s="26">
        <f t="shared" ref="G24:G29" si="26">NORMINV(rand(),$N$25,$N$26)*G23</f>
        <v>3534114.108</v>
      </c>
      <c r="H24" s="21"/>
      <c r="I24" s="21"/>
      <c r="J24" s="21"/>
      <c r="K24" s="21"/>
      <c r="L24" s="21"/>
      <c r="M24" s="21"/>
      <c r="N24" s="21"/>
      <c r="O24" s="21"/>
      <c r="P24" s="24" t="s">
        <v>16</v>
      </c>
      <c r="Q24" s="25">
        <f t="shared" ref="Q24:Q29" si="28">NORMINV(rand(),$J$25,$J$26)*Q23</f>
        <v>246907.6818</v>
      </c>
      <c r="R24" s="21"/>
      <c r="S24" s="24">
        <v>2020.0</v>
      </c>
      <c r="T24" s="25">
        <v>1309955.0</v>
      </c>
      <c r="U24" s="21"/>
      <c r="V24" s="21"/>
      <c r="W24" s="24" t="s">
        <v>16</v>
      </c>
      <c r="X24" s="26">
        <f t="shared" ref="X24:X29" si="29">NORMINV(rand(),$N$25,$N$26)*X23</f>
        <v>3503167.708</v>
      </c>
      <c r="Y24" s="21"/>
      <c r="Z24" s="21"/>
    </row>
    <row r="25">
      <c r="A25" s="24" t="s">
        <v>17</v>
      </c>
      <c r="B25" s="25">
        <f t="shared" si="21"/>
        <v>1775118.28</v>
      </c>
      <c r="C25" s="25">
        <f t="shared" si="22"/>
        <v>241606.2432</v>
      </c>
      <c r="D25" s="26">
        <f t="shared" si="23"/>
        <v>1374671.332</v>
      </c>
      <c r="E25" s="26">
        <f t="shared" si="24"/>
        <v>89309.41788</v>
      </c>
      <c r="F25" s="26">
        <f t="shared" si="25"/>
        <v>237413.5255</v>
      </c>
      <c r="G25" s="26">
        <f t="shared" si="26"/>
        <v>3689531.357</v>
      </c>
      <c r="H25" s="27" t="s">
        <v>18</v>
      </c>
      <c r="I25" s="21">
        <f t="shared" ref="I25:N25" si="27">AVERAGE(I4:I23)</f>
        <v>1.028772939</v>
      </c>
      <c r="J25" s="21">
        <f t="shared" si="27"/>
        <v>1.036933592</v>
      </c>
      <c r="K25" s="21">
        <f t="shared" si="27"/>
        <v>1.036160625</v>
      </c>
      <c r="L25" s="21">
        <f t="shared" si="27"/>
        <v>1.014441436</v>
      </c>
      <c r="M25" s="21">
        <f t="shared" si="27"/>
        <v>1.047944428</v>
      </c>
      <c r="N25" s="21">
        <f t="shared" si="27"/>
        <v>1.029146781</v>
      </c>
      <c r="O25" s="21"/>
      <c r="P25" s="24" t="s">
        <v>17</v>
      </c>
      <c r="Q25" s="25">
        <f t="shared" si="28"/>
        <v>269202.3998</v>
      </c>
      <c r="R25" s="21"/>
      <c r="S25" s="24" t="s">
        <v>16</v>
      </c>
      <c r="T25" s="26">
        <f t="shared" ref="T25:T30" si="31">NORMINV(rand(),$K$25,$K$26)*T24</f>
        <v>1341877.996</v>
      </c>
      <c r="U25" s="21"/>
      <c r="V25" s="21"/>
      <c r="W25" s="24" t="s">
        <v>17</v>
      </c>
      <c r="X25" s="26">
        <f t="shared" si="29"/>
        <v>3584764.15</v>
      </c>
      <c r="Y25" s="21"/>
      <c r="Z25" s="21"/>
    </row>
    <row r="26">
      <c r="A26" s="24" t="s">
        <v>19</v>
      </c>
      <c r="B26" s="25">
        <f t="shared" si="21"/>
        <v>1851223.634</v>
      </c>
      <c r="C26" s="25">
        <f t="shared" si="22"/>
        <v>222636.9842</v>
      </c>
      <c r="D26" s="26">
        <f t="shared" si="23"/>
        <v>1429709.175</v>
      </c>
      <c r="E26" s="26">
        <f t="shared" si="24"/>
        <v>90646.66988</v>
      </c>
      <c r="F26" s="26">
        <f t="shared" si="25"/>
        <v>249581.6455</v>
      </c>
      <c r="G26" s="26">
        <f t="shared" si="26"/>
        <v>3817235.125</v>
      </c>
      <c r="H26" s="27" t="s">
        <v>20</v>
      </c>
      <c r="I26" s="21">
        <f t="shared" ref="I26:N26" si="30">STDEV(I4:I23)/sqrt(count(I4:I23))</f>
        <v>0.02276778029</v>
      </c>
      <c r="J26" s="21">
        <f t="shared" si="30"/>
        <v>0.05911176022</v>
      </c>
      <c r="K26" s="21">
        <f t="shared" si="30"/>
        <v>0.008870559701</v>
      </c>
      <c r="L26" s="21">
        <f t="shared" si="30"/>
        <v>0.01706277694</v>
      </c>
      <c r="M26" s="21">
        <f t="shared" si="30"/>
        <v>0.02947561815</v>
      </c>
      <c r="N26" s="21">
        <f t="shared" si="30"/>
        <v>0.01639548119</v>
      </c>
      <c r="O26" s="21"/>
      <c r="P26" s="24" t="s">
        <v>19</v>
      </c>
      <c r="Q26" s="25">
        <f t="shared" si="28"/>
        <v>278081.0422</v>
      </c>
      <c r="R26" s="21"/>
      <c r="S26" s="24" t="s">
        <v>17</v>
      </c>
      <c r="T26" s="26">
        <f t="shared" si="31"/>
        <v>1387384.996</v>
      </c>
      <c r="U26" s="21"/>
      <c r="V26" s="21"/>
      <c r="W26" s="24" t="s">
        <v>19</v>
      </c>
      <c r="X26" s="26">
        <f t="shared" si="29"/>
        <v>3673550.276</v>
      </c>
      <c r="Y26" s="21"/>
      <c r="Z26" s="21"/>
    </row>
    <row r="27">
      <c r="A27" s="24" t="s">
        <v>21</v>
      </c>
      <c r="B27" s="25">
        <f t="shared" si="21"/>
        <v>1912665.373</v>
      </c>
      <c r="C27" s="25">
        <f t="shared" si="22"/>
        <v>233290.6901</v>
      </c>
      <c r="D27" s="26">
        <f t="shared" si="23"/>
        <v>1493354.975</v>
      </c>
      <c r="E27" s="26">
        <f t="shared" si="24"/>
        <v>89835.87792</v>
      </c>
      <c r="F27" s="26">
        <f t="shared" si="25"/>
        <v>259228.8502</v>
      </c>
      <c r="G27" s="26">
        <f t="shared" si="26"/>
        <v>3915919.747</v>
      </c>
      <c r="H27" s="21"/>
      <c r="I27" s="21"/>
      <c r="J27" s="21"/>
      <c r="K27" s="21"/>
      <c r="L27" s="21"/>
      <c r="M27" s="21"/>
      <c r="N27" s="21"/>
      <c r="O27" s="21"/>
      <c r="P27" s="24" t="s">
        <v>21</v>
      </c>
      <c r="Q27" s="25">
        <f t="shared" si="28"/>
        <v>281962.1</v>
      </c>
      <c r="R27" s="21"/>
      <c r="S27" s="24" t="s">
        <v>19</v>
      </c>
      <c r="T27" s="26">
        <f t="shared" si="31"/>
        <v>1405711.628</v>
      </c>
      <c r="U27" s="21"/>
      <c r="V27" s="21"/>
      <c r="W27" s="24" t="s">
        <v>21</v>
      </c>
      <c r="X27" s="26">
        <f t="shared" si="29"/>
        <v>3677652.895</v>
      </c>
      <c r="Y27" s="21"/>
      <c r="Z27" s="21"/>
    </row>
    <row r="28">
      <c r="A28" s="24" t="s">
        <v>22</v>
      </c>
      <c r="B28" s="25">
        <f t="shared" si="21"/>
        <v>2017708.608</v>
      </c>
      <c r="C28" s="25">
        <f t="shared" si="22"/>
        <v>243517.9223</v>
      </c>
      <c r="D28" s="26">
        <f t="shared" si="23"/>
        <v>1564481.834</v>
      </c>
      <c r="E28" s="26">
        <f t="shared" si="24"/>
        <v>92235.7012</v>
      </c>
      <c r="F28" s="26">
        <f t="shared" si="25"/>
        <v>259751.196</v>
      </c>
      <c r="G28" s="26">
        <f t="shared" si="26"/>
        <v>3941471.36</v>
      </c>
      <c r="H28" s="21"/>
      <c r="I28" s="21"/>
      <c r="J28" s="21"/>
      <c r="K28" s="21"/>
      <c r="L28" s="21"/>
      <c r="M28" s="21"/>
      <c r="N28" s="21"/>
      <c r="O28" s="21"/>
      <c r="P28" s="24" t="s">
        <v>22</v>
      </c>
      <c r="Q28" s="25">
        <f t="shared" si="28"/>
        <v>311185.0246</v>
      </c>
      <c r="R28" s="21"/>
      <c r="S28" s="24" t="s">
        <v>21</v>
      </c>
      <c r="T28" s="26">
        <f t="shared" si="31"/>
        <v>1454132.762</v>
      </c>
      <c r="U28" s="21"/>
      <c r="V28" s="21"/>
      <c r="W28" s="24" t="s">
        <v>22</v>
      </c>
      <c r="X28" s="26">
        <f t="shared" si="29"/>
        <v>3703455.666</v>
      </c>
      <c r="Y28" s="21"/>
      <c r="Z28" s="21"/>
    </row>
    <row r="29">
      <c r="A29" s="24" t="s">
        <v>23</v>
      </c>
      <c r="B29" s="25">
        <f t="shared" si="21"/>
        <v>2137288.708</v>
      </c>
      <c r="C29" s="25">
        <f t="shared" si="22"/>
        <v>257402.5837</v>
      </c>
      <c r="D29" s="26">
        <f t="shared" si="23"/>
        <v>1606203.217</v>
      </c>
      <c r="E29" s="26">
        <f t="shared" si="24"/>
        <v>92269.79452</v>
      </c>
      <c r="F29" s="26">
        <f t="shared" si="25"/>
        <v>272632.696</v>
      </c>
      <c r="G29" s="26">
        <f t="shared" si="26"/>
        <v>4097205.556</v>
      </c>
      <c r="H29" s="21"/>
      <c r="I29" s="21"/>
      <c r="J29" s="21"/>
      <c r="K29" s="21"/>
      <c r="L29" s="21"/>
      <c r="M29" s="21"/>
      <c r="N29" s="21"/>
      <c r="O29" s="21"/>
      <c r="P29" s="24" t="s">
        <v>23</v>
      </c>
      <c r="Q29" s="25">
        <f t="shared" si="28"/>
        <v>332804.7672</v>
      </c>
      <c r="R29" s="21"/>
      <c r="S29" s="24" t="s">
        <v>22</v>
      </c>
      <c r="T29" s="26">
        <f t="shared" si="31"/>
        <v>1507266.951</v>
      </c>
      <c r="U29" s="21"/>
      <c r="V29" s="21"/>
      <c r="W29" s="24" t="s">
        <v>23</v>
      </c>
      <c r="X29" s="26">
        <f t="shared" si="29"/>
        <v>3850609.317</v>
      </c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4" t="s">
        <v>23</v>
      </c>
      <c r="T30" s="26">
        <f t="shared" si="31"/>
        <v>1566484.616</v>
      </c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</sheetData>
  <mergeCells count="13">
    <mergeCell ref="L1:L2"/>
    <mergeCell ref="M1:M2"/>
    <mergeCell ref="P1:P2"/>
    <mergeCell ref="Q1:Q2"/>
    <mergeCell ref="W1:W2"/>
    <mergeCell ref="S2:S3"/>
    <mergeCell ref="A1:A2"/>
    <mergeCell ref="B1:B2"/>
    <mergeCell ref="C1:C2"/>
    <mergeCell ref="E1:E2"/>
    <mergeCell ref="F1:F2"/>
    <mergeCell ref="I1:I2"/>
    <mergeCell ref="J1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5.57"/>
    <col customWidth="1" min="4" max="4" width="27.86"/>
  </cols>
  <sheetData>
    <row r="1">
      <c r="A1" s="17" t="s">
        <v>8</v>
      </c>
      <c r="B1" s="18" t="s">
        <v>9</v>
      </c>
      <c r="C1" s="28" t="s">
        <v>24</v>
      </c>
      <c r="D1" s="19"/>
      <c r="E1" s="28" t="s">
        <v>25</v>
      </c>
      <c r="F1" s="28" t="s">
        <v>26</v>
      </c>
      <c r="G1" s="19"/>
      <c r="H1" s="21"/>
      <c r="I1" s="18" t="s">
        <v>9</v>
      </c>
      <c r="J1" s="18" t="s">
        <v>10</v>
      </c>
      <c r="K1" s="19"/>
      <c r="L1" s="18" t="s">
        <v>11</v>
      </c>
      <c r="M1" s="18" t="s">
        <v>12</v>
      </c>
      <c r="N1" s="20"/>
    </row>
    <row r="2">
      <c r="A2" s="22"/>
      <c r="B2" s="22"/>
      <c r="C2" s="22"/>
      <c r="D2" s="29" t="s">
        <v>3</v>
      </c>
      <c r="E2" s="22"/>
      <c r="F2" s="22"/>
      <c r="G2" s="29" t="s">
        <v>14</v>
      </c>
      <c r="H2" s="21"/>
      <c r="I2" s="22"/>
      <c r="J2" s="22"/>
      <c r="K2" s="19" t="s">
        <v>13</v>
      </c>
      <c r="L2" s="22"/>
      <c r="M2" s="22"/>
      <c r="N2" s="20" t="s">
        <v>15</v>
      </c>
    </row>
    <row r="3">
      <c r="A3" s="24">
        <v>2000.0</v>
      </c>
      <c r="B3" s="25">
        <v>1004462.0</v>
      </c>
      <c r="C3" s="25">
        <v>207289.0</v>
      </c>
      <c r="D3" s="25">
        <v>652852.0</v>
      </c>
      <c r="E3" s="25">
        <v>68865.0</v>
      </c>
      <c r="F3" s="25">
        <v>91723.0</v>
      </c>
      <c r="G3" s="25">
        <v>2025191.0</v>
      </c>
      <c r="H3" s="21"/>
      <c r="I3" s="21"/>
      <c r="J3" s="21"/>
      <c r="K3" s="21"/>
      <c r="L3" s="21"/>
      <c r="M3" s="21"/>
      <c r="N3" s="21"/>
    </row>
    <row r="4">
      <c r="A4" s="24">
        <v>2001.0</v>
      </c>
      <c r="B4" s="25">
        <v>994339.0</v>
      </c>
      <c r="C4" s="25">
        <v>151075.0</v>
      </c>
      <c r="D4" s="25">
        <v>693967.0</v>
      </c>
      <c r="E4" s="25">
        <v>66232.0</v>
      </c>
      <c r="F4" s="25">
        <v>85469.0</v>
      </c>
      <c r="G4" s="25">
        <v>1991082.0</v>
      </c>
      <c r="H4" s="21"/>
      <c r="I4" s="21">
        <f t="shared" ref="I4:N4" si="1">B4/B3</f>
        <v>0.9899219682</v>
      </c>
      <c r="J4" s="21">
        <f t="shared" si="1"/>
        <v>0.7288133958</v>
      </c>
      <c r="K4" s="21">
        <f t="shared" si="1"/>
        <v>1.06297752</v>
      </c>
      <c r="L4" s="21">
        <f t="shared" si="1"/>
        <v>0.9617657736</v>
      </c>
      <c r="M4" s="21">
        <f t="shared" si="1"/>
        <v>0.9318164473</v>
      </c>
      <c r="N4" s="21">
        <f t="shared" si="1"/>
        <v>0.983157638</v>
      </c>
    </row>
    <row r="5">
      <c r="A5" s="24">
        <v>2002.0</v>
      </c>
      <c r="B5" s="25">
        <v>858345.0</v>
      </c>
      <c r="C5" s="25">
        <v>148044.0</v>
      </c>
      <c r="D5" s="25">
        <v>700760.0</v>
      </c>
      <c r="E5" s="25">
        <v>66989.0</v>
      </c>
      <c r="F5" s="25">
        <v>78998.0</v>
      </c>
      <c r="G5" s="25">
        <v>1853136.0</v>
      </c>
      <c r="H5" s="21"/>
      <c r="I5" s="21">
        <f t="shared" ref="I5:N5" si="2">B5/B4</f>
        <v>0.863231755</v>
      </c>
      <c r="J5" s="21">
        <f t="shared" si="2"/>
        <v>0.9799371173</v>
      </c>
      <c r="K5" s="21">
        <f t="shared" si="2"/>
        <v>1.00978865</v>
      </c>
      <c r="L5" s="21">
        <f t="shared" si="2"/>
        <v>1.01142952</v>
      </c>
      <c r="M5" s="21">
        <f t="shared" si="2"/>
        <v>0.9242883385</v>
      </c>
      <c r="N5" s="21">
        <f t="shared" si="2"/>
        <v>0.9307180719</v>
      </c>
    </row>
    <row r="6">
      <c r="A6" s="24">
        <v>2003.0</v>
      </c>
      <c r="B6" s="25">
        <v>793699.0</v>
      </c>
      <c r="C6" s="25">
        <v>131778.0</v>
      </c>
      <c r="D6" s="25">
        <v>712978.0</v>
      </c>
      <c r="E6" s="25">
        <v>67524.0</v>
      </c>
      <c r="F6" s="25">
        <v>76335.0</v>
      </c>
      <c r="G6" s="25">
        <v>1782314.0</v>
      </c>
      <c r="H6" s="21"/>
      <c r="I6" s="21">
        <f t="shared" ref="I6:N6" si="3">B6/B5</f>
        <v>0.9246852955</v>
      </c>
      <c r="J6" s="21">
        <f t="shared" si="3"/>
        <v>0.8901272595</v>
      </c>
      <c r="K6" s="21">
        <f t="shared" si="3"/>
        <v>1.017435356</v>
      </c>
      <c r="L6" s="21">
        <f t="shared" si="3"/>
        <v>1.007986386</v>
      </c>
      <c r="M6" s="21">
        <f t="shared" si="3"/>
        <v>0.9662902858</v>
      </c>
      <c r="N6" s="21">
        <f t="shared" si="3"/>
        <v>0.9617826215</v>
      </c>
    </row>
    <row r="7">
      <c r="A7" s="24">
        <v>2004.0</v>
      </c>
      <c r="B7" s="25">
        <v>808959.0</v>
      </c>
      <c r="C7" s="25">
        <v>189371.0</v>
      </c>
      <c r="D7" s="25">
        <v>733407.0</v>
      </c>
      <c r="E7" s="25">
        <v>69855.0</v>
      </c>
      <c r="F7" s="25">
        <v>78522.0</v>
      </c>
      <c r="G7" s="25">
        <v>1880114.0</v>
      </c>
      <c r="H7" s="21"/>
      <c r="I7" s="30">
        <f t="shared" ref="I7:N7" si="4">B7/B6</f>
        <v>1.019226432</v>
      </c>
      <c r="J7" s="21">
        <f t="shared" si="4"/>
        <v>1.437045637</v>
      </c>
      <c r="K7" s="21">
        <f t="shared" si="4"/>
        <v>1.028653058</v>
      </c>
      <c r="L7" s="21">
        <f t="shared" si="4"/>
        <v>1.034521059</v>
      </c>
      <c r="M7" s="21">
        <f t="shared" si="4"/>
        <v>1.028650029</v>
      </c>
      <c r="N7" s="21">
        <f t="shared" si="4"/>
        <v>1.054872486</v>
      </c>
    </row>
    <row r="8">
      <c r="A8" s="24">
        <v>2005.0</v>
      </c>
      <c r="B8" s="25">
        <v>927222.0</v>
      </c>
      <c r="C8" s="25">
        <v>278282.0</v>
      </c>
      <c r="D8" s="25">
        <v>794125.0</v>
      </c>
      <c r="E8" s="25">
        <v>73094.0</v>
      </c>
      <c r="F8" s="25">
        <v>80888.0</v>
      </c>
      <c r="G8" s="25">
        <v>2153611.0</v>
      </c>
      <c r="H8" s="21"/>
      <c r="I8" s="21">
        <f t="shared" ref="I8:N8" si="5">B8/B7</f>
        <v>1.146191587</v>
      </c>
      <c r="J8" s="21">
        <f t="shared" si="5"/>
        <v>1.469506947</v>
      </c>
      <c r="K8" s="21">
        <f t="shared" si="5"/>
        <v>1.082788956</v>
      </c>
      <c r="L8" s="21">
        <f t="shared" si="5"/>
        <v>1.046367475</v>
      </c>
      <c r="M8" s="21">
        <f t="shared" si="5"/>
        <v>1.030131683</v>
      </c>
      <c r="N8" s="21">
        <f t="shared" si="5"/>
        <v>1.145468307</v>
      </c>
    </row>
    <row r="9">
      <c r="A9" s="24">
        <v>2006.0</v>
      </c>
      <c r="B9" s="25">
        <v>1043908.0</v>
      </c>
      <c r="C9" s="25">
        <v>353915.0</v>
      </c>
      <c r="D9" s="25">
        <v>837821.0</v>
      </c>
      <c r="E9" s="25">
        <v>73961.0</v>
      </c>
      <c r="F9" s="25">
        <v>97264.0</v>
      </c>
      <c r="G9" s="25">
        <v>2406869.0</v>
      </c>
      <c r="H9" s="21"/>
      <c r="I9" s="21">
        <f t="shared" ref="I9:N9" si="6">B9/B8</f>
        <v>1.125844728</v>
      </c>
      <c r="J9" s="21">
        <f t="shared" si="6"/>
        <v>1.271785455</v>
      </c>
      <c r="K9" s="21">
        <f t="shared" si="6"/>
        <v>1.055024083</v>
      </c>
      <c r="L9" s="21">
        <f t="shared" si="6"/>
        <v>1.011861439</v>
      </c>
      <c r="M9" s="21">
        <f t="shared" si="6"/>
        <v>1.202452774</v>
      </c>
      <c r="N9" s="21">
        <f t="shared" si="6"/>
        <v>1.11759691</v>
      </c>
    </row>
    <row r="10">
      <c r="A10" s="24">
        <v>2007.0</v>
      </c>
      <c r="B10" s="25">
        <v>1163472.0</v>
      </c>
      <c r="C10" s="25">
        <v>370243.0</v>
      </c>
      <c r="D10" s="25">
        <v>869607.0</v>
      </c>
      <c r="E10" s="25">
        <v>65069.0</v>
      </c>
      <c r="F10" s="25">
        <v>99594.0</v>
      </c>
      <c r="G10" s="25">
        <v>2567985.0</v>
      </c>
      <c r="H10" s="21"/>
      <c r="I10" s="21">
        <f t="shared" ref="I10:N10" si="7">B10/B9</f>
        <v>1.114534997</v>
      </c>
      <c r="J10" s="21">
        <f t="shared" si="7"/>
        <v>1.046135371</v>
      </c>
      <c r="K10" s="21">
        <f t="shared" si="7"/>
        <v>1.037938891</v>
      </c>
      <c r="L10" s="21">
        <f t="shared" si="7"/>
        <v>0.8797744757</v>
      </c>
      <c r="M10" s="21">
        <f t="shared" si="7"/>
        <v>1.02395542</v>
      </c>
      <c r="N10" s="21">
        <f t="shared" si="7"/>
        <v>1.066940079</v>
      </c>
    </row>
    <row r="11">
      <c r="A11" s="24">
        <v>2008.0</v>
      </c>
      <c r="B11" s="25">
        <v>1145747.0</v>
      </c>
      <c r="C11" s="25">
        <v>304346.0</v>
      </c>
      <c r="D11" s="25">
        <v>900155.0</v>
      </c>
      <c r="E11" s="25">
        <v>67334.0</v>
      </c>
      <c r="F11" s="25">
        <v>106409.0</v>
      </c>
      <c r="G11" s="25">
        <v>2523991.0</v>
      </c>
      <c r="H11" s="21"/>
      <c r="I11" s="21">
        <f t="shared" ref="I11:N11" si="8">B11/B10</f>
        <v>0.9847654262</v>
      </c>
      <c r="J11" s="21">
        <f t="shared" si="8"/>
        <v>0.8220168916</v>
      </c>
      <c r="K11" s="21">
        <f t="shared" si="8"/>
        <v>1.035128512</v>
      </c>
      <c r="L11" s="21">
        <f t="shared" si="8"/>
        <v>1.034809203</v>
      </c>
      <c r="M11" s="21">
        <f t="shared" si="8"/>
        <v>1.068427817</v>
      </c>
      <c r="N11" s="21">
        <f t="shared" si="8"/>
        <v>0.98286828</v>
      </c>
    </row>
    <row r="12">
      <c r="A12" s="24">
        <v>2009.0</v>
      </c>
      <c r="B12" s="25">
        <v>915308.0</v>
      </c>
      <c r="C12" s="25">
        <v>138229.0</v>
      </c>
      <c r="D12" s="25">
        <v>890917.0</v>
      </c>
      <c r="E12" s="25">
        <v>62483.0</v>
      </c>
      <c r="F12" s="25">
        <v>98052.0</v>
      </c>
      <c r="G12" s="25">
        <v>2104989.0</v>
      </c>
      <c r="H12" s="21"/>
      <c r="I12" s="21">
        <f t="shared" ref="I12:N12" si="9">B12/B11</f>
        <v>0.7988744461</v>
      </c>
      <c r="J12" s="21">
        <f t="shared" si="9"/>
        <v>0.4541837251</v>
      </c>
      <c r="K12" s="21">
        <f t="shared" si="9"/>
        <v>0.989737323</v>
      </c>
      <c r="L12" s="21">
        <f t="shared" si="9"/>
        <v>0.9279561588</v>
      </c>
      <c r="M12" s="21">
        <f t="shared" si="9"/>
        <v>0.92146341</v>
      </c>
      <c r="N12" s="21">
        <f t="shared" si="9"/>
        <v>0.8339922765</v>
      </c>
    </row>
    <row r="13">
      <c r="A13" s="24">
        <v>2010.0</v>
      </c>
      <c r="B13" s="25">
        <v>898549.0</v>
      </c>
      <c r="C13" s="25">
        <v>191437.0</v>
      </c>
      <c r="D13" s="25">
        <v>864814.0</v>
      </c>
      <c r="E13" s="25">
        <v>66909.0</v>
      </c>
      <c r="F13" s="25">
        <v>140997.0</v>
      </c>
      <c r="G13" s="25">
        <v>2162706.0</v>
      </c>
      <c r="H13" s="21"/>
      <c r="I13" s="21">
        <f t="shared" ref="I13:N13" si="10">B13/B12</f>
        <v>0.9816903163</v>
      </c>
      <c r="J13" s="21">
        <f t="shared" si="10"/>
        <v>1.384926463</v>
      </c>
      <c r="K13" s="21">
        <f t="shared" si="10"/>
        <v>0.9707009744</v>
      </c>
      <c r="L13" s="21">
        <f t="shared" si="10"/>
        <v>1.070835267</v>
      </c>
      <c r="M13" s="21">
        <f t="shared" si="10"/>
        <v>1.437981887</v>
      </c>
      <c r="N13" s="21">
        <f t="shared" si="10"/>
        <v>1.027419146</v>
      </c>
    </row>
    <row r="14">
      <c r="A14" s="24">
        <v>2011.0</v>
      </c>
      <c r="B14" s="25">
        <v>1091473.0</v>
      </c>
      <c r="C14" s="25">
        <v>181085.0</v>
      </c>
      <c r="D14" s="25">
        <v>818792.0</v>
      </c>
      <c r="E14" s="25">
        <v>72381.0</v>
      </c>
      <c r="F14" s="25">
        <v>139735.0</v>
      </c>
      <c r="G14" s="25">
        <v>2303466.0</v>
      </c>
      <c r="H14" s="21"/>
      <c r="I14" s="21">
        <f t="shared" ref="I14:N14" si="11">B14/B13</f>
        <v>1.214706154</v>
      </c>
      <c r="J14" s="21">
        <f t="shared" si="11"/>
        <v>0.945924769</v>
      </c>
      <c r="K14" s="21">
        <f t="shared" si="11"/>
        <v>0.9467839327</v>
      </c>
      <c r="L14" s="21">
        <f t="shared" si="11"/>
        <v>1.08178272</v>
      </c>
      <c r="M14" s="21">
        <f t="shared" si="11"/>
        <v>0.991049455</v>
      </c>
      <c r="N14" s="21">
        <f t="shared" si="11"/>
        <v>1.065085129</v>
      </c>
    </row>
    <row r="15">
      <c r="A15" s="24">
        <v>2012.0</v>
      </c>
      <c r="B15" s="25">
        <v>1132206.0</v>
      </c>
      <c r="C15" s="25">
        <v>242289.0</v>
      </c>
      <c r="D15" s="25">
        <v>845314.0</v>
      </c>
      <c r="E15" s="25">
        <v>79061.0</v>
      </c>
      <c r="F15" s="25">
        <v>151120.0</v>
      </c>
      <c r="G15" s="25">
        <v>2449990.0</v>
      </c>
      <c r="H15" s="21"/>
      <c r="I15" s="21">
        <f t="shared" ref="I15:N15" si="12">B15/B14</f>
        <v>1.037319292</v>
      </c>
      <c r="J15" s="21">
        <f t="shared" si="12"/>
        <v>1.337984924</v>
      </c>
      <c r="K15" s="21">
        <f t="shared" si="12"/>
        <v>1.032391621</v>
      </c>
      <c r="L15" s="21">
        <f t="shared" si="12"/>
        <v>1.092289413</v>
      </c>
      <c r="M15" s="21">
        <f t="shared" si="12"/>
        <v>1.08147565</v>
      </c>
      <c r="N15" s="21">
        <f t="shared" si="12"/>
        <v>1.063610229</v>
      </c>
    </row>
    <row r="16">
      <c r="A16" s="24">
        <v>2013.0</v>
      </c>
      <c r="B16" s="25">
        <v>1316405.0</v>
      </c>
      <c r="C16" s="25">
        <v>273506.0</v>
      </c>
      <c r="D16" s="25">
        <v>947820.0</v>
      </c>
      <c r="E16" s="25">
        <v>84007.0</v>
      </c>
      <c r="F16" s="25">
        <v>153368.0</v>
      </c>
      <c r="G16" s="25">
        <v>2775106.0</v>
      </c>
      <c r="H16" s="21"/>
      <c r="I16" s="21">
        <f t="shared" ref="I16:N16" si="13">B16/B15</f>
        <v>1.162690358</v>
      </c>
      <c r="J16" s="21">
        <f t="shared" si="13"/>
        <v>1.128842003</v>
      </c>
      <c r="K16" s="21">
        <f t="shared" si="13"/>
        <v>1.121263814</v>
      </c>
      <c r="L16" s="21">
        <f t="shared" si="13"/>
        <v>1.06255929</v>
      </c>
      <c r="M16" s="21">
        <f t="shared" si="13"/>
        <v>1.014875596</v>
      </c>
      <c r="N16" s="21">
        <f t="shared" si="13"/>
        <v>1.13270095</v>
      </c>
    </row>
    <row r="17">
      <c r="A17" s="24">
        <v>2014.0</v>
      </c>
      <c r="B17" s="25">
        <v>1394568.0</v>
      </c>
      <c r="C17" s="25">
        <v>320731.0</v>
      </c>
      <c r="D17" s="25">
        <v>1023458.0</v>
      </c>
      <c r="E17" s="25">
        <v>93368.0</v>
      </c>
      <c r="F17" s="25">
        <v>189366.0</v>
      </c>
      <c r="G17" s="25">
        <v>3021491.0</v>
      </c>
      <c r="H17" s="21"/>
      <c r="I17" s="21">
        <f t="shared" ref="I17:N17" si="14">B17/B16</f>
        <v>1.059376104</v>
      </c>
      <c r="J17" s="21">
        <f t="shared" si="14"/>
        <v>1.172665316</v>
      </c>
      <c r="K17" s="21">
        <f t="shared" si="14"/>
        <v>1.079802072</v>
      </c>
      <c r="L17" s="21">
        <f t="shared" si="14"/>
        <v>1.11143119</v>
      </c>
      <c r="M17" s="21">
        <f t="shared" si="14"/>
        <v>1.234716499</v>
      </c>
      <c r="N17" s="21">
        <f t="shared" si="14"/>
        <v>1.088783996</v>
      </c>
    </row>
    <row r="18">
      <c r="A18" s="24">
        <v>2015.0</v>
      </c>
      <c r="B18" s="25">
        <v>1540802.0</v>
      </c>
      <c r="C18" s="25">
        <v>343797.0</v>
      </c>
      <c r="D18" s="25">
        <v>1065257.0</v>
      </c>
      <c r="E18" s="25">
        <v>98279.0</v>
      </c>
      <c r="F18" s="25">
        <v>201755.0</v>
      </c>
      <c r="G18" s="25">
        <v>3249890.0</v>
      </c>
      <c r="H18" s="21"/>
      <c r="I18" s="21">
        <f t="shared" ref="I18:N18" si="15">B18/B17</f>
        <v>1.104859713</v>
      </c>
      <c r="J18" s="21">
        <f t="shared" si="15"/>
        <v>1.071916965</v>
      </c>
      <c r="K18" s="21">
        <f t="shared" si="15"/>
        <v>1.040840953</v>
      </c>
      <c r="L18" s="21">
        <f t="shared" si="15"/>
        <v>1.052598321</v>
      </c>
      <c r="M18" s="21">
        <f t="shared" si="15"/>
        <v>1.065423571</v>
      </c>
      <c r="N18" s="21">
        <f t="shared" si="15"/>
        <v>1.075591488</v>
      </c>
    </row>
    <row r="19">
      <c r="A19" s="24">
        <v>2016.0</v>
      </c>
      <c r="B19" s="25">
        <v>1546075.0</v>
      </c>
      <c r="C19" s="25">
        <v>299571.0</v>
      </c>
      <c r="D19" s="25">
        <v>1115065.0</v>
      </c>
      <c r="E19" s="25">
        <v>95026.0</v>
      </c>
      <c r="F19" s="25">
        <v>212228.0</v>
      </c>
      <c r="G19" s="25">
        <v>3267965.0</v>
      </c>
      <c r="H19" s="21"/>
      <c r="I19" s="21">
        <f t="shared" ref="I19:N19" si="16">B19/B18</f>
        <v>1.003422244</v>
      </c>
      <c r="J19" s="21">
        <f t="shared" si="16"/>
        <v>0.871360134</v>
      </c>
      <c r="K19" s="21">
        <f t="shared" si="16"/>
        <v>1.046756792</v>
      </c>
      <c r="L19" s="21">
        <f t="shared" si="16"/>
        <v>0.9669003551</v>
      </c>
      <c r="M19" s="21">
        <f t="shared" si="16"/>
        <v>1.051909494</v>
      </c>
      <c r="N19" s="21">
        <f t="shared" si="16"/>
        <v>1.005561727</v>
      </c>
    </row>
    <row r="20">
      <c r="A20" s="24">
        <v>2017.0</v>
      </c>
      <c r="B20" s="25">
        <v>1587120.0</v>
      </c>
      <c r="C20" s="25">
        <v>297048.0</v>
      </c>
      <c r="D20" s="25">
        <v>1161897.0</v>
      </c>
      <c r="E20" s="25">
        <v>83823.0</v>
      </c>
      <c r="F20" s="25">
        <v>186296.0</v>
      </c>
      <c r="G20" s="25">
        <v>3316184.0</v>
      </c>
      <c r="H20" s="21"/>
      <c r="I20" s="21">
        <f t="shared" ref="I20:N20" si="17">B20/B19</f>
        <v>1.026547871</v>
      </c>
      <c r="J20" s="21">
        <f t="shared" si="17"/>
        <v>0.9915779565</v>
      </c>
      <c r="K20" s="21">
        <f t="shared" si="17"/>
        <v>1.041999345</v>
      </c>
      <c r="L20" s="21">
        <f t="shared" si="17"/>
        <v>0.88210595</v>
      </c>
      <c r="M20" s="21">
        <f t="shared" si="17"/>
        <v>0.8778106565</v>
      </c>
      <c r="N20" s="21">
        <f t="shared" si="17"/>
        <v>1.014755054</v>
      </c>
    </row>
    <row r="21">
      <c r="A21" s="24">
        <v>2018.0</v>
      </c>
      <c r="B21" s="25">
        <v>1683538.0</v>
      </c>
      <c r="C21" s="25">
        <v>204733.0</v>
      </c>
      <c r="D21" s="25">
        <v>1170701.0</v>
      </c>
      <c r="E21" s="25">
        <v>94986.0</v>
      </c>
      <c r="F21" s="25">
        <v>175949.0</v>
      </c>
      <c r="G21" s="25">
        <v>3329907.0</v>
      </c>
      <c r="H21" s="21"/>
      <c r="I21" s="21">
        <f t="shared" ref="I21:N21" si="18">B21/B20</f>
        <v>1.06075029</v>
      </c>
      <c r="J21" s="21">
        <f t="shared" si="18"/>
        <v>0.6892253104</v>
      </c>
      <c r="K21" s="21">
        <f t="shared" si="18"/>
        <v>1.007577264</v>
      </c>
      <c r="L21" s="21">
        <f t="shared" si="18"/>
        <v>1.133173473</v>
      </c>
      <c r="M21" s="21">
        <f t="shared" si="18"/>
        <v>0.944459355</v>
      </c>
      <c r="N21" s="21">
        <f t="shared" si="18"/>
        <v>1.00413819</v>
      </c>
    </row>
    <row r="22">
      <c r="A22" s="24">
        <v>2019.0</v>
      </c>
      <c r="B22" s="25">
        <v>1717857.0</v>
      </c>
      <c r="C22" s="25">
        <v>230245.0</v>
      </c>
      <c r="D22" s="25">
        <v>1243113.0</v>
      </c>
      <c r="E22" s="25">
        <v>98914.0</v>
      </c>
      <c r="F22" s="25">
        <v>173235.0</v>
      </c>
      <c r="G22" s="25">
        <v>3463364.0</v>
      </c>
      <c r="H22" s="21"/>
      <c r="I22" s="21">
        <f t="shared" ref="I22:N22" si="19">B22/B21</f>
        <v>1.020385046</v>
      </c>
      <c r="J22" s="21">
        <f t="shared" si="19"/>
        <v>1.124611079</v>
      </c>
      <c r="K22" s="21">
        <f t="shared" si="19"/>
        <v>1.061853539</v>
      </c>
      <c r="L22" s="21">
        <f t="shared" si="19"/>
        <v>1.041353463</v>
      </c>
      <c r="M22" s="21">
        <f t="shared" si="19"/>
        <v>0.9845750757</v>
      </c>
      <c r="N22" s="21">
        <f t="shared" si="19"/>
        <v>1.040078296</v>
      </c>
    </row>
    <row r="23">
      <c r="A23" s="24">
        <v>2020.0</v>
      </c>
      <c r="B23" s="25">
        <v>1608661.0</v>
      </c>
      <c r="C23" s="25">
        <v>211845.0</v>
      </c>
      <c r="D23" s="25">
        <v>1309955.0</v>
      </c>
      <c r="E23" s="25">
        <v>86780.0</v>
      </c>
      <c r="F23" s="25">
        <v>203921.0</v>
      </c>
      <c r="G23" s="25">
        <v>3421162.0</v>
      </c>
      <c r="H23" s="21"/>
      <c r="I23" s="21">
        <f t="shared" ref="I23:N23" si="20">B23/B22</f>
        <v>0.9364347556</v>
      </c>
      <c r="J23" s="21">
        <f t="shared" si="20"/>
        <v>0.9200851267</v>
      </c>
      <c r="K23" s="21">
        <f t="shared" si="20"/>
        <v>1.05376985</v>
      </c>
      <c r="L23" s="21">
        <f t="shared" si="20"/>
        <v>0.8773277797</v>
      </c>
      <c r="M23" s="21">
        <f t="shared" si="20"/>
        <v>1.177135105</v>
      </c>
      <c r="N23" s="21">
        <f t="shared" si="20"/>
        <v>0.9878147373</v>
      </c>
    </row>
    <row r="24">
      <c r="A24" s="31">
        <v>2021.0</v>
      </c>
      <c r="B24" s="25">
        <f t="shared" ref="B24:B34" si="21">NORMINV(rand(),$I$25,$I$26)*B23</f>
        <v>1787405.127</v>
      </c>
      <c r="C24" s="25">
        <f t="shared" ref="C24:C34" si="22">NORMINV(rand(),$J$25,$J$26)*C23</f>
        <v>263939.7374</v>
      </c>
      <c r="D24" s="26">
        <f t="shared" ref="D24:D34" si="23">NORMINV(rand(),$K$25,$K$26)*D23</f>
        <v>1280659.848</v>
      </c>
      <c r="E24" s="26">
        <f t="shared" ref="E24:E34" si="24">NORMINV(rand(),$L$25,$L$26)*E23</f>
        <v>77763.25952</v>
      </c>
      <c r="F24" s="26">
        <f t="shared" ref="F24:F34" si="25">NORMINV(rand(),$M$25,$M$26)*F23</f>
        <v>199418.7166</v>
      </c>
      <c r="G24" s="26">
        <f t="shared" ref="G24:G34" si="26">SUM(B24:F24)</f>
        <v>3609186.69</v>
      </c>
      <c r="H24" s="21"/>
      <c r="I24" s="21"/>
      <c r="J24" s="21"/>
      <c r="K24" s="21"/>
      <c r="L24" s="21"/>
      <c r="M24" s="21"/>
      <c r="N24" s="21"/>
    </row>
    <row r="25">
      <c r="A25" s="31">
        <v>2022.0</v>
      </c>
      <c r="B25" s="25">
        <f t="shared" si="21"/>
        <v>1824189.916</v>
      </c>
      <c r="C25" s="25">
        <f t="shared" si="22"/>
        <v>241633.0511</v>
      </c>
      <c r="D25" s="26">
        <f t="shared" si="23"/>
        <v>1238352.423</v>
      </c>
      <c r="E25" s="26">
        <f t="shared" si="24"/>
        <v>80253.65818</v>
      </c>
      <c r="F25" s="26">
        <f t="shared" si="25"/>
        <v>209533.9662</v>
      </c>
      <c r="G25" s="26">
        <f t="shared" si="26"/>
        <v>3593963.015</v>
      </c>
      <c r="H25" s="27" t="s">
        <v>18</v>
      </c>
      <c r="I25" s="21">
        <f t="shared" ref="I25:N25" si="27">AVERAGE(I4:I23)</f>
        <v>1.028772939</v>
      </c>
      <c r="J25" s="21">
        <f t="shared" si="27"/>
        <v>1.036933592</v>
      </c>
      <c r="K25" s="21">
        <f t="shared" si="27"/>
        <v>1.036160625</v>
      </c>
      <c r="L25" s="21">
        <f t="shared" si="27"/>
        <v>1.014441436</v>
      </c>
      <c r="M25" s="21">
        <f t="shared" si="27"/>
        <v>1.047944428</v>
      </c>
      <c r="N25" s="21">
        <f t="shared" si="27"/>
        <v>1.029146781</v>
      </c>
    </row>
    <row r="26">
      <c r="A26" s="31">
        <v>2023.0</v>
      </c>
      <c r="B26" s="25">
        <f t="shared" si="21"/>
        <v>1728161.857</v>
      </c>
      <c r="C26" s="25">
        <f t="shared" si="22"/>
        <v>257499.088</v>
      </c>
      <c r="D26" s="26">
        <f t="shared" si="23"/>
        <v>1307604.642</v>
      </c>
      <c r="E26" s="26">
        <f t="shared" si="24"/>
        <v>79624.2861</v>
      </c>
      <c r="F26" s="26">
        <f t="shared" si="25"/>
        <v>195294.9945</v>
      </c>
      <c r="G26" s="26">
        <f t="shared" si="26"/>
        <v>3568184.868</v>
      </c>
      <c r="H26" s="27" t="s">
        <v>20</v>
      </c>
      <c r="I26" s="21">
        <f t="shared" ref="I26:N26" si="28">STDEV(I4:I23)</f>
        <v>0.1018206088</v>
      </c>
      <c r="J26" s="21">
        <f t="shared" si="28"/>
        <v>0.2643558282</v>
      </c>
      <c r="K26" s="21">
        <f t="shared" si="28"/>
        <v>0.03967034898</v>
      </c>
      <c r="L26" s="21">
        <f t="shared" si="28"/>
        <v>0.07630705826</v>
      </c>
      <c r="M26" s="21">
        <f t="shared" si="28"/>
        <v>0.1318189717</v>
      </c>
      <c r="N26" s="21">
        <f t="shared" si="28"/>
        <v>0.07332282094</v>
      </c>
    </row>
    <row r="27">
      <c r="A27" s="31">
        <v>2024.0</v>
      </c>
      <c r="B27" s="25">
        <f t="shared" si="21"/>
        <v>1761460.075</v>
      </c>
      <c r="C27" s="25">
        <f t="shared" si="22"/>
        <v>233835.2494</v>
      </c>
      <c r="D27" s="26">
        <f t="shared" si="23"/>
        <v>1320047.55</v>
      </c>
      <c r="E27" s="26">
        <f t="shared" si="24"/>
        <v>88232.56289</v>
      </c>
      <c r="F27" s="26">
        <f t="shared" si="25"/>
        <v>233328.2887</v>
      </c>
      <c r="G27" s="26">
        <f t="shared" si="26"/>
        <v>3636903.726</v>
      </c>
      <c r="H27" s="21"/>
      <c r="I27" s="21"/>
      <c r="J27" s="21"/>
      <c r="K27" s="21"/>
      <c r="L27" s="21"/>
      <c r="M27" s="21"/>
      <c r="N27" s="21"/>
    </row>
    <row r="28">
      <c r="A28" s="31">
        <v>2025.0</v>
      </c>
      <c r="B28" s="25">
        <f t="shared" si="21"/>
        <v>1936807.917</v>
      </c>
      <c r="C28" s="25">
        <f t="shared" si="22"/>
        <v>301152.2312</v>
      </c>
      <c r="D28" s="26">
        <f t="shared" si="23"/>
        <v>1407339.528</v>
      </c>
      <c r="E28" s="26">
        <f t="shared" si="24"/>
        <v>78155.81204</v>
      </c>
      <c r="F28" s="26">
        <f t="shared" si="25"/>
        <v>211439.3271</v>
      </c>
      <c r="G28" s="26">
        <f t="shared" si="26"/>
        <v>3934894.815</v>
      </c>
      <c r="H28" s="21"/>
      <c r="I28" s="27"/>
      <c r="J28" s="21"/>
      <c r="K28" s="21"/>
      <c r="L28" s="21"/>
      <c r="M28" s="21"/>
      <c r="N28" s="21"/>
    </row>
    <row r="29">
      <c r="A29" s="31">
        <v>2026.0</v>
      </c>
      <c r="B29" s="25">
        <f t="shared" si="21"/>
        <v>2395149.296</v>
      </c>
      <c r="C29" s="25">
        <f t="shared" si="22"/>
        <v>351062.9507</v>
      </c>
      <c r="D29" s="26">
        <f t="shared" si="23"/>
        <v>1530559.854</v>
      </c>
      <c r="E29" s="26">
        <f t="shared" si="24"/>
        <v>78719.71331</v>
      </c>
      <c r="F29" s="26">
        <f t="shared" si="25"/>
        <v>202919.8606</v>
      </c>
      <c r="G29" s="26">
        <f t="shared" si="26"/>
        <v>4558411.675</v>
      </c>
      <c r="H29" s="21"/>
      <c r="J29" s="21"/>
      <c r="K29" s="21"/>
      <c r="L29" s="21"/>
      <c r="M29" s="21"/>
      <c r="N29" s="21"/>
    </row>
    <row r="30">
      <c r="A30" s="31">
        <v>2027.0</v>
      </c>
      <c r="B30" s="25">
        <f t="shared" si="21"/>
        <v>2321752.455</v>
      </c>
      <c r="C30" s="25">
        <f t="shared" si="22"/>
        <v>156766.18</v>
      </c>
      <c r="D30" s="26">
        <f t="shared" si="23"/>
        <v>1561586.636</v>
      </c>
      <c r="E30" s="26">
        <f t="shared" si="24"/>
        <v>75148.02188</v>
      </c>
      <c r="F30" s="26">
        <f t="shared" si="25"/>
        <v>186078.9476</v>
      </c>
      <c r="G30" s="26">
        <f t="shared" si="26"/>
        <v>4301332.24</v>
      </c>
    </row>
    <row r="31">
      <c r="A31" s="31">
        <v>2028.0</v>
      </c>
      <c r="B31" s="25">
        <f t="shared" si="21"/>
        <v>2534593.147</v>
      </c>
      <c r="C31" s="25">
        <f t="shared" si="22"/>
        <v>230803.1196</v>
      </c>
      <c r="D31" s="26">
        <f t="shared" si="23"/>
        <v>1582289.326</v>
      </c>
      <c r="E31" s="26">
        <f t="shared" si="24"/>
        <v>69201.44942</v>
      </c>
      <c r="F31" s="26">
        <f t="shared" si="25"/>
        <v>208385.8964</v>
      </c>
      <c r="G31" s="26">
        <f t="shared" si="26"/>
        <v>4625272.938</v>
      </c>
    </row>
    <row r="32">
      <c r="A32" s="31">
        <v>2029.0</v>
      </c>
      <c r="B32" s="25">
        <f t="shared" si="21"/>
        <v>2421773.88</v>
      </c>
      <c r="C32" s="25">
        <f t="shared" si="22"/>
        <v>369786.8037</v>
      </c>
      <c r="D32" s="26">
        <f t="shared" si="23"/>
        <v>1735655.581</v>
      </c>
      <c r="E32" s="26">
        <f t="shared" si="24"/>
        <v>61155.22146</v>
      </c>
      <c r="F32" s="26">
        <f t="shared" si="25"/>
        <v>227338.4555</v>
      </c>
      <c r="G32" s="26">
        <f t="shared" si="26"/>
        <v>4815709.942</v>
      </c>
    </row>
    <row r="33">
      <c r="A33" s="31">
        <v>2030.0</v>
      </c>
      <c r="B33" s="25">
        <f t="shared" si="21"/>
        <v>2468580.09</v>
      </c>
      <c r="C33" s="25">
        <f t="shared" si="22"/>
        <v>345875.1641</v>
      </c>
      <c r="D33" s="26">
        <f t="shared" si="23"/>
        <v>1721173.982</v>
      </c>
      <c r="E33" s="26">
        <f t="shared" si="24"/>
        <v>58793.8328</v>
      </c>
      <c r="F33" s="26">
        <f t="shared" si="25"/>
        <v>286174.7059</v>
      </c>
      <c r="G33" s="26">
        <f t="shared" si="26"/>
        <v>4880597.775</v>
      </c>
      <c r="H33" s="4" t="s">
        <v>27</v>
      </c>
    </row>
    <row r="34">
      <c r="A34" s="31">
        <v>2031.0</v>
      </c>
      <c r="B34" s="25">
        <f t="shared" si="21"/>
        <v>2703896.849</v>
      </c>
      <c r="C34" s="25">
        <f t="shared" si="22"/>
        <v>462144.5553</v>
      </c>
      <c r="D34" s="26">
        <f t="shared" si="23"/>
        <v>1916333.098</v>
      </c>
      <c r="E34" s="26">
        <f t="shared" si="24"/>
        <v>60377.17825</v>
      </c>
      <c r="F34" s="26">
        <f t="shared" si="25"/>
        <v>356351.3513</v>
      </c>
      <c r="G34" s="26">
        <f t="shared" si="26"/>
        <v>5499103.032</v>
      </c>
    </row>
    <row r="46">
      <c r="A46" s="17" t="s">
        <v>8</v>
      </c>
      <c r="B46" s="19"/>
    </row>
    <row r="47">
      <c r="A47" s="22"/>
      <c r="B47" s="29" t="s">
        <v>14</v>
      </c>
    </row>
    <row r="48">
      <c r="A48" s="24">
        <v>2000.0</v>
      </c>
      <c r="B48" s="25">
        <v>2025191.0</v>
      </c>
    </row>
    <row r="49">
      <c r="A49" s="24">
        <v>2001.0</v>
      </c>
      <c r="B49" s="25">
        <v>1991082.0</v>
      </c>
    </row>
    <row r="50">
      <c r="A50" s="24">
        <v>2002.0</v>
      </c>
      <c r="B50" s="25">
        <v>1853136.0</v>
      </c>
    </row>
    <row r="51">
      <c r="A51" s="24">
        <v>2003.0</v>
      </c>
      <c r="B51" s="25">
        <v>1782314.0</v>
      </c>
    </row>
    <row r="52">
      <c r="A52" s="24">
        <v>2004.0</v>
      </c>
      <c r="B52" s="25">
        <v>1880114.0</v>
      </c>
    </row>
    <row r="53">
      <c r="A53" s="24">
        <v>2005.0</v>
      </c>
      <c r="B53" s="25">
        <v>2153611.0</v>
      </c>
    </row>
    <row r="54">
      <c r="A54" s="24">
        <v>2006.0</v>
      </c>
      <c r="B54" s="25">
        <v>2406869.0</v>
      </c>
    </row>
    <row r="55">
      <c r="A55" s="24">
        <v>2007.0</v>
      </c>
      <c r="B55" s="25">
        <v>2567985.0</v>
      </c>
    </row>
    <row r="56">
      <c r="A56" s="24">
        <v>2008.0</v>
      </c>
      <c r="B56" s="25">
        <v>2523991.0</v>
      </c>
    </row>
    <row r="57">
      <c r="A57" s="24">
        <v>2009.0</v>
      </c>
      <c r="B57" s="25">
        <v>2104989.0</v>
      </c>
    </row>
    <row r="58">
      <c r="A58" s="24">
        <v>2010.0</v>
      </c>
      <c r="B58" s="25">
        <v>2162706.0</v>
      </c>
    </row>
    <row r="59">
      <c r="A59" s="24">
        <v>2011.0</v>
      </c>
      <c r="B59" s="25">
        <v>2303466.0</v>
      </c>
    </row>
    <row r="60">
      <c r="A60" s="24">
        <v>2012.0</v>
      </c>
      <c r="B60" s="25">
        <v>2449990.0</v>
      </c>
    </row>
    <row r="61">
      <c r="A61" s="24">
        <v>2013.0</v>
      </c>
      <c r="B61" s="25">
        <v>2775106.0</v>
      </c>
    </row>
    <row r="62">
      <c r="A62" s="24">
        <v>2014.0</v>
      </c>
      <c r="B62" s="25">
        <v>3021491.0</v>
      </c>
    </row>
    <row r="63">
      <c r="A63" s="24">
        <v>2015.0</v>
      </c>
      <c r="B63" s="25">
        <v>3249890.0</v>
      </c>
    </row>
    <row r="64">
      <c r="A64" s="24">
        <v>2016.0</v>
      </c>
      <c r="B64" s="25">
        <v>3267965.0</v>
      </c>
    </row>
    <row r="65">
      <c r="A65" s="24">
        <v>2017.0</v>
      </c>
      <c r="B65" s="25">
        <v>3316184.0</v>
      </c>
    </row>
    <row r="66">
      <c r="A66" s="24">
        <v>2018.0</v>
      </c>
      <c r="B66" s="25">
        <v>3329907.0</v>
      </c>
    </row>
    <row r="67">
      <c r="A67" s="24">
        <v>2019.0</v>
      </c>
      <c r="B67" s="25">
        <v>3463364.0</v>
      </c>
    </row>
    <row r="68">
      <c r="A68" s="24">
        <v>2020.0</v>
      </c>
      <c r="B68" s="25">
        <v>3421162.0</v>
      </c>
    </row>
    <row r="69">
      <c r="A69" s="31">
        <v>2021.0</v>
      </c>
      <c r="B69" s="26">
        <f t="shared" ref="B69:B74" si="29">NORMINV(rand(),$N$25,$N$26)*B68</f>
        <v>3584882.866</v>
      </c>
    </row>
    <row r="70">
      <c r="A70" s="31">
        <v>2022.0</v>
      </c>
      <c r="B70" s="26">
        <f t="shared" si="29"/>
        <v>3369447.509</v>
      </c>
    </row>
    <row r="71">
      <c r="A71" s="31">
        <v>2023.0</v>
      </c>
      <c r="B71" s="26">
        <f t="shared" si="29"/>
        <v>3679289.649</v>
      </c>
    </row>
    <row r="72">
      <c r="A72" s="31">
        <v>2024.0</v>
      </c>
      <c r="B72" s="26">
        <f t="shared" si="29"/>
        <v>3928502.266</v>
      </c>
    </row>
    <row r="73">
      <c r="A73" s="31">
        <v>2025.0</v>
      </c>
      <c r="B73" s="26">
        <f t="shared" si="29"/>
        <v>4074436.778</v>
      </c>
    </row>
    <row r="74">
      <c r="A74" s="31">
        <v>2026.0</v>
      </c>
      <c r="B74" s="26">
        <f t="shared" si="29"/>
        <v>4353604.431</v>
      </c>
    </row>
  </sheetData>
  <mergeCells count="10">
    <mergeCell ref="L1:L2"/>
    <mergeCell ref="M1:M2"/>
    <mergeCell ref="A1:A2"/>
    <mergeCell ref="B1:B2"/>
    <mergeCell ref="C1:C2"/>
    <mergeCell ref="E1:E2"/>
    <mergeCell ref="F1:F2"/>
    <mergeCell ref="I1:I2"/>
    <mergeCell ref="J1:J2"/>
    <mergeCell ref="A46:A47"/>
  </mergeCells>
  <drawing r:id="rId1"/>
</worksheet>
</file>