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defaultThemeVersion="124226"/>
  <mc:AlternateContent xmlns:mc="http://schemas.openxmlformats.org/markup-compatibility/2006">
    <mc:Choice Requires="x15">
      <x15ac:absPath xmlns:x15ac="http://schemas.microsoft.com/office/spreadsheetml/2010/11/ac" url="C:\Users\Debes Das\Desktop\"/>
    </mc:Choice>
  </mc:AlternateContent>
  <xr:revisionPtr revIDLastSave="0" documentId="13_ncr:1_{1EC3181C-A778-4DEF-80BB-65DE548B4FF5}" xr6:coauthVersionLast="47" xr6:coauthVersionMax="47" xr10:uidLastSave="{00000000-0000-0000-0000-000000000000}"/>
  <bookViews>
    <workbookView xWindow="-120" yWindow="-120" windowWidth="29040" windowHeight="15840" activeTab="2" xr2:uid="{00000000-000D-0000-FFFF-FFFF00000000}"/>
  </bookViews>
  <sheets>
    <sheet name="Estimate" sheetId="1" r:id="rId1"/>
    <sheet name="Code Objects" sheetId="2" r:id="rId2"/>
    <sheet name="Changes_Required"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9" i="3" l="1"/>
  <c r="M29" i="3" s="1"/>
  <c r="M48" i="3" s="1"/>
  <c r="M50" i="3" s="1"/>
  <c r="M26" i="3"/>
  <c r="N26" i="3"/>
  <c r="M27" i="3"/>
  <c r="N27" i="3"/>
  <c r="M28" i="3"/>
  <c r="N28" i="3"/>
  <c r="N29" i="3"/>
  <c r="N48" i="3" s="1"/>
  <c r="N50" i="3" s="1"/>
  <c r="M30" i="3"/>
  <c r="N30" i="3"/>
  <c r="M31" i="3"/>
  <c r="N31" i="3"/>
  <c r="M32" i="3"/>
  <c r="N32" i="3"/>
  <c r="M33" i="3"/>
  <c r="N33" i="3"/>
  <c r="M34" i="3"/>
  <c r="N34" i="3"/>
  <c r="M35" i="3"/>
  <c r="N35" i="3"/>
  <c r="M36" i="3"/>
  <c r="N36" i="3"/>
  <c r="M37" i="3"/>
  <c r="N37" i="3"/>
  <c r="M38" i="3"/>
  <c r="N38" i="3"/>
  <c r="M39" i="3"/>
  <c r="N39" i="3"/>
  <c r="M40" i="3"/>
  <c r="N40" i="3"/>
  <c r="M41" i="3"/>
  <c r="N41" i="3"/>
  <c r="M42" i="3"/>
  <c r="N42" i="3"/>
  <c r="M43" i="3"/>
  <c r="N43" i="3"/>
  <c r="M44" i="3"/>
  <c r="N44" i="3"/>
  <c r="M45" i="3"/>
  <c r="N45" i="3"/>
  <c r="M46" i="3"/>
  <c r="N46" i="3"/>
  <c r="M47" i="3"/>
  <c r="N47" i="3"/>
  <c r="N25" i="3"/>
  <c r="M25" i="3"/>
  <c r="L48" i="3"/>
  <c r="L46" i="3"/>
  <c r="L42" i="3"/>
  <c r="L39" i="3"/>
  <c r="L36" i="3"/>
  <c r="L35" i="3"/>
  <c r="L34" i="3"/>
  <c r="L32" i="3"/>
  <c r="D48" i="3"/>
  <c r="E48" i="3"/>
  <c r="C48" i="3"/>
</calcChain>
</file>

<file path=xl/sharedStrings.xml><?xml version="1.0" encoding="utf-8"?>
<sst xmlns="http://schemas.openxmlformats.org/spreadsheetml/2006/main" count="181" uniqueCount="73">
  <si>
    <t>Object Type</t>
  </si>
  <si>
    <t>Detail Count</t>
  </si>
  <si>
    <t>Estimate(in Hours)</t>
  </si>
  <si>
    <t>Packages</t>
  </si>
  <si>
    <t>Procedures</t>
  </si>
  <si>
    <t>Functions</t>
  </si>
  <si>
    <t>Triggers</t>
  </si>
  <si>
    <t>Jobs</t>
  </si>
  <si>
    <t>Schedule</t>
  </si>
  <si>
    <t>Program</t>
  </si>
  <si>
    <t>Projected Hours</t>
  </si>
  <si>
    <t>Data (in GB)</t>
  </si>
  <si>
    <t>Code Object Name</t>
  </si>
  <si>
    <t>Type</t>
  </si>
  <si>
    <t>Hours</t>
  </si>
  <si>
    <t>Lines</t>
  </si>
  <si>
    <t>Statements</t>
  </si>
  <si>
    <t>Simple</t>
  </si>
  <si>
    <t>Medium</t>
  </si>
  <si>
    <t>Identifiers</t>
  </si>
  <si>
    <t xml:space="preserve">High Identifiers </t>
  </si>
  <si>
    <t>Very High Identifiers</t>
  </si>
  <si>
    <t>final_attendance_transfer</t>
  </si>
  <si>
    <t>gross_salary</t>
  </si>
  <si>
    <t>upload_attendance</t>
  </si>
  <si>
    <t>overtime</t>
  </si>
  <si>
    <t>salary_proc</t>
  </si>
  <si>
    <t>shift_roaster</t>
  </si>
  <si>
    <t>t_insert</t>
  </si>
  <si>
    <t>emp_rec</t>
  </si>
  <si>
    <t>myprocedure</t>
  </si>
  <si>
    <t>sp_data_quality_checking</t>
  </si>
  <si>
    <t>pr_connect_by_dataset</t>
  </si>
  <si>
    <t>pr_connect_by_dataset1</t>
  </si>
  <si>
    <t>pr_user_defiend_exception</t>
  </si>
  <si>
    <t>pr_user_defined_exception_test</t>
  </si>
  <si>
    <t>pr_regexp_scenario</t>
  </si>
  <si>
    <t>proc_cursor_123</t>
  </si>
  <si>
    <t>pr_trunc_dates</t>
  </si>
  <si>
    <t>pr_h_queries</t>
  </si>
  <si>
    <t>nstring</t>
  </si>
  <si>
    <t>nstring_new</t>
  </si>
  <si>
    <t>pf_r_off</t>
  </si>
  <si>
    <t>hash_key</t>
  </si>
  <si>
    <t>md5</t>
  </si>
  <si>
    <t>Package</t>
  </si>
  <si>
    <t>Procedure</t>
  </si>
  <si>
    <t>Function</t>
  </si>
  <si>
    <t>listagg(1)</t>
  </si>
  <si>
    <t>listagg(2)</t>
  </si>
  <si>
    <t>type(15)</t>
  </si>
  <si>
    <t>type(44)</t>
  </si>
  <si>
    <t>type(4)</t>
  </si>
  <si>
    <t>with(1),type(12)</t>
  </si>
  <si>
    <t>type(1)</t>
  </si>
  <si>
    <t>type(6)</t>
  </si>
  <si>
    <t>with(1),type(3)</t>
  </si>
  <si>
    <t>connect by(2),with(1)</t>
  </si>
  <si>
    <t>connect by(1),with(1)</t>
  </si>
  <si>
    <t>with(2)</t>
  </si>
  <si>
    <t>connect by(5),with(5)</t>
  </si>
  <si>
    <t>with(2),type(3)</t>
  </si>
  <si>
    <t>TOTAL</t>
  </si>
  <si>
    <t>These two columns not required</t>
  </si>
  <si>
    <t xml:space="preserve">Merge three coluns to a single column </t>
  </si>
  <si>
    <t>listagg(1),with(1),type(3)</t>
  </si>
  <si>
    <t>Total Identifiers</t>
  </si>
  <si>
    <t>5 Factors</t>
  </si>
  <si>
    <t>10 Factors</t>
  </si>
  <si>
    <t>listagg(2),with(2),type(3)</t>
  </si>
  <si>
    <t>(E48+M48)/60</t>
  </si>
  <si>
    <t>(E48+N48)/60</t>
  </si>
  <si>
    <t xml:space="preserve"> Formula for deriving Projected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</si>
</sst>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rgb="FFFA7D00"/>
      <name val="Calibri"/>
      <family val="2"/>
      <scheme val="minor"/>
    </font>
  </fonts>
  <fills count="6">
    <fill>
      <patternFill patternType="none"/>
    </fill>
    <fill>
      <patternFill patternType="gray125"/>
    </fill>
    <fill>
      <patternFill patternType="solid">
        <fgColor rgb="FFF2F2F2"/>
      </patternFill>
    </fill>
    <fill>
      <patternFill patternType="solid">
        <fgColor theme="1"/>
        <bgColor indexed="64"/>
      </patternFill>
    </fill>
    <fill>
      <patternFill patternType="solid">
        <fgColor rgb="FFFFFF00"/>
        <bgColor indexed="64"/>
      </patternFill>
    </fill>
    <fill>
      <patternFill patternType="solid">
        <fgColor theme="1" tint="0.249977111117893"/>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thin">
        <color auto="1"/>
      </bottom>
      <diagonal/>
    </border>
  </borders>
  <cellStyleXfs count="2">
    <xf numFmtId="0" fontId="0" fillId="0" borderId="0"/>
    <xf numFmtId="0" fontId="2" fillId="2" borderId="2" applyNumberFormat="0" applyAlignment="0" applyProtection="0"/>
  </cellStyleXfs>
  <cellXfs count="16">
    <xf numFmtId="0" fontId="0" fillId="0" borderId="0" xfId="0"/>
    <xf numFmtId="0" fontId="1" fillId="0" borderId="1" xfId="0" applyFont="1" applyBorder="1" applyAlignment="1">
      <alignment horizontal="center" vertical="top"/>
    </xf>
    <xf numFmtId="0" fontId="1" fillId="3" borderId="1" xfId="0" applyFont="1" applyFill="1" applyBorder="1" applyAlignment="1">
      <alignment horizontal="center" vertical="top"/>
    </xf>
    <xf numFmtId="0" fontId="0" fillId="3" borderId="0" xfId="0" applyFill="1"/>
    <xf numFmtId="0" fontId="0" fillId="4" borderId="0" xfId="0" applyFill="1" applyAlignment="1">
      <alignment horizontal="center" wrapText="1"/>
    </xf>
    <xf numFmtId="0" fontId="0" fillId="4" borderId="3" xfId="0" applyFill="1" applyBorder="1" applyAlignment="1">
      <alignment horizontal="center" wrapText="1"/>
    </xf>
    <xf numFmtId="0" fontId="0" fillId="4" borderId="3" xfId="0" applyFill="1" applyBorder="1" applyAlignment="1">
      <alignment horizontal="center" vertical="center"/>
    </xf>
    <xf numFmtId="0" fontId="1" fillId="5" borderId="1" xfId="0" applyFont="1" applyFill="1" applyBorder="1" applyAlignment="1">
      <alignment horizontal="center" vertical="top"/>
    </xf>
    <xf numFmtId="0" fontId="0" fillId="5" borderId="0" xfId="0" applyFill="1"/>
    <xf numFmtId="0" fontId="1" fillId="4" borderId="1" xfId="0" applyFont="1" applyFill="1" applyBorder="1" applyAlignment="1">
      <alignment horizontal="center" vertical="top"/>
    </xf>
    <xf numFmtId="0" fontId="0" fillId="4" borderId="1" xfId="0" applyFill="1" applyBorder="1"/>
    <xf numFmtId="0" fontId="1" fillId="0" borderId="0" xfId="0" applyFont="1" applyAlignment="1">
      <alignment horizontal="center"/>
    </xf>
    <xf numFmtId="0" fontId="1" fillId="0" borderId="0" xfId="0" applyFont="1"/>
    <xf numFmtId="0" fontId="1" fillId="0" borderId="1" xfId="0" applyFont="1" applyBorder="1"/>
    <xf numFmtId="0" fontId="1" fillId="4" borderId="1" xfId="0" applyFont="1" applyFill="1" applyBorder="1"/>
    <xf numFmtId="0" fontId="2" fillId="2" borderId="1" xfId="1" applyBorder="1"/>
  </cellXfs>
  <cellStyles count="2">
    <cellStyle name="Calculation" xfId="1" builtinId="22"/>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19050</xdr:rowOff>
    </xdr:from>
    <xdr:to>
      <xdr:col>19</xdr:col>
      <xdr:colOff>238125</xdr:colOff>
      <xdr:row>18</xdr:row>
      <xdr:rowOff>161925</xdr:rowOff>
    </xdr:to>
    <xdr:sp macro="" textlink="">
      <xdr:nvSpPr>
        <xdr:cNvPr id="2" name="Rectangle 1">
          <a:extLst>
            <a:ext uri="{FF2B5EF4-FFF2-40B4-BE49-F238E27FC236}">
              <a16:creationId xmlns:a16="http://schemas.microsoft.com/office/drawing/2014/main" id="{1869025B-EB14-4CA9-9EEE-92993FDBD674}"/>
            </a:ext>
          </a:extLst>
        </xdr:cNvPr>
        <xdr:cNvSpPr/>
      </xdr:nvSpPr>
      <xdr:spPr>
        <a:xfrm>
          <a:off x="114300" y="19050"/>
          <a:ext cx="16125825" cy="357187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b="1" u="sng"/>
            <a:t>Below</a:t>
          </a:r>
          <a:r>
            <a:rPr lang="en-US" sz="1100" b="1" u="sng" baseline="0"/>
            <a:t> Changes are Required:</a:t>
          </a:r>
        </a:p>
        <a:p>
          <a:pPr algn="l"/>
          <a:endParaRPr lang="en-US" sz="1100" b="1" u="sng" baseline="0"/>
        </a:p>
        <a:p>
          <a:pPr lvl="0"/>
          <a:r>
            <a:rPr lang="en-US" sz="1100">
              <a:solidFill>
                <a:schemeClr val="dk1"/>
              </a:solidFill>
              <a:effectLst/>
              <a:latin typeface="+mn-lt"/>
              <a:ea typeface="+mn-ea"/>
              <a:cs typeface="+mn-cs"/>
            </a:rPr>
            <a:t>1. Change the Sheet Name from "</a:t>
          </a:r>
          <a:r>
            <a:rPr lang="en-US" sz="1100" b="1">
              <a:solidFill>
                <a:schemeClr val="dk1"/>
              </a:solidFill>
              <a:effectLst/>
              <a:latin typeface="+mn-lt"/>
              <a:ea typeface="+mn-ea"/>
              <a:cs typeface="+mn-cs"/>
            </a:rPr>
            <a:t>Code Objects</a:t>
          </a:r>
          <a:r>
            <a:rPr lang="en-US" sz="1100">
              <a:solidFill>
                <a:schemeClr val="dk1"/>
              </a:solidFill>
              <a:effectLst/>
              <a:latin typeface="+mn-lt"/>
              <a:ea typeface="+mn-ea"/>
              <a:cs typeface="+mn-cs"/>
            </a:rPr>
            <a:t>" to "</a:t>
          </a:r>
          <a:r>
            <a:rPr lang="en-US" sz="1100" b="1">
              <a:solidFill>
                <a:schemeClr val="dk1"/>
              </a:solidFill>
              <a:effectLst/>
              <a:latin typeface="+mn-lt"/>
              <a:ea typeface="+mn-ea"/>
              <a:cs typeface="+mn-cs"/>
            </a:rPr>
            <a:t>Detailed Code Object</a:t>
          </a:r>
          <a:r>
            <a:rPr lang="en-US" sz="1100">
              <a:solidFill>
                <a:schemeClr val="dk1"/>
              </a:solidFill>
              <a:effectLst/>
              <a:latin typeface="+mn-lt"/>
              <a:ea typeface="+mn-ea"/>
              <a:cs typeface="+mn-cs"/>
            </a:rPr>
            <a:t>".</a:t>
          </a:r>
        </a:p>
        <a:p>
          <a:pPr lvl="0"/>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2. Eliminate the </a:t>
          </a:r>
          <a:r>
            <a:rPr lang="en-US" sz="1100" b="1">
              <a:solidFill>
                <a:schemeClr val="dk1"/>
              </a:solidFill>
              <a:effectLst/>
              <a:latin typeface="+mn-lt"/>
              <a:ea typeface="+mn-ea"/>
              <a:cs typeface="+mn-cs"/>
            </a:rPr>
            <a:t>Extra Effort Hours </a:t>
          </a:r>
          <a:r>
            <a:rPr lang="en-US" sz="1100">
              <a:solidFill>
                <a:schemeClr val="dk1"/>
              </a:solidFill>
              <a:effectLst/>
              <a:latin typeface="+mn-lt"/>
              <a:ea typeface="+mn-ea"/>
              <a:cs typeface="+mn-cs"/>
            </a:rPr>
            <a:t>added in </a:t>
          </a:r>
          <a:r>
            <a:rPr lang="en-US" sz="1100" b="1">
              <a:solidFill>
                <a:schemeClr val="dk1"/>
              </a:solidFill>
              <a:effectLst/>
              <a:latin typeface="+mn-lt"/>
              <a:ea typeface="+mn-ea"/>
              <a:cs typeface="+mn-cs"/>
            </a:rPr>
            <a:t>Procedure, Function, Triggers and Packages</a:t>
          </a:r>
          <a:r>
            <a:rPr lang="en-US" sz="1100">
              <a:solidFill>
                <a:schemeClr val="dk1"/>
              </a:solidFill>
              <a:effectLst/>
              <a:latin typeface="+mn-lt"/>
              <a:ea typeface="+mn-ea"/>
              <a:cs typeface="+mn-cs"/>
            </a:rPr>
            <a:t>.</a:t>
          </a:r>
        </a:p>
        <a:p>
          <a:pPr lvl="0"/>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3. End of all Line Items Just Print "TOTAL", which shows the sum of all Hours, Lines, Statements, Total Identifiers, 5 Factors and 10 Factors. As shown below and marked in Yellow Color for your better understanding.</a:t>
          </a:r>
        </a:p>
        <a:p>
          <a:pPr lvl="0"/>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4. Remove columns "Simple" and "Medium".</a:t>
          </a:r>
        </a:p>
        <a:p>
          <a:pPr lvl="0"/>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5. Merge columns "Identifiers", "High Identifiers" and "Very High Identifiers" into one column "Identifiers". For Example if Identifiers is having With(1) and High Identifiers is having connect by(2) and Very High Identifier is having listagg(3) then Identifier will have With(1), connect by(2), listagg(3).</a:t>
          </a:r>
        </a:p>
        <a:p>
          <a:pPr lvl="0"/>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6. Add one more column like "Total Identifier", which will keep the total number of identifiers in that particular procedure. For Example if the procedure "sp_data_quality_checking" is having identifiers like "with(1),type(3), listagg(1)" then Total Identifier will be 1+3+1 = 5.</a:t>
          </a:r>
        </a:p>
        <a:p>
          <a:pPr lvl="0"/>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7. 5 Factor column will be Total Identifiers*5</a:t>
          </a:r>
        </a:p>
        <a:p>
          <a:pPr lvl="0"/>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8. 10 Factor column will be Total Identifiers*10</a:t>
          </a:r>
        </a:p>
        <a:p>
          <a:pPr lvl="0"/>
          <a:endParaRPr lang="en-US" sz="1100">
            <a:solidFill>
              <a:schemeClr val="dk1"/>
            </a:solidFill>
            <a:effectLst/>
            <a:latin typeface="+mn-lt"/>
            <a:ea typeface="+mn-ea"/>
            <a:cs typeface="+mn-cs"/>
          </a:endParaRPr>
        </a:p>
        <a:p>
          <a:pPr lvl="0"/>
          <a:r>
            <a:rPr lang="en-US" sz="1100">
              <a:solidFill>
                <a:schemeClr val="dk1"/>
              </a:solidFill>
              <a:effectLst/>
              <a:latin typeface="+mn-lt"/>
              <a:ea typeface="+mn-ea"/>
              <a:cs typeface="+mn-cs"/>
            </a:rPr>
            <a:t>9. Projected Hours will be (Total Statements * 1 + Total 5 Factor)/60 Hrs and (Total Statements * 1 + Total 10 Factor)/60 Hrs.</a:t>
          </a:r>
        </a:p>
        <a:p>
          <a:pPr algn="l"/>
          <a:endParaRPr lang="en-US" sz="1100" b="1" u="sng"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E14" sqref="E14"/>
    </sheetView>
  </sheetViews>
  <sheetFormatPr defaultRowHeight="15" x14ac:dyDescent="0.25"/>
  <cols>
    <col min="1" max="1" width="15.28515625" bestFit="1" customWidth="1"/>
    <col min="2" max="2" width="12" bestFit="1" customWidth="1"/>
    <col min="3" max="3" width="17.7109375" bestFit="1" customWidth="1"/>
  </cols>
  <sheetData>
    <row r="1" spans="1:3" x14ac:dyDescent="0.25">
      <c r="A1" s="1" t="s">
        <v>0</v>
      </c>
      <c r="B1" s="1" t="s">
        <v>1</v>
      </c>
      <c r="C1" s="1" t="s">
        <v>2</v>
      </c>
    </row>
    <row r="2" spans="1:3" x14ac:dyDescent="0.25">
      <c r="A2" t="s">
        <v>3</v>
      </c>
      <c r="B2">
        <v>6</v>
      </c>
      <c r="C2">
        <v>204.15</v>
      </c>
    </row>
    <row r="3" spans="1:3" x14ac:dyDescent="0.25">
      <c r="A3" t="s">
        <v>4</v>
      </c>
      <c r="B3">
        <v>12</v>
      </c>
      <c r="C3">
        <v>262.5</v>
      </c>
    </row>
    <row r="4" spans="1:3" x14ac:dyDescent="0.25">
      <c r="A4" t="s">
        <v>5</v>
      </c>
      <c r="B4">
        <v>5</v>
      </c>
      <c r="C4">
        <v>48.5</v>
      </c>
    </row>
    <row r="5" spans="1:3" x14ac:dyDescent="0.25">
      <c r="A5" t="s">
        <v>6</v>
      </c>
      <c r="B5">
        <v>3</v>
      </c>
      <c r="C5">
        <v>29.38</v>
      </c>
    </row>
    <row r="6" spans="1:3" x14ac:dyDescent="0.25">
      <c r="A6" t="s">
        <v>7</v>
      </c>
      <c r="B6">
        <v>0</v>
      </c>
      <c r="C6">
        <v>0</v>
      </c>
    </row>
    <row r="7" spans="1:3" x14ac:dyDescent="0.25">
      <c r="A7" t="s">
        <v>8</v>
      </c>
      <c r="B7">
        <v>0</v>
      </c>
      <c r="C7">
        <v>0</v>
      </c>
    </row>
    <row r="8" spans="1:3" x14ac:dyDescent="0.25">
      <c r="A8" t="s">
        <v>9</v>
      </c>
      <c r="B8">
        <v>0</v>
      </c>
      <c r="C8">
        <v>0</v>
      </c>
    </row>
    <row r="9" spans="1:3" x14ac:dyDescent="0.25">
      <c r="A9" t="s">
        <v>10</v>
      </c>
      <c r="C9">
        <v>544.53</v>
      </c>
    </row>
    <row r="10" spans="1:3" x14ac:dyDescent="0.25">
      <c r="A10" t="s">
        <v>11</v>
      </c>
      <c r="B10">
        <v>6.4687499999999995E-2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4"/>
  <sheetViews>
    <sheetView workbookViewId="0">
      <selection sqref="A1:J24"/>
    </sheetView>
  </sheetViews>
  <sheetFormatPr defaultRowHeight="15" x14ac:dyDescent="0.25"/>
  <cols>
    <col min="1" max="1" width="30.7109375" bestFit="1" customWidth="1"/>
    <col min="2" max="2" width="10.140625" bestFit="1" customWidth="1"/>
    <col min="3" max="3" width="6.140625" bestFit="1" customWidth="1"/>
    <col min="4" max="4" width="5.5703125" bestFit="1" customWidth="1"/>
    <col min="5" max="5" width="11.140625" bestFit="1" customWidth="1"/>
    <col min="6" max="6" width="7.140625" bestFit="1" customWidth="1"/>
    <col min="7" max="7" width="8.5703125" bestFit="1" customWidth="1"/>
    <col min="8" max="8" width="10.28515625" bestFit="1" customWidth="1"/>
    <col min="9" max="9" width="20.28515625" bestFit="1" customWidth="1"/>
    <col min="10" max="10" width="19.5703125" bestFit="1" customWidth="1"/>
  </cols>
  <sheetData>
    <row r="1" spans="1:10" x14ac:dyDescent="0.25">
      <c r="A1" s="1" t="s">
        <v>12</v>
      </c>
      <c r="B1" s="1" t="s">
        <v>13</v>
      </c>
      <c r="C1" s="1" t="s">
        <v>14</v>
      </c>
      <c r="D1" s="1" t="s">
        <v>15</v>
      </c>
      <c r="E1" s="1" t="s">
        <v>16</v>
      </c>
      <c r="F1" s="1" t="s">
        <v>17</v>
      </c>
      <c r="G1" s="1" t="s">
        <v>18</v>
      </c>
      <c r="H1" s="1" t="s">
        <v>19</v>
      </c>
      <c r="I1" s="1" t="s">
        <v>20</v>
      </c>
      <c r="J1" s="1" t="s">
        <v>21</v>
      </c>
    </row>
    <row r="2" spans="1:10" x14ac:dyDescent="0.25">
      <c r="A2" t="s">
        <v>22</v>
      </c>
      <c r="B2" t="s">
        <v>45</v>
      </c>
      <c r="C2">
        <v>6.3</v>
      </c>
      <c r="D2">
        <v>242</v>
      </c>
      <c r="E2">
        <v>120</v>
      </c>
      <c r="F2">
        <v>120</v>
      </c>
      <c r="G2">
        <v>0</v>
      </c>
      <c r="I2" t="s">
        <v>50</v>
      </c>
    </row>
    <row r="3" spans="1:10" x14ac:dyDescent="0.25">
      <c r="A3" t="s">
        <v>23</v>
      </c>
      <c r="B3" t="s">
        <v>45</v>
      </c>
      <c r="C3">
        <v>33.75</v>
      </c>
      <c r="D3">
        <v>592</v>
      </c>
      <c r="E3">
        <v>149</v>
      </c>
      <c r="F3">
        <v>149</v>
      </c>
      <c r="G3">
        <v>0</v>
      </c>
      <c r="I3" t="s">
        <v>51</v>
      </c>
    </row>
    <row r="4" spans="1:10" x14ac:dyDescent="0.25">
      <c r="A4" t="s">
        <v>24</v>
      </c>
      <c r="B4" t="s">
        <v>45</v>
      </c>
      <c r="C4">
        <v>17.73</v>
      </c>
      <c r="D4">
        <v>311</v>
      </c>
      <c r="E4">
        <v>103</v>
      </c>
      <c r="F4">
        <v>103</v>
      </c>
      <c r="G4">
        <v>0</v>
      </c>
    </row>
    <row r="5" spans="1:10" x14ac:dyDescent="0.25">
      <c r="A5" t="s">
        <v>25</v>
      </c>
      <c r="B5" t="s">
        <v>45</v>
      </c>
      <c r="C5">
        <v>8.2800000000000011</v>
      </c>
      <c r="D5">
        <v>107</v>
      </c>
      <c r="E5">
        <v>29</v>
      </c>
      <c r="F5">
        <v>29</v>
      </c>
      <c r="G5">
        <v>0</v>
      </c>
      <c r="I5" t="s">
        <v>52</v>
      </c>
    </row>
    <row r="6" spans="1:10" x14ac:dyDescent="0.25">
      <c r="A6" t="s">
        <v>26</v>
      </c>
      <c r="B6" t="s">
        <v>45</v>
      </c>
      <c r="C6">
        <v>99.72</v>
      </c>
      <c r="D6">
        <v>2170</v>
      </c>
      <c r="E6">
        <v>1105</v>
      </c>
      <c r="F6">
        <v>1105</v>
      </c>
      <c r="G6">
        <v>0</v>
      </c>
      <c r="I6" t="s">
        <v>53</v>
      </c>
    </row>
    <row r="7" spans="1:10" x14ac:dyDescent="0.25">
      <c r="A7" t="s">
        <v>27</v>
      </c>
      <c r="B7" t="s">
        <v>45</v>
      </c>
      <c r="C7">
        <v>17.37</v>
      </c>
      <c r="D7">
        <v>437</v>
      </c>
      <c r="E7">
        <v>228</v>
      </c>
      <c r="F7">
        <v>228</v>
      </c>
      <c r="G7">
        <v>0</v>
      </c>
      <c r="I7" t="s">
        <v>54</v>
      </c>
    </row>
    <row r="8" spans="1:10" x14ac:dyDescent="0.25">
      <c r="A8" t="s">
        <v>28</v>
      </c>
      <c r="B8" t="s">
        <v>46</v>
      </c>
      <c r="C8">
        <v>0</v>
      </c>
      <c r="D8">
        <v>7</v>
      </c>
      <c r="E8">
        <v>3</v>
      </c>
      <c r="F8">
        <v>3</v>
      </c>
      <c r="G8">
        <v>0</v>
      </c>
    </row>
    <row r="9" spans="1:10" x14ac:dyDescent="0.25">
      <c r="A9" t="s">
        <v>29</v>
      </c>
      <c r="B9" t="s">
        <v>46</v>
      </c>
      <c r="C9">
        <v>18</v>
      </c>
      <c r="D9">
        <v>130</v>
      </c>
      <c r="E9">
        <v>36</v>
      </c>
      <c r="F9">
        <v>36</v>
      </c>
      <c r="G9">
        <v>0</v>
      </c>
      <c r="I9" t="s">
        <v>55</v>
      </c>
    </row>
    <row r="10" spans="1:10" x14ac:dyDescent="0.25">
      <c r="A10" t="s">
        <v>30</v>
      </c>
      <c r="B10" t="s">
        <v>46</v>
      </c>
      <c r="C10">
        <v>3</v>
      </c>
      <c r="D10">
        <v>15</v>
      </c>
      <c r="E10">
        <v>7</v>
      </c>
      <c r="F10">
        <v>7</v>
      </c>
      <c r="G10">
        <v>0</v>
      </c>
    </row>
    <row r="11" spans="1:10" x14ac:dyDescent="0.25">
      <c r="A11" t="s">
        <v>31</v>
      </c>
      <c r="B11" t="s">
        <v>46</v>
      </c>
      <c r="C11">
        <v>12.9</v>
      </c>
      <c r="D11">
        <v>71</v>
      </c>
      <c r="E11">
        <v>42</v>
      </c>
      <c r="F11">
        <v>42</v>
      </c>
      <c r="G11">
        <v>0</v>
      </c>
      <c r="H11" t="s">
        <v>48</v>
      </c>
      <c r="I11" t="s">
        <v>56</v>
      </c>
    </row>
    <row r="12" spans="1:10" x14ac:dyDescent="0.25">
      <c r="A12" t="s">
        <v>32</v>
      </c>
      <c r="B12" t="s">
        <v>46</v>
      </c>
      <c r="C12">
        <v>50.099999999999987</v>
      </c>
      <c r="D12">
        <v>13</v>
      </c>
      <c r="E12">
        <v>6</v>
      </c>
      <c r="F12">
        <v>6</v>
      </c>
      <c r="G12">
        <v>0</v>
      </c>
      <c r="I12" t="s">
        <v>57</v>
      </c>
    </row>
    <row r="13" spans="1:10" x14ac:dyDescent="0.25">
      <c r="A13" t="s">
        <v>33</v>
      </c>
      <c r="B13" t="s">
        <v>46</v>
      </c>
      <c r="C13">
        <v>24.9</v>
      </c>
      <c r="D13">
        <v>6</v>
      </c>
      <c r="E13">
        <v>3</v>
      </c>
      <c r="F13">
        <v>3</v>
      </c>
      <c r="G13">
        <v>0</v>
      </c>
      <c r="I13" t="s">
        <v>58</v>
      </c>
    </row>
    <row r="14" spans="1:10" x14ac:dyDescent="0.25">
      <c r="A14" t="s">
        <v>34</v>
      </c>
      <c r="B14" t="s">
        <v>46</v>
      </c>
      <c r="C14">
        <v>2.1</v>
      </c>
      <c r="D14">
        <v>13</v>
      </c>
      <c r="E14">
        <v>7</v>
      </c>
      <c r="F14">
        <v>7</v>
      </c>
      <c r="G14">
        <v>0</v>
      </c>
    </row>
    <row r="15" spans="1:10" x14ac:dyDescent="0.25">
      <c r="A15" t="s">
        <v>35</v>
      </c>
      <c r="B15" t="s">
        <v>46</v>
      </c>
      <c r="C15">
        <v>5.3999999999999986</v>
      </c>
      <c r="D15">
        <v>24</v>
      </c>
      <c r="E15">
        <v>13</v>
      </c>
      <c r="F15">
        <v>13</v>
      </c>
      <c r="G15">
        <v>0</v>
      </c>
    </row>
    <row r="16" spans="1:10" x14ac:dyDescent="0.25">
      <c r="A16" t="s">
        <v>36</v>
      </c>
      <c r="B16" t="s">
        <v>46</v>
      </c>
      <c r="C16">
        <v>0</v>
      </c>
      <c r="D16">
        <v>34</v>
      </c>
      <c r="E16">
        <v>9</v>
      </c>
      <c r="F16">
        <v>9</v>
      </c>
      <c r="G16">
        <v>0</v>
      </c>
      <c r="I16" t="s">
        <v>58</v>
      </c>
    </row>
    <row r="17" spans="1:9" x14ac:dyDescent="0.25">
      <c r="A17" t="s">
        <v>37</v>
      </c>
      <c r="B17" t="s">
        <v>46</v>
      </c>
      <c r="C17">
        <v>2.4</v>
      </c>
      <c r="D17">
        <v>14</v>
      </c>
      <c r="E17">
        <v>8</v>
      </c>
      <c r="F17">
        <v>8</v>
      </c>
      <c r="G17">
        <v>0</v>
      </c>
      <c r="I17" t="s">
        <v>54</v>
      </c>
    </row>
    <row r="18" spans="1:9" x14ac:dyDescent="0.25">
      <c r="A18" t="s">
        <v>38</v>
      </c>
      <c r="B18" t="s">
        <v>46</v>
      </c>
      <c r="C18">
        <v>0</v>
      </c>
      <c r="D18">
        <v>46</v>
      </c>
      <c r="E18">
        <v>3</v>
      </c>
      <c r="F18">
        <v>3</v>
      </c>
      <c r="G18">
        <v>0</v>
      </c>
      <c r="I18" t="s">
        <v>59</v>
      </c>
    </row>
    <row r="19" spans="1:9" x14ac:dyDescent="0.25">
      <c r="A19" t="s">
        <v>39</v>
      </c>
      <c r="B19" t="s">
        <v>46</v>
      </c>
      <c r="C19">
        <v>102.6</v>
      </c>
      <c r="D19">
        <v>40</v>
      </c>
      <c r="E19">
        <v>18</v>
      </c>
      <c r="F19">
        <v>18</v>
      </c>
      <c r="G19">
        <v>0</v>
      </c>
      <c r="I19" t="s">
        <v>60</v>
      </c>
    </row>
    <row r="20" spans="1:9" x14ac:dyDescent="0.25">
      <c r="A20" t="s">
        <v>40</v>
      </c>
      <c r="B20" t="s">
        <v>47</v>
      </c>
      <c r="C20">
        <v>11.55</v>
      </c>
      <c r="D20">
        <v>48</v>
      </c>
      <c r="E20">
        <v>27</v>
      </c>
      <c r="F20">
        <v>27</v>
      </c>
      <c r="G20">
        <v>0</v>
      </c>
    </row>
    <row r="21" spans="1:9" x14ac:dyDescent="0.25">
      <c r="A21" t="s">
        <v>41</v>
      </c>
      <c r="B21" t="s">
        <v>47</v>
      </c>
      <c r="C21">
        <v>8.0500000000000007</v>
      </c>
      <c r="D21">
        <v>52</v>
      </c>
      <c r="E21">
        <v>29</v>
      </c>
      <c r="F21">
        <v>29</v>
      </c>
      <c r="G21">
        <v>0</v>
      </c>
    </row>
    <row r="22" spans="1:9" x14ac:dyDescent="0.25">
      <c r="A22" t="s">
        <v>42</v>
      </c>
      <c r="B22" t="s">
        <v>47</v>
      </c>
      <c r="C22">
        <v>7</v>
      </c>
      <c r="D22">
        <v>30</v>
      </c>
      <c r="E22">
        <v>19</v>
      </c>
      <c r="F22">
        <v>19</v>
      </c>
      <c r="G22">
        <v>0</v>
      </c>
    </row>
    <row r="23" spans="1:9" x14ac:dyDescent="0.25">
      <c r="A23" t="s">
        <v>43</v>
      </c>
      <c r="B23" t="s">
        <v>47</v>
      </c>
      <c r="C23">
        <v>4.55</v>
      </c>
      <c r="D23">
        <v>26</v>
      </c>
      <c r="E23">
        <v>12</v>
      </c>
      <c r="F23">
        <v>12</v>
      </c>
      <c r="G23">
        <v>0</v>
      </c>
      <c r="H23" t="s">
        <v>49</v>
      </c>
      <c r="I23" t="s">
        <v>61</v>
      </c>
    </row>
    <row r="24" spans="1:9" x14ac:dyDescent="0.25">
      <c r="A24" t="s">
        <v>44</v>
      </c>
      <c r="B24" t="s">
        <v>47</v>
      </c>
      <c r="C24">
        <v>0</v>
      </c>
      <c r="D24">
        <v>15</v>
      </c>
      <c r="E24">
        <v>3</v>
      </c>
      <c r="F24">
        <v>3</v>
      </c>
      <c r="G2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A80C3-B332-4C01-9106-BC043383903A}">
  <dimension ref="A22:O51"/>
  <sheetViews>
    <sheetView tabSelected="1" topLeftCell="A28" workbookViewId="0">
      <selection activeCell="O52" sqref="O52"/>
    </sheetView>
  </sheetViews>
  <sheetFormatPr defaultRowHeight="15" x14ac:dyDescent="0.25"/>
  <cols>
    <col min="1" max="1" width="30.7109375" bestFit="1" customWidth="1"/>
    <col min="2" max="2" width="10.140625" bestFit="1" customWidth="1"/>
    <col min="3" max="3" width="6.140625" bestFit="1" customWidth="1"/>
    <col min="4" max="4" width="5.5703125" bestFit="1" customWidth="1"/>
    <col min="5" max="5" width="11.140625" bestFit="1" customWidth="1"/>
    <col min="6" max="6" width="7.140625" bestFit="1" customWidth="1"/>
    <col min="7" max="7" width="8.5703125" bestFit="1" customWidth="1"/>
    <col min="8" max="8" width="10.28515625" bestFit="1" customWidth="1"/>
    <col min="9" max="9" width="20.28515625" bestFit="1" customWidth="1"/>
    <col min="10" max="10" width="19.5703125" bestFit="1" customWidth="1"/>
    <col min="11" max="11" width="23.5703125" bestFit="1" customWidth="1"/>
    <col min="12" max="12" width="15.28515625" bestFit="1" customWidth="1"/>
    <col min="13" max="13" width="13.140625" bestFit="1" customWidth="1"/>
    <col min="14" max="14" width="12.7109375" bestFit="1" customWidth="1"/>
  </cols>
  <sheetData>
    <row r="22" spans="1:14" x14ac:dyDescent="0.25">
      <c r="F22" s="4" t="s">
        <v>63</v>
      </c>
      <c r="G22" s="4"/>
    </row>
    <row r="23" spans="1:14" ht="36.75" customHeight="1" x14ac:dyDescent="0.25">
      <c r="F23" s="5"/>
      <c r="G23" s="5"/>
      <c r="H23" s="6" t="s">
        <v>64</v>
      </c>
      <c r="I23" s="6"/>
      <c r="J23" s="6"/>
    </row>
    <row r="24" spans="1:14" x14ac:dyDescent="0.25">
      <c r="A24" s="1" t="s">
        <v>12</v>
      </c>
      <c r="B24" s="1" t="s">
        <v>13</v>
      </c>
      <c r="C24" s="1" t="s">
        <v>14</v>
      </c>
      <c r="D24" s="1" t="s">
        <v>15</v>
      </c>
      <c r="E24" s="1" t="s">
        <v>16</v>
      </c>
      <c r="F24" s="2" t="s">
        <v>17</v>
      </c>
      <c r="G24" s="2" t="s">
        <v>18</v>
      </c>
      <c r="H24" s="7" t="s">
        <v>19</v>
      </c>
      <c r="I24" s="7" t="s">
        <v>20</v>
      </c>
      <c r="J24" s="7" t="s">
        <v>21</v>
      </c>
      <c r="K24" s="9" t="s">
        <v>19</v>
      </c>
      <c r="L24" s="9" t="s">
        <v>66</v>
      </c>
      <c r="M24" s="9" t="s">
        <v>67</v>
      </c>
      <c r="N24" s="9" t="s">
        <v>68</v>
      </c>
    </row>
    <row r="25" spans="1:14" x14ac:dyDescent="0.25">
      <c r="A25" t="s">
        <v>22</v>
      </c>
      <c r="B25" t="s">
        <v>45</v>
      </c>
      <c r="C25">
        <v>6.3</v>
      </c>
      <c r="D25">
        <v>242</v>
      </c>
      <c r="E25">
        <v>120</v>
      </c>
      <c r="F25" s="3">
        <v>120</v>
      </c>
      <c r="G25" s="3">
        <v>0</v>
      </c>
      <c r="H25" s="8"/>
      <c r="I25" s="8" t="s">
        <v>50</v>
      </c>
      <c r="J25" s="8"/>
      <c r="K25" s="10" t="s">
        <v>50</v>
      </c>
      <c r="L25" s="10">
        <v>15</v>
      </c>
      <c r="M25" s="10">
        <f>5*L25</f>
        <v>75</v>
      </c>
      <c r="N25" s="10">
        <f>10*L25</f>
        <v>150</v>
      </c>
    </row>
    <row r="26" spans="1:14" x14ac:dyDescent="0.25">
      <c r="A26" t="s">
        <v>23</v>
      </c>
      <c r="B26" t="s">
        <v>45</v>
      </c>
      <c r="C26">
        <v>33.75</v>
      </c>
      <c r="D26">
        <v>592</v>
      </c>
      <c r="E26">
        <v>149</v>
      </c>
      <c r="F26" s="3">
        <v>149</v>
      </c>
      <c r="G26" s="3">
        <v>0</v>
      </c>
      <c r="H26" s="8"/>
      <c r="I26" s="8" t="s">
        <v>51</v>
      </c>
      <c r="J26" s="8"/>
      <c r="K26" s="10" t="s">
        <v>51</v>
      </c>
      <c r="L26" s="10">
        <v>44</v>
      </c>
      <c r="M26" s="10">
        <f t="shared" ref="M26:M47" si="0">5*L26</f>
        <v>220</v>
      </c>
      <c r="N26" s="10">
        <f t="shared" ref="N26:N47" si="1">10*L26</f>
        <v>440</v>
      </c>
    </row>
    <row r="27" spans="1:14" x14ac:dyDescent="0.25">
      <c r="A27" t="s">
        <v>24</v>
      </c>
      <c r="B27" t="s">
        <v>45</v>
      </c>
      <c r="C27">
        <v>17.73</v>
      </c>
      <c r="D27">
        <v>311</v>
      </c>
      <c r="E27">
        <v>103</v>
      </c>
      <c r="F27" s="3">
        <v>103</v>
      </c>
      <c r="G27" s="3">
        <v>0</v>
      </c>
      <c r="H27" s="8"/>
      <c r="I27" s="8"/>
      <c r="J27" s="8"/>
      <c r="K27" s="10"/>
      <c r="L27" s="10"/>
      <c r="M27" s="10">
        <f t="shared" si="0"/>
        <v>0</v>
      </c>
      <c r="N27" s="10">
        <f t="shared" si="1"/>
        <v>0</v>
      </c>
    </row>
    <row r="28" spans="1:14" x14ac:dyDescent="0.25">
      <c r="A28" t="s">
        <v>25</v>
      </c>
      <c r="B28" t="s">
        <v>45</v>
      </c>
      <c r="C28">
        <v>8.2800000000000011</v>
      </c>
      <c r="D28">
        <v>107</v>
      </c>
      <c r="E28">
        <v>29</v>
      </c>
      <c r="F28" s="3">
        <v>29</v>
      </c>
      <c r="G28" s="3">
        <v>0</v>
      </c>
      <c r="H28" s="8"/>
      <c r="I28" s="8" t="s">
        <v>52</v>
      </c>
      <c r="J28" s="8"/>
      <c r="K28" s="10" t="s">
        <v>52</v>
      </c>
      <c r="L28" s="10">
        <v>4</v>
      </c>
      <c r="M28" s="10">
        <f t="shared" si="0"/>
        <v>20</v>
      </c>
      <c r="N28" s="10">
        <f t="shared" si="1"/>
        <v>40</v>
      </c>
    </row>
    <row r="29" spans="1:14" x14ac:dyDescent="0.25">
      <c r="A29" t="s">
        <v>26</v>
      </c>
      <c r="B29" t="s">
        <v>45</v>
      </c>
      <c r="C29">
        <v>99.72</v>
      </c>
      <c r="D29">
        <v>2170</v>
      </c>
      <c r="E29">
        <v>1105</v>
      </c>
      <c r="F29" s="3">
        <v>1105</v>
      </c>
      <c r="G29" s="3">
        <v>0</v>
      </c>
      <c r="H29" s="8"/>
      <c r="I29" s="8" t="s">
        <v>53</v>
      </c>
      <c r="J29" s="8"/>
      <c r="K29" s="10" t="s">
        <v>53</v>
      </c>
      <c r="L29" s="10">
        <f>1+12</f>
        <v>13</v>
      </c>
      <c r="M29" s="10">
        <f t="shared" si="0"/>
        <v>65</v>
      </c>
      <c r="N29" s="10">
        <f t="shared" si="1"/>
        <v>130</v>
      </c>
    </row>
    <row r="30" spans="1:14" x14ac:dyDescent="0.25">
      <c r="A30" t="s">
        <v>27</v>
      </c>
      <c r="B30" t="s">
        <v>45</v>
      </c>
      <c r="C30">
        <v>17.37</v>
      </c>
      <c r="D30">
        <v>437</v>
      </c>
      <c r="E30">
        <v>228</v>
      </c>
      <c r="F30" s="3">
        <v>228</v>
      </c>
      <c r="G30" s="3">
        <v>0</v>
      </c>
      <c r="H30" s="8"/>
      <c r="I30" s="8" t="s">
        <v>54</v>
      </c>
      <c r="J30" s="8"/>
      <c r="K30" s="10" t="s">
        <v>54</v>
      </c>
      <c r="L30" s="10">
        <v>1</v>
      </c>
      <c r="M30" s="10">
        <f t="shared" si="0"/>
        <v>5</v>
      </c>
      <c r="N30" s="10">
        <f t="shared" si="1"/>
        <v>10</v>
      </c>
    </row>
    <row r="31" spans="1:14" x14ac:dyDescent="0.25">
      <c r="A31" t="s">
        <v>28</v>
      </c>
      <c r="B31" t="s">
        <v>46</v>
      </c>
      <c r="C31">
        <v>0</v>
      </c>
      <c r="D31">
        <v>7</v>
      </c>
      <c r="E31">
        <v>3</v>
      </c>
      <c r="F31" s="3">
        <v>3</v>
      </c>
      <c r="G31" s="3">
        <v>0</v>
      </c>
      <c r="H31" s="8"/>
      <c r="I31" s="8"/>
      <c r="J31" s="8"/>
      <c r="K31" s="10"/>
      <c r="L31" s="10"/>
      <c r="M31" s="10">
        <f t="shared" si="0"/>
        <v>0</v>
      </c>
      <c r="N31" s="10">
        <f t="shared" si="1"/>
        <v>0</v>
      </c>
    </row>
    <row r="32" spans="1:14" x14ac:dyDescent="0.25">
      <c r="A32" t="s">
        <v>29</v>
      </c>
      <c r="B32" t="s">
        <v>46</v>
      </c>
      <c r="C32">
        <v>18</v>
      </c>
      <c r="D32">
        <v>130</v>
      </c>
      <c r="E32">
        <v>36</v>
      </c>
      <c r="F32" s="3">
        <v>36</v>
      </c>
      <c r="G32" s="3">
        <v>0</v>
      </c>
      <c r="H32" s="8"/>
      <c r="I32" s="8" t="s">
        <v>55</v>
      </c>
      <c r="J32" s="8"/>
      <c r="K32" s="10" t="s">
        <v>55</v>
      </c>
      <c r="L32" s="10">
        <f>6</f>
        <v>6</v>
      </c>
      <c r="M32" s="10">
        <f t="shared" si="0"/>
        <v>30</v>
      </c>
      <c r="N32" s="10">
        <f t="shared" si="1"/>
        <v>60</v>
      </c>
    </row>
    <row r="33" spans="1:14" x14ac:dyDescent="0.25">
      <c r="A33" t="s">
        <v>30</v>
      </c>
      <c r="B33" t="s">
        <v>46</v>
      </c>
      <c r="C33">
        <v>3</v>
      </c>
      <c r="D33">
        <v>15</v>
      </c>
      <c r="E33">
        <v>7</v>
      </c>
      <c r="F33" s="3">
        <v>7</v>
      </c>
      <c r="G33" s="3">
        <v>0</v>
      </c>
      <c r="H33" s="8"/>
      <c r="I33" s="8"/>
      <c r="J33" s="8"/>
      <c r="K33" s="10"/>
      <c r="L33" s="10"/>
      <c r="M33" s="10">
        <f t="shared" si="0"/>
        <v>0</v>
      </c>
      <c r="N33" s="10">
        <f t="shared" si="1"/>
        <v>0</v>
      </c>
    </row>
    <row r="34" spans="1:14" x14ac:dyDescent="0.25">
      <c r="A34" t="s">
        <v>31</v>
      </c>
      <c r="B34" t="s">
        <v>46</v>
      </c>
      <c r="C34">
        <v>12.9</v>
      </c>
      <c r="D34">
        <v>71</v>
      </c>
      <c r="E34">
        <v>42</v>
      </c>
      <c r="F34" s="3">
        <v>42</v>
      </c>
      <c r="G34" s="3">
        <v>0</v>
      </c>
      <c r="H34" s="8" t="s">
        <v>48</v>
      </c>
      <c r="I34" s="8" t="s">
        <v>56</v>
      </c>
      <c r="J34" s="8"/>
      <c r="K34" s="10" t="s">
        <v>65</v>
      </c>
      <c r="L34" s="10">
        <f>1+1+3</f>
        <v>5</v>
      </c>
      <c r="M34" s="10">
        <f t="shared" si="0"/>
        <v>25</v>
      </c>
      <c r="N34" s="10">
        <f t="shared" si="1"/>
        <v>50</v>
      </c>
    </row>
    <row r="35" spans="1:14" x14ac:dyDescent="0.25">
      <c r="A35" t="s">
        <v>32</v>
      </c>
      <c r="B35" t="s">
        <v>46</v>
      </c>
      <c r="C35">
        <v>50.099999999999987</v>
      </c>
      <c r="D35">
        <v>13</v>
      </c>
      <c r="E35">
        <v>6</v>
      </c>
      <c r="F35" s="3">
        <v>6</v>
      </c>
      <c r="G35" s="3">
        <v>0</v>
      </c>
      <c r="H35" s="8"/>
      <c r="I35" s="8" t="s">
        <v>57</v>
      </c>
      <c r="J35" s="8"/>
      <c r="K35" s="10" t="s">
        <v>57</v>
      </c>
      <c r="L35" s="10">
        <f>2+1</f>
        <v>3</v>
      </c>
      <c r="M35" s="10">
        <f t="shared" si="0"/>
        <v>15</v>
      </c>
      <c r="N35" s="10">
        <f t="shared" si="1"/>
        <v>30</v>
      </c>
    </row>
    <row r="36" spans="1:14" x14ac:dyDescent="0.25">
      <c r="A36" t="s">
        <v>33</v>
      </c>
      <c r="B36" t="s">
        <v>46</v>
      </c>
      <c r="C36">
        <v>24.9</v>
      </c>
      <c r="D36">
        <v>6</v>
      </c>
      <c r="E36">
        <v>3</v>
      </c>
      <c r="F36" s="3">
        <v>3</v>
      </c>
      <c r="G36" s="3">
        <v>0</v>
      </c>
      <c r="H36" s="8"/>
      <c r="I36" s="8" t="s">
        <v>58</v>
      </c>
      <c r="J36" s="8"/>
      <c r="K36" s="10" t="s">
        <v>58</v>
      </c>
      <c r="L36" s="10">
        <f>1+1</f>
        <v>2</v>
      </c>
      <c r="M36" s="10">
        <f t="shared" si="0"/>
        <v>10</v>
      </c>
      <c r="N36" s="10">
        <f t="shared" si="1"/>
        <v>20</v>
      </c>
    </row>
    <row r="37" spans="1:14" x14ac:dyDescent="0.25">
      <c r="A37" t="s">
        <v>34</v>
      </c>
      <c r="B37" t="s">
        <v>46</v>
      </c>
      <c r="C37">
        <v>2.1</v>
      </c>
      <c r="D37">
        <v>13</v>
      </c>
      <c r="E37">
        <v>7</v>
      </c>
      <c r="F37" s="3">
        <v>7</v>
      </c>
      <c r="G37" s="3">
        <v>0</v>
      </c>
      <c r="H37" s="8"/>
      <c r="I37" s="8"/>
      <c r="J37" s="8"/>
      <c r="K37" s="10"/>
      <c r="L37" s="10"/>
      <c r="M37" s="10">
        <f t="shared" si="0"/>
        <v>0</v>
      </c>
      <c r="N37" s="10">
        <f t="shared" si="1"/>
        <v>0</v>
      </c>
    </row>
    <row r="38" spans="1:14" x14ac:dyDescent="0.25">
      <c r="A38" t="s">
        <v>35</v>
      </c>
      <c r="B38" t="s">
        <v>46</v>
      </c>
      <c r="C38">
        <v>5.3999999999999986</v>
      </c>
      <c r="D38">
        <v>24</v>
      </c>
      <c r="E38">
        <v>13</v>
      </c>
      <c r="F38" s="3">
        <v>13</v>
      </c>
      <c r="G38" s="3">
        <v>0</v>
      </c>
      <c r="H38" s="8"/>
      <c r="I38" s="8"/>
      <c r="J38" s="8"/>
      <c r="K38" s="10"/>
      <c r="L38" s="10"/>
      <c r="M38" s="10">
        <f t="shared" si="0"/>
        <v>0</v>
      </c>
      <c r="N38" s="10">
        <f t="shared" si="1"/>
        <v>0</v>
      </c>
    </row>
    <row r="39" spans="1:14" x14ac:dyDescent="0.25">
      <c r="A39" t="s">
        <v>36</v>
      </c>
      <c r="B39" t="s">
        <v>46</v>
      </c>
      <c r="C39">
        <v>0</v>
      </c>
      <c r="D39">
        <v>34</v>
      </c>
      <c r="E39">
        <v>9</v>
      </c>
      <c r="F39" s="3">
        <v>9</v>
      </c>
      <c r="G39" s="3">
        <v>0</v>
      </c>
      <c r="H39" s="8"/>
      <c r="I39" s="8" t="s">
        <v>58</v>
      </c>
      <c r="J39" s="8"/>
      <c r="K39" s="10" t="s">
        <v>58</v>
      </c>
      <c r="L39" s="10">
        <f>1+1</f>
        <v>2</v>
      </c>
      <c r="M39" s="10">
        <f t="shared" si="0"/>
        <v>10</v>
      </c>
      <c r="N39" s="10">
        <f t="shared" si="1"/>
        <v>20</v>
      </c>
    </row>
    <row r="40" spans="1:14" x14ac:dyDescent="0.25">
      <c r="A40" t="s">
        <v>37</v>
      </c>
      <c r="B40" t="s">
        <v>46</v>
      </c>
      <c r="C40">
        <v>2.4</v>
      </c>
      <c r="D40">
        <v>14</v>
      </c>
      <c r="E40">
        <v>8</v>
      </c>
      <c r="F40" s="3">
        <v>8</v>
      </c>
      <c r="G40" s="3">
        <v>0</v>
      </c>
      <c r="H40" s="8"/>
      <c r="I40" s="8" t="s">
        <v>54</v>
      </c>
      <c r="J40" s="8"/>
      <c r="K40" s="10" t="s">
        <v>54</v>
      </c>
      <c r="L40" s="10">
        <v>1</v>
      </c>
      <c r="M40" s="10">
        <f t="shared" si="0"/>
        <v>5</v>
      </c>
      <c r="N40" s="10">
        <f t="shared" si="1"/>
        <v>10</v>
      </c>
    </row>
    <row r="41" spans="1:14" x14ac:dyDescent="0.25">
      <c r="A41" t="s">
        <v>38</v>
      </c>
      <c r="B41" t="s">
        <v>46</v>
      </c>
      <c r="C41">
        <v>0</v>
      </c>
      <c r="D41">
        <v>46</v>
      </c>
      <c r="E41">
        <v>3</v>
      </c>
      <c r="F41" s="3">
        <v>3</v>
      </c>
      <c r="G41" s="3">
        <v>0</v>
      </c>
      <c r="H41" s="8"/>
      <c r="I41" s="8" t="s">
        <v>59</v>
      </c>
      <c r="J41" s="8"/>
      <c r="K41" s="10" t="s">
        <v>59</v>
      </c>
      <c r="L41" s="10">
        <v>2</v>
      </c>
      <c r="M41" s="10">
        <f t="shared" si="0"/>
        <v>10</v>
      </c>
      <c r="N41" s="10">
        <f t="shared" si="1"/>
        <v>20</v>
      </c>
    </row>
    <row r="42" spans="1:14" x14ac:dyDescent="0.25">
      <c r="A42" t="s">
        <v>39</v>
      </c>
      <c r="B42" t="s">
        <v>46</v>
      </c>
      <c r="C42">
        <v>102.6</v>
      </c>
      <c r="D42">
        <v>40</v>
      </c>
      <c r="E42">
        <v>18</v>
      </c>
      <c r="F42" s="3">
        <v>18</v>
      </c>
      <c r="G42" s="3">
        <v>0</v>
      </c>
      <c r="H42" s="8"/>
      <c r="I42" s="8" t="s">
        <v>60</v>
      </c>
      <c r="J42" s="8"/>
      <c r="K42" s="10" t="s">
        <v>60</v>
      </c>
      <c r="L42" s="10">
        <f>5+5</f>
        <v>10</v>
      </c>
      <c r="M42" s="10">
        <f t="shared" si="0"/>
        <v>50</v>
      </c>
      <c r="N42" s="10">
        <f t="shared" si="1"/>
        <v>100</v>
      </c>
    </row>
    <row r="43" spans="1:14" x14ac:dyDescent="0.25">
      <c r="A43" t="s">
        <v>40</v>
      </c>
      <c r="B43" t="s">
        <v>47</v>
      </c>
      <c r="C43">
        <v>11.55</v>
      </c>
      <c r="D43">
        <v>48</v>
      </c>
      <c r="E43">
        <v>27</v>
      </c>
      <c r="F43" s="3">
        <v>27</v>
      </c>
      <c r="G43" s="3">
        <v>0</v>
      </c>
      <c r="H43" s="8"/>
      <c r="I43" s="8"/>
      <c r="J43" s="8"/>
      <c r="K43" s="10"/>
      <c r="L43" s="10"/>
      <c r="M43" s="10">
        <f t="shared" si="0"/>
        <v>0</v>
      </c>
      <c r="N43" s="10">
        <f t="shared" si="1"/>
        <v>0</v>
      </c>
    </row>
    <row r="44" spans="1:14" x14ac:dyDescent="0.25">
      <c r="A44" t="s">
        <v>41</v>
      </c>
      <c r="B44" t="s">
        <v>47</v>
      </c>
      <c r="C44">
        <v>8.0500000000000007</v>
      </c>
      <c r="D44">
        <v>52</v>
      </c>
      <c r="E44">
        <v>29</v>
      </c>
      <c r="F44" s="3">
        <v>29</v>
      </c>
      <c r="G44" s="3">
        <v>0</v>
      </c>
      <c r="H44" s="8"/>
      <c r="I44" s="8"/>
      <c r="J44" s="8"/>
      <c r="K44" s="10"/>
      <c r="L44" s="10"/>
      <c r="M44" s="10">
        <f t="shared" si="0"/>
        <v>0</v>
      </c>
      <c r="N44" s="10">
        <f t="shared" si="1"/>
        <v>0</v>
      </c>
    </row>
    <row r="45" spans="1:14" x14ac:dyDescent="0.25">
      <c r="A45" t="s">
        <v>42</v>
      </c>
      <c r="B45" t="s">
        <v>47</v>
      </c>
      <c r="C45">
        <v>7</v>
      </c>
      <c r="D45">
        <v>30</v>
      </c>
      <c r="E45">
        <v>19</v>
      </c>
      <c r="F45" s="3">
        <v>19</v>
      </c>
      <c r="G45" s="3">
        <v>0</v>
      </c>
      <c r="H45" s="8"/>
      <c r="I45" s="8"/>
      <c r="J45" s="8"/>
      <c r="K45" s="10"/>
      <c r="L45" s="10"/>
      <c r="M45" s="10">
        <f t="shared" si="0"/>
        <v>0</v>
      </c>
      <c r="N45" s="10">
        <f t="shared" si="1"/>
        <v>0</v>
      </c>
    </row>
    <row r="46" spans="1:14" x14ac:dyDescent="0.25">
      <c r="A46" t="s">
        <v>43</v>
      </c>
      <c r="B46" t="s">
        <v>47</v>
      </c>
      <c r="C46">
        <v>4.55</v>
      </c>
      <c r="D46">
        <v>26</v>
      </c>
      <c r="E46">
        <v>12</v>
      </c>
      <c r="F46" s="3">
        <v>12</v>
      </c>
      <c r="G46" s="3">
        <v>0</v>
      </c>
      <c r="H46" s="8" t="s">
        <v>49</v>
      </c>
      <c r="I46" s="8" t="s">
        <v>61</v>
      </c>
      <c r="J46" s="8"/>
      <c r="K46" s="10" t="s">
        <v>69</v>
      </c>
      <c r="L46" s="10">
        <f>2+2+3</f>
        <v>7</v>
      </c>
      <c r="M46" s="10">
        <f t="shared" si="0"/>
        <v>35</v>
      </c>
      <c r="N46" s="10">
        <f t="shared" si="1"/>
        <v>70</v>
      </c>
    </row>
    <row r="47" spans="1:14" x14ac:dyDescent="0.25">
      <c r="A47" t="s">
        <v>44</v>
      </c>
      <c r="B47" t="s">
        <v>47</v>
      </c>
      <c r="C47">
        <v>0</v>
      </c>
      <c r="D47">
        <v>15</v>
      </c>
      <c r="E47">
        <v>3</v>
      </c>
      <c r="F47" s="3">
        <v>3</v>
      </c>
      <c r="G47" s="3">
        <v>0</v>
      </c>
      <c r="H47" s="8"/>
      <c r="I47" s="8"/>
      <c r="J47" s="8"/>
      <c r="K47" s="10"/>
      <c r="L47" s="10"/>
      <c r="M47" s="10">
        <f t="shared" si="0"/>
        <v>0</v>
      </c>
      <c r="N47" s="10">
        <f t="shared" si="1"/>
        <v>0</v>
      </c>
    </row>
    <row r="48" spans="1:14" x14ac:dyDescent="0.25">
      <c r="B48" s="14" t="s">
        <v>62</v>
      </c>
      <c r="C48" s="14">
        <f>SUM(C25:C47)</f>
        <v>435.7</v>
      </c>
      <c r="D48" s="14">
        <f t="shared" ref="D48:E48" si="2">SUM(D25:D47)</f>
        <v>4443</v>
      </c>
      <c r="E48" s="14">
        <f t="shared" si="2"/>
        <v>1979</v>
      </c>
      <c r="F48" s="11"/>
      <c r="G48" s="11"/>
      <c r="H48" s="12"/>
      <c r="I48" s="12"/>
      <c r="J48" s="12"/>
      <c r="K48" s="13"/>
      <c r="L48" s="14">
        <f>SUM(L25:L47)</f>
        <v>115</v>
      </c>
      <c r="M48" s="14">
        <f t="shared" ref="M48:N48" si="3">SUM(M25:M47)</f>
        <v>575</v>
      </c>
      <c r="N48" s="14">
        <f t="shared" si="3"/>
        <v>1150</v>
      </c>
    </row>
    <row r="50" spans="11:15" x14ac:dyDescent="0.25">
      <c r="K50" s="14" t="s">
        <v>10</v>
      </c>
      <c r="L50" s="14"/>
      <c r="M50" s="14">
        <f>(E48+M48)/60</f>
        <v>42.56666666666667</v>
      </c>
      <c r="N50" s="14">
        <f>(E48+N48)/60</f>
        <v>52.15</v>
      </c>
    </row>
    <row r="51" spans="11:15" x14ac:dyDescent="0.25">
      <c r="M51" s="15" t="s">
        <v>70</v>
      </c>
      <c r="N51" s="15" t="s">
        <v>71</v>
      </c>
      <c r="O51" t="s">
        <v>72</v>
      </c>
    </row>
  </sheetData>
  <mergeCells count="3">
    <mergeCell ref="F48:G48"/>
    <mergeCell ref="F22:G23"/>
    <mergeCell ref="H23:J2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Estimate</vt:lpstr>
      <vt:lpstr>Code Objects</vt:lpstr>
      <vt:lpstr>Changes_Required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Debes Das</cp:lastModifiedBy>
  <dcterms:created xsi:type="dcterms:W3CDTF">2021-08-17T14:17:29Z</dcterms:created>
  <dcterms:modified xsi:type="dcterms:W3CDTF">2021-08-17T18:38:40Z</dcterms:modified>
</cp:coreProperties>
</file>